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2400" windowWidth="15345" windowHeight="4545"/>
  </bookViews>
  <sheets>
    <sheet name="МРСК" sheetId="2" r:id="rId1"/>
  </sheets>
  <externalReferences>
    <externalReference r:id="rId2"/>
  </externalReferences>
  <definedNames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TEST1">#REF!</definedName>
    <definedName name="TESTHKEY">#REF!</definedName>
    <definedName name="TESTKEYS">#REF!</definedName>
    <definedName name="TESTVKEY">#REF!</definedName>
  </definedNames>
  <calcPr calcId="152511"/>
</workbook>
</file>

<file path=xl/calcChain.xml><?xml version="1.0" encoding="utf-8"?>
<calcChain xmlns="http://schemas.openxmlformats.org/spreadsheetml/2006/main">
  <c r="D13" i="2" l="1"/>
  <c r="D11" i="2"/>
  <c r="D10" i="2"/>
  <c r="D9" i="2"/>
  <c r="D8" i="2"/>
  <c r="D7" i="2"/>
  <c r="D12" i="2" s="1"/>
  <c r="D6" i="2"/>
  <c r="C9" i="2"/>
  <c r="C13" i="2"/>
  <c r="C11" i="2"/>
  <c r="C10" i="2"/>
  <c r="C8" i="2"/>
  <c r="C7" i="2"/>
  <c r="C6" i="2"/>
  <c r="C12" i="2" l="1"/>
</calcChain>
</file>

<file path=xl/sharedStrings.xml><?xml version="1.0" encoding="utf-8"?>
<sst xmlns="http://schemas.openxmlformats.org/spreadsheetml/2006/main" count="25" uniqueCount="22">
  <si>
    <t>Показатель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</si>
  <si>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</si>
  <si>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</si>
  <si>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</si>
  <si>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</si>
  <si>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</si>
  <si>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</si>
  <si>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</si>
  <si>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</si>
  <si>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</si>
  <si>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</si>
  <si>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</si>
  <si>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ПС 35-110 кВ</t>
  </si>
  <si>
    <t>Затраты, тыс. руб.</t>
  </si>
  <si>
    <t>ЛЭП 35-110 кВ</t>
  </si>
  <si>
    <t>Протяженность, км</t>
  </si>
  <si>
    <t>Сети 0,4-20 кВ</t>
  </si>
  <si>
    <t>Количество РП,ТП, шт.</t>
  </si>
  <si>
    <t>Итого, тыс. руб.</t>
  </si>
  <si>
    <t>Прочее</t>
  </si>
  <si>
    <t>Россети Центр</t>
  </si>
  <si>
    <t>План ремонтов ПАО "Россети Центр"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</si>
</sst>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 applyFill="1" applyBorder="1"/>
    <xf numFmtId="2" fontId="2" fillId="0" borderId="0" xfId="0" applyNumberFormat="1" applyFont="1" applyFill="1" applyBorder="1"/>
    <xf numFmtId="2" fontId="4" fillId="0" borderId="0" xfId="0" applyNumberFormat="1" applyFont="1" applyFill="1" applyBorder="1"/>
    <xf numFmtId="2" fontId="0" fillId="0" borderId="0" xfId="0" applyNumberFormat="1" applyBorder="1"/>
    <xf numFmtId="2" fontId="1" fillId="0" borderId="0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3" xfId="0" applyNumberFormat="1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20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2" fontId="3" fillId="2" borderId="18" xfId="0" applyNumberFormat="1" applyFont="1" applyFill="1" applyBorder="1" applyAlignment="1">
      <alignment horizontal="center" vertical="center" wrapText="1"/>
    </xf>
    <xf numFmtId="2" fontId="3" fillId="2" borderId="19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+&#1052;&#1086;&#1080;%20&#1088;&#1072;&#1073;&#1086;&#1095;&#1080;&#1077;/&#1055;&#1055;_&#1058;&#1077;&#1093;&#1080;&#1085;&#1089;&#1087;&#1077;&#1082;&#1094;&#1080;&#1103;/&#1055;&#1055;_&#1055;&#1083;&#1072;&#1085;&#1099;/&#1055;&#1055;2024/&#1057;&#1054;&#1043;&#1051;_15.09.23/&#1062;&#1077;&#1085;&#1090;&#1088;%20&#1076;&#1083;&#1103;%20&#1060;&#1051;/!&#1055;&#1083;&#1072;&#1085;%20&#1058;&#1054;&#1080;&#1056;_2024_&#1062;&#1077;&#1085;&#1090;&#1088;_&#1082;&#1086;&#1088;_22.08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тр"/>
      <sheetName val="Бл"/>
      <sheetName val="Бр"/>
      <sheetName val="Вр"/>
      <sheetName val="Кс"/>
      <sheetName val="Кр"/>
      <sheetName val="Лп"/>
      <sheetName val="Ор"/>
      <sheetName val="См"/>
      <sheetName val="Тм"/>
      <sheetName val="Тв"/>
      <sheetName val="Яр"/>
      <sheetName val="Итоги"/>
      <sheetName val="Га"/>
      <sheetName val="Ср. цена 1 га руб - расчистка"/>
    </sheetNames>
    <sheetDataSet>
      <sheetData sheetId="0"/>
      <sheetData sheetId="1">
        <row r="14">
          <cell r="M14">
            <v>586709026.66999996</v>
          </cell>
        </row>
        <row r="125">
          <cell r="H125">
            <v>4.17</v>
          </cell>
          <cell r="M125">
            <v>13576195.57</v>
          </cell>
        </row>
        <row r="126">
          <cell r="H126">
            <v>2.4860000000000002</v>
          </cell>
          <cell r="M126">
            <v>6428599.6399999997</v>
          </cell>
        </row>
        <row r="127">
          <cell r="M127">
            <v>10000000</v>
          </cell>
        </row>
        <row r="130">
          <cell r="M130">
            <v>57857010.039999999</v>
          </cell>
        </row>
        <row r="181">
          <cell r="M181">
            <v>112208121.52</v>
          </cell>
        </row>
        <row r="184">
          <cell r="H184">
            <v>577</v>
          </cell>
        </row>
        <row r="196">
          <cell r="M196">
            <v>0</v>
          </cell>
        </row>
        <row r="218">
          <cell r="M218">
            <v>26641907.870000001</v>
          </cell>
        </row>
        <row r="224">
          <cell r="H224">
            <v>11.071</v>
          </cell>
          <cell r="M224">
            <v>16369877.59</v>
          </cell>
        </row>
        <row r="225">
          <cell r="H225">
            <v>13.41</v>
          </cell>
          <cell r="M225">
            <v>13610459.710000001</v>
          </cell>
        </row>
        <row r="226">
          <cell r="H226">
            <v>64.727999999999994</v>
          </cell>
          <cell r="M226">
            <v>77141712.109999999</v>
          </cell>
        </row>
        <row r="227">
          <cell r="H227">
            <v>69.183000000000007</v>
          </cell>
          <cell r="M227">
            <v>88372764.989999995</v>
          </cell>
        </row>
      </sheetData>
      <sheetData sheetId="2">
        <row r="14">
          <cell r="M14">
            <v>178057891.37</v>
          </cell>
        </row>
        <row r="125">
          <cell r="H125">
            <v>0</v>
          </cell>
          <cell r="M125">
            <v>0</v>
          </cell>
        </row>
        <row r="126">
          <cell r="H126">
            <v>0</v>
          </cell>
          <cell r="M126">
            <v>0</v>
          </cell>
        </row>
        <row r="127">
          <cell r="M127">
            <v>0</v>
          </cell>
        </row>
        <row r="130">
          <cell r="M130">
            <v>30662496.449999999</v>
          </cell>
        </row>
        <row r="181">
          <cell r="M181">
            <v>15482012.630000001</v>
          </cell>
        </row>
        <row r="184">
          <cell r="H184">
            <v>307</v>
          </cell>
        </row>
        <row r="196">
          <cell r="M196">
            <v>0</v>
          </cell>
        </row>
        <row r="218">
          <cell r="M218">
            <v>11838493.16</v>
          </cell>
        </row>
        <row r="224">
          <cell r="H224">
            <v>69.44</v>
          </cell>
          <cell r="M224">
            <v>30738781.640000001</v>
          </cell>
        </row>
        <row r="225">
          <cell r="H225">
            <v>53.529000000000003</v>
          </cell>
          <cell r="M225">
            <v>9114256.8699999992</v>
          </cell>
        </row>
        <row r="226">
          <cell r="H226">
            <v>15.321</v>
          </cell>
          <cell r="M226">
            <v>17979109.539999999</v>
          </cell>
        </row>
        <row r="227">
          <cell r="H227">
            <v>52.04</v>
          </cell>
          <cell r="M227">
            <v>29655347.800000001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view="pageBreakPreview" zoomScale="70" zoomScaleNormal="70" zoomScaleSheetLayoutView="70" workbookViewId="0">
      <pane xSplit="2" ySplit="5" topLeftCell="E6" activePane="bottomRight" state="frozen"/>
      <selection pane="topRight" activeCell="C1" sqref="C1"/>
      <selection pane="bottomLeft" activeCell="A6" sqref="A6"/>
      <selection pane="bottomRight" activeCell="N6" sqref="N6:N13"/>
    </sheetView>
  </sheetViews>
  <sheetFormatPr defaultRowHeight="15" x14ac:dyDescent="0.25"/>
  <cols>
    <col min="1" max="1" width="13.85546875" style="4" bestFit="1" customWidth="1"/>
    <col min="2" max="2" width="23" style="4" customWidth="1"/>
    <col min="3" max="3" width="15.7109375" style="1" customWidth="1"/>
    <col min="4" max="14" width="15.7109375" style="4" customWidth="1"/>
    <col min="15" max="16" width="9.140625" style="4"/>
    <col min="17" max="17" width="14.7109375" style="4" customWidth="1"/>
    <col min="18" max="16384" width="9.140625" style="4"/>
  </cols>
  <sheetData>
    <row r="1" spans="1:17" customFormat="1" hidden="1" x14ac:dyDescent="0.25"/>
    <row r="2" spans="1:17" customFormat="1" hidden="1" x14ac:dyDescent="0.25"/>
    <row r="3" spans="1:17" s="2" customFormat="1" ht="18" x14ac:dyDescent="0.25">
      <c r="A3" s="27" t="s">
        <v>21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/>
      <c r="P3"/>
    </row>
    <row r="4" spans="1:17" s="2" customFormat="1" ht="21" thickBot="1" x14ac:dyDescent="0.35">
      <c r="A4" s="5"/>
      <c r="B4" s="5"/>
      <c r="C4" s="5"/>
    </row>
    <row r="5" spans="1:17" s="3" customFormat="1" ht="28.5" customHeight="1" thickBot="1" x14ac:dyDescent="0.25">
      <c r="A5" s="28" t="s">
        <v>0</v>
      </c>
      <c r="B5" s="29"/>
      <c r="C5" s="20" t="s">
        <v>1</v>
      </c>
      <c r="D5" s="21" t="s">
        <v>2</v>
      </c>
      <c r="E5" s="21" t="s">
        <v>3</v>
      </c>
      <c r="F5" s="21" t="s">
        <v>4</v>
      </c>
      <c r="G5" s="21" t="s">
        <v>5</v>
      </c>
      <c r="H5" s="21" t="s">
        <v>6</v>
      </c>
      <c r="I5" s="21" t="s">
        <v>7</v>
      </c>
      <c r="J5" s="21" t="s">
        <v>8</v>
      </c>
      <c r="K5" s="21" t="s">
        <v>9</v>
      </c>
      <c r="L5" s="21" t="s">
        <v>10</v>
      </c>
      <c r="M5" s="21" t="s">
        <v>11</v>
      </c>
      <c r="N5" s="22" t="s">
        <v>20</v>
      </c>
    </row>
    <row r="6" spans="1:17" ht="17.100000000000001" customHeight="1" thickBot="1" x14ac:dyDescent="0.3">
      <c r="A6" s="24" t="s">
        <v>12</v>
      </c>
      <c r="B6" s="19" t="s">
        <v>13</v>
      </c>
      <c r="C6" s="15">
        <f>[1]Бл!$M$130/1000</f>
        <v>57857.010040000001</v>
      </c>
      <c r="D6" s="15">
        <f>[1]Бр!$M$130/1000</f>
        <v>30662.496449999999</v>
      </c>
      <c r="E6" s="15">
        <v>61764.815049999997</v>
      </c>
      <c r="F6" s="15">
        <v>20173.444829999997</v>
      </c>
      <c r="G6" s="15">
        <v>42192.45319</v>
      </c>
      <c r="H6" s="15">
        <v>39637.125509999998</v>
      </c>
      <c r="I6" s="15">
        <v>36194.875679999997</v>
      </c>
      <c r="J6" s="15">
        <v>33897.7408</v>
      </c>
      <c r="K6" s="15">
        <v>23436.905859999999</v>
      </c>
      <c r="L6" s="15">
        <v>50924.501729999996</v>
      </c>
      <c r="M6" s="15">
        <v>35488.738250000002</v>
      </c>
      <c r="N6" s="16">
        <v>432230.10739000002</v>
      </c>
      <c r="P6" s="3"/>
      <c r="Q6" s="3"/>
    </row>
    <row r="7" spans="1:17" ht="17.100000000000001" customHeight="1" x14ac:dyDescent="0.25">
      <c r="A7" s="30" t="s">
        <v>14</v>
      </c>
      <c r="B7" s="6" t="s">
        <v>13</v>
      </c>
      <c r="C7" s="7">
        <f>([1]Бл!$M$224+[1]Бл!$M$225)/1000</f>
        <v>29980.337299999999</v>
      </c>
      <c r="D7" s="7">
        <f>([1]Бр!$M$224+[1]Бр!$M$225)/1000</f>
        <v>39853.038509999998</v>
      </c>
      <c r="E7" s="7">
        <v>56059.397109999998</v>
      </c>
      <c r="F7" s="7">
        <v>63734.702440000001</v>
      </c>
      <c r="G7" s="7">
        <v>48329.76483</v>
      </c>
      <c r="H7" s="7">
        <v>36335.473359999996</v>
      </c>
      <c r="I7" s="7">
        <v>15779.01377</v>
      </c>
      <c r="J7" s="7">
        <v>91218.640950000001</v>
      </c>
      <c r="K7" s="7">
        <v>19751.931</v>
      </c>
      <c r="L7" s="7">
        <v>73972.672989999992</v>
      </c>
      <c r="M7" s="7">
        <v>34748.866190000001</v>
      </c>
      <c r="N7" s="11">
        <v>509763.83844999992</v>
      </c>
      <c r="P7" s="3"/>
      <c r="Q7" s="3"/>
    </row>
    <row r="8" spans="1:17" ht="17.100000000000001" customHeight="1" thickBot="1" x14ac:dyDescent="0.3">
      <c r="A8" s="31"/>
      <c r="B8" s="8" t="s">
        <v>15</v>
      </c>
      <c r="C8" s="9">
        <f>[1]Бл!$H$224+[1]Бл!$H$225</f>
        <v>24.481000000000002</v>
      </c>
      <c r="D8" s="9">
        <f>[1]Бр!$H$224+[1]Бр!$H$225</f>
        <v>122.96899999999999</v>
      </c>
      <c r="E8" s="9">
        <v>151.458</v>
      </c>
      <c r="F8" s="9">
        <v>17.304000000000002</v>
      </c>
      <c r="G8" s="9">
        <v>88.802999999999997</v>
      </c>
      <c r="H8" s="9">
        <v>28.907</v>
      </c>
      <c r="I8" s="9">
        <v>15.311999999999999</v>
      </c>
      <c r="J8" s="9">
        <v>63.863</v>
      </c>
      <c r="K8" s="9">
        <v>22.880000000000003</v>
      </c>
      <c r="L8" s="9">
        <v>80.408999999999992</v>
      </c>
      <c r="M8" s="9">
        <v>22.485999999999997</v>
      </c>
      <c r="N8" s="10">
        <v>638.87199999999996</v>
      </c>
      <c r="P8" s="3"/>
      <c r="Q8" s="3"/>
    </row>
    <row r="9" spans="1:17" ht="17.100000000000001" customHeight="1" x14ac:dyDescent="0.25">
      <c r="A9" s="30" t="s">
        <v>16</v>
      </c>
      <c r="B9" s="6" t="s">
        <v>13</v>
      </c>
      <c r="C9" s="7">
        <f>([1]Бл!$M$226+[1]Бл!$M$227+[1]Бл!$M$125+[1]Бл!$M$126+[1]Бл!$M$181+[1]Бл!$M$127)/1000</f>
        <v>307727.39382999996</v>
      </c>
      <c r="D9" s="7">
        <f>([1]Бр!$M$226+[1]Бр!$M$227+[1]Бр!$M$125+[1]Бр!$M$126+[1]Бр!$M$181+[1]Бр!$M$127)/1000</f>
        <v>63116.469970000006</v>
      </c>
      <c r="E9" s="7">
        <v>175624.27176999999</v>
      </c>
      <c r="F9" s="7">
        <v>100998.02040000001</v>
      </c>
      <c r="G9" s="7">
        <v>127322.09121000001</v>
      </c>
      <c r="H9" s="7">
        <v>122304.19654</v>
      </c>
      <c r="I9" s="7">
        <v>88760.126799999998</v>
      </c>
      <c r="J9" s="7">
        <v>96483.24622999999</v>
      </c>
      <c r="K9" s="7">
        <v>69454.657250000004</v>
      </c>
      <c r="L9" s="7">
        <v>156426.75584</v>
      </c>
      <c r="M9" s="7">
        <v>113125.6605</v>
      </c>
      <c r="N9" s="11">
        <v>1421342.8903399999</v>
      </c>
      <c r="P9" s="3"/>
      <c r="Q9" s="3"/>
    </row>
    <row r="10" spans="1:17" ht="17.100000000000001" customHeight="1" x14ac:dyDescent="0.25">
      <c r="A10" s="32"/>
      <c r="B10" s="12" t="s">
        <v>15</v>
      </c>
      <c r="C10" s="13">
        <f>[1]Бл!$H$226+[1]Бл!$H$227+[1]Бл!$H$125+[1]Бл!$H$126</f>
        <v>140.56699999999998</v>
      </c>
      <c r="D10" s="13">
        <f>[1]Бр!$H$226+[1]Бр!$H$227+[1]Бр!$H$125+[1]Бр!$H$126</f>
        <v>67.361000000000004</v>
      </c>
      <c r="E10" s="13">
        <v>109.97700000000002</v>
      </c>
      <c r="F10" s="13">
        <v>23.159999999999997</v>
      </c>
      <c r="G10" s="13">
        <v>61.55</v>
      </c>
      <c r="H10" s="13">
        <v>39.905000000000001</v>
      </c>
      <c r="I10" s="13">
        <v>13.423</v>
      </c>
      <c r="J10" s="13">
        <v>44.335999999999999</v>
      </c>
      <c r="K10" s="13">
        <v>50.052</v>
      </c>
      <c r="L10" s="13">
        <v>73.447000000000003</v>
      </c>
      <c r="M10" s="13">
        <v>63.186999999999998</v>
      </c>
      <c r="N10" s="14">
        <v>686.96500000000015</v>
      </c>
      <c r="P10" s="3"/>
      <c r="Q10" s="3"/>
    </row>
    <row r="11" spans="1:17" ht="16.5" thickBot="1" x14ac:dyDescent="0.3">
      <c r="A11" s="31"/>
      <c r="B11" s="8" t="s">
        <v>17</v>
      </c>
      <c r="C11" s="23">
        <f>[1]Бл!$H$184</f>
        <v>577</v>
      </c>
      <c r="D11" s="23">
        <f>[1]Бр!$H$184</f>
        <v>307</v>
      </c>
      <c r="E11" s="23">
        <v>158</v>
      </c>
      <c r="F11" s="23">
        <v>263</v>
      </c>
      <c r="G11" s="23">
        <v>129</v>
      </c>
      <c r="H11" s="23">
        <v>53</v>
      </c>
      <c r="I11" s="23">
        <v>12</v>
      </c>
      <c r="J11" s="23">
        <v>481</v>
      </c>
      <c r="K11" s="23">
        <v>78</v>
      </c>
      <c r="L11" s="23">
        <v>385</v>
      </c>
      <c r="M11" s="23">
        <v>214</v>
      </c>
      <c r="N11" s="10">
        <v>2657</v>
      </c>
      <c r="P11" s="3"/>
      <c r="Q11" s="3"/>
    </row>
    <row r="12" spans="1:17" ht="17.100000000000001" customHeight="1" x14ac:dyDescent="0.25">
      <c r="A12" s="33" t="s">
        <v>19</v>
      </c>
      <c r="B12" s="34"/>
      <c r="C12" s="15">
        <f>C13-C6-C7-C9</f>
        <v>217786.19336999999</v>
      </c>
      <c r="D12" s="15">
        <f t="shared" ref="D12:M12" si="0">D13-D6-D7-D9</f>
        <v>56264.3796</v>
      </c>
      <c r="E12" s="15">
        <v>118927.13632000005</v>
      </c>
      <c r="F12" s="15">
        <v>45492.778170000005</v>
      </c>
      <c r="G12" s="15">
        <v>56346.764059999958</v>
      </c>
      <c r="H12" s="15">
        <v>38635.519869999989</v>
      </c>
      <c r="I12" s="15">
        <v>77974.337740000017</v>
      </c>
      <c r="J12" s="15">
        <v>89999.316770000005</v>
      </c>
      <c r="K12" s="15">
        <v>44509.99132999999</v>
      </c>
      <c r="L12" s="15">
        <v>65817.118839999952</v>
      </c>
      <c r="M12" s="15">
        <v>60579.77496000001</v>
      </c>
      <c r="N12" s="16">
        <v>872333.31102999998</v>
      </c>
      <c r="P12" s="3"/>
      <c r="Q12" s="3"/>
    </row>
    <row r="13" spans="1:17" ht="17.100000000000001" customHeight="1" thickBot="1" x14ac:dyDescent="0.3">
      <c r="A13" s="25" t="s">
        <v>18</v>
      </c>
      <c r="B13" s="26"/>
      <c r="C13" s="17">
        <f>([1]Бл!$M$14+[1]Бл!$M$196+[1]Бл!$M$218)/1000</f>
        <v>613350.93453999993</v>
      </c>
      <c r="D13" s="17">
        <f>([1]Бр!$M$14+[1]Бр!$M$196+[1]Бр!$M$218)/1000</f>
        <v>189896.38453000001</v>
      </c>
      <c r="E13" s="17">
        <v>412375.62025000004</v>
      </c>
      <c r="F13" s="17">
        <v>230398.94584</v>
      </c>
      <c r="G13" s="17">
        <v>274191.07328999997</v>
      </c>
      <c r="H13" s="17">
        <v>236912.31528000001</v>
      </c>
      <c r="I13" s="17">
        <v>218708.35399</v>
      </c>
      <c r="J13" s="17">
        <v>311598.94475000002</v>
      </c>
      <c r="K13" s="17">
        <v>157153.48543999999</v>
      </c>
      <c r="L13" s="17">
        <v>347141.04939999996</v>
      </c>
      <c r="M13" s="17">
        <v>243943.0399</v>
      </c>
      <c r="N13" s="18">
        <v>3235670.1472100001</v>
      </c>
      <c r="P13" s="3"/>
      <c r="Q13" s="3"/>
    </row>
    <row r="14" spans="1:17" customFormat="1" x14ac:dyDescent="0.25"/>
    <row r="16" spans="1:17" customFormat="1" x14ac:dyDescent="0.25"/>
  </sheetData>
  <mergeCells count="6">
    <mergeCell ref="A13:B13"/>
    <mergeCell ref="A3:N3"/>
    <mergeCell ref="A5:B5"/>
    <mergeCell ref="A7:A8"/>
    <mergeCell ref="A9:A11"/>
    <mergeCell ref="A12:B12"/>
  </mergeCells>
  <pageMargins left="0.7" right="0.7" top="0.75" bottom="0.75" header="0.3" footer="0.3"/>
  <pageSetup paperSize="9" scale="3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МРСК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2024-03-26T13:13:41Z</dcterms:modified>
</cp:coreProperties>
</file>