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0"/>
  </bookViews>
  <sheets>
    <sheet name="Свод" sheetId="1" r:id="rId1"/>
    <sheet name="Реестр закл.договоров" sheetId="2" r:id="rId2"/>
  </sheets>
  <definedNames/>
  <calcPr fullCalcOnLoad="1"/>
</workbook>
</file>

<file path=xl/sharedStrings.xml><?xml version="1.0" encoding="utf-8"?>
<sst xmlns="http://schemas.openxmlformats.org/spreadsheetml/2006/main" count="1822" uniqueCount="543">
  <si>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</si>
  <si>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</si>
  <si>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</si>
  <si>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</si>
  <si>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</si>
  <si>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</si>
  <si>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</si>
  <si>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</si>
  <si>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</si>
  <si>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</si>
  <si>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</si>
  <si>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</si>
  <si>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</si>
  <si>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</si>
  <si>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</si>
  <si>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</si>
  <si>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</si>
  <si>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</si>
  <si>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</si>
  <si>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</si>
  <si>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</si>
  <si>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</si>
  <si>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</si>
  <si>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</si>
  <si>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</si>
  <si>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</si>
  <si>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</si>
  <si>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</si>
  <si>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</si>
  <si>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</si>
  <si>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</si>
  <si>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</si>
  <si>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</si>
  <si>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</si>
  <si>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</si>
  <si>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</si>
  <si>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</si>
  <si>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</si>
  <si>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</si>
  <si>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</si>
  <si>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</si>
  <si>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</si>
  <si>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</si>
  <si>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</si>
  <si>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</si>
  <si>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</si>
  <si>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</si>
  <si>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</si>
  <si>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</si>
  <si>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</si>
  <si>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</si>
  <si>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</si>
  <si>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</si>
  <si>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</si>
  <si>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</si>
  <si>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</si>
  <si>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</si>
  <si>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</si>
  <si>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</si>
  <si>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</si>
  <si>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</si>
  <si>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</si>
  <si>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Смоленскэнеро</t>
  </si>
  <si>
    <t>ПС 110/35/10 кВ "Дорогобуж-1"</t>
  </si>
  <si>
    <t>ПС 110/35/10 кВ "Велиж"</t>
  </si>
  <si>
    <t>ПС 110/35/10 кВ "Красный"</t>
  </si>
  <si>
    <t>ПС 110/10кВ "Угра"</t>
  </si>
  <si>
    <t>ПС 35/10 кВ "Савеево"</t>
  </si>
  <si>
    <t>ПС 35/10 кВ "Кириллы"</t>
  </si>
  <si>
    <t>ПС 35/10 кВ "Богданово"</t>
  </si>
  <si>
    <t>ПС 35/6 кВ "ЗССК"</t>
  </si>
  <si>
    <t>ПС 35/6 кВ "Гнездово"</t>
  </si>
  <si>
    <t>ПС 35/10 кВ "Кощино"</t>
  </si>
  <si>
    <t>ПС 35/10 кВ "Клушино"</t>
  </si>
  <si>
    <t>РП 10 кВ "Серго-Ивановское"</t>
  </si>
  <si>
    <t>ПС 110/35/10 кВ "Знаменка</t>
  </si>
  <si>
    <t>ПС 110/10/6 кВ "Промышленная"</t>
  </si>
  <si>
    <t>ПС 110/10 кВ "Ярцево-1"</t>
  </si>
  <si>
    <t>ПС 35/10 кВ "Ризское"</t>
  </si>
  <si>
    <t>ПС 35/10 кВ "Озерный"</t>
  </si>
  <si>
    <t>ПС 35/10 кВ "Каменка"</t>
  </si>
  <si>
    <t>ПС 110/35/10 кВ "Светотехника"</t>
  </si>
  <si>
    <t>ПС 110/35/10 кВ "Туманово"</t>
  </si>
  <si>
    <t>ПС 35/6 кВ "Водозабор"</t>
  </si>
  <si>
    <t>ПС 110/35/10 кВ "Мерлино"</t>
  </si>
  <si>
    <t>ПС 110/35/10 кВ "Пречистое"</t>
  </si>
  <si>
    <t>ПС 110/35/10 кВ "Суетово"</t>
  </si>
  <si>
    <t>ПС 35/10 кВ "Акатово"</t>
  </si>
  <si>
    <t>ПС 35/10 кВ "Кикино"</t>
  </si>
  <si>
    <t>ПС 110/35/10 кВ "Всходы"</t>
  </si>
  <si>
    <t>ПС 110/35/10 кВ "Ельня"</t>
  </si>
  <si>
    <t>ПС 110/35/10 кВ "Монастырщина"</t>
  </si>
  <si>
    <t>ПС 35/10 кВ "Тесово"</t>
  </si>
  <si>
    <t>ПС 35/10 кВ "Родоманово"</t>
  </si>
  <si>
    <t>ПС 35/10 кВ "Семлево"</t>
  </si>
  <si>
    <t>ПС 35/10 кВ "Липецы"</t>
  </si>
  <si>
    <t>ПС 35/10 кВ "Караваево"</t>
  </si>
  <si>
    <t>ПС 35/10 кВ "Высокое"</t>
  </si>
  <si>
    <t>ПС 110/35/10 кВ "Новодугино"</t>
  </si>
  <si>
    <t>ПС 35/10 кВ "Белеи"</t>
  </si>
  <si>
    <t>ПС 110/35/10 кВ "Катынь-2"</t>
  </si>
  <si>
    <t>ПС 35/10 кВ "РП СХТ"</t>
  </si>
  <si>
    <t>ПС 110/35/10 кВ "Субботники"</t>
  </si>
  <si>
    <t>ПС 110/35/10 кВ "Мишино"</t>
  </si>
  <si>
    <t>ПС 110/10 кВ "Екимцево"</t>
  </si>
  <si>
    <t>ПС 110/35/10 кВ "Михайловская"</t>
  </si>
  <si>
    <t>ПС 110/35/10 кВ "Издешково"</t>
  </si>
  <si>
    <t>ПС 35/10 кВ "Бекрино"</t>
  </si>
  <si>
    <t>ПС 35/10 кВ "Сверчково"</t>
  </si>
  <si>
    <t>ПС 35/10 кВ "Кайдаково"</t>
  </si>
  <si>
    <t>ПС 110/35/10 кВ "Шумячи"</t>
  </si>
  <si>
    <t>Точка присоединения объекта (ПС)</t>
  </si>
  <si>
    <t>ПС 35/10 кВ "Дружба"</t>
  </si>
  <si>
    <t>ПС 35/10 кВ "Аврора"</t>
  </si>
  <si>
    <t>ПС 35/10 кВ "Алферово"</t>
  </si>
  <si>
    <t>ПС 110/6 кВ "Пластмасс"</t>
  </si>
  <si>
    <t>ПС 110/6 кВ "Электромашины"</t>
  </si>
  <si>
    <t>ПС 35/10 кВ "Жичицы"</t>
  </si>
  <si>
    <t>ПС 110/35/6 кВ "Голынки"</t>
  </si>
  <si>
    <t>ПС 35/10 кВ "Третьяково"</t>
  </si>
  <si>
    <t>ПС 35/10 кВ "Исаково"</t>
  </si>
  <si>
    <t>ПС 35/10 кВ "Шиманово"</t>
  </si>
  <si>
    <t>ПС 110/10 кВ "Мещерск-тяговая"</t>
  </si>
  <si>
    <t>ПС 110/35/10 кВ "Россия"</t>
  </si>
  <si>
    <t>ПС 35/10 кВ "Мясокомбинат"</t>
  </si>
  <si>
    <t>ПС 35/10 кВ "Коски"</t>
  </si>
  <si>
    <t>ПС 110/10 кВ "Макшеево"</t>
  </si>
  <si>
    <t>ПС 110/35/10 кВ "Васьково"</t>
  </si>
  <si>
    <t>ПС 35/10 кВ "Миганово"</t>
  </si>
  <si>
    <t>ПС 35/6 "ЯО 100/6"</t>
  </si>
  <si>
    <t>ПС 110/35/10 кВ "Десногорск"</t>
  </si>
  <si>
    <t>ПС 35/10 кВ "Балтутино"</t>
  </si>
  <si>
    <t>ПС 35/10 кВ "Боголюбово"</t>
  </si>
  <si>
    <t>ПС 35/6 кВ "Ясенная"</t>
  </si>
  <si>
    <t>ПС 110/35/6 кВ "Пронино"</t>
  </si>
  <si>
    <t>ПС 35/10 кВ "Березка"</t>
  </si>
  <si>
    <t>ПС 35/10 кВ "Никольское"</t>
  </si>
  <si>
    <t>ПС 35/10 кВ "Успенское"</t>
  </si>
  <si>
    <t>ПС 110/35/10 кВ "Днепровское"</t>
  </si>
  <si>
    <t>ПС 35/6 кВ "Синьково"</t>
  </si>
  <si>
    <t>ПС 110/35/10 кВ "Мазальцево"</t>
  </si>
  <si>
    <t>Пообъектная информация по заключенным договорам ТП за октябрь месяц 2012 г.</t>
  </si>
  <si>
    <t>Сведения о деятельности филиала ОАО " МРСК Центра" - "Смоленскэнерго" по технологическому присоединению за октябрь месяц 2012 г.</t>
  </si>
  <si>
    <t>ПС 35/10 кВ "Астапковичи"</t>
  </si>
  <si>
    <t>ПС 35/10 кВ "Перенка"</t>
  </si>
  <si>
    <t>ПС 35/10 кВ "Татарск"</t>
  </si>
  <si>
    <t>ПС 35/10 кВ "Липовка"</t>
  </si>
  <si>
    <t>ПС 35/10 кВ "Коханы"</t>
  </si>
  <si>
    <t>ПС 35/10 кВ "Микуличи"</t>
  </si>
  <si>
    <t>ПС 35/10 кВ "Ивино"</t>
  </si>
  <si>
    <t>ПС 35/10 кВ "Шуйское"</t>
  </si>
  <si>
    <t>ПС 35/10 кВ "Горки"</t>
  </si>
  <si>
    <t>ПС 35/10 кВ "Вязьма-Брянская"</t>
  </si>
  <si>
    <t>ПС 35/10 кВ "Захарьевское"</t>
  </si>
  <si>
    <t>ПС 35/10 кВ "Мытишино"</t>
  </si>
  <si>
    <t>ПС 110/35/10 кВ "Торбеево"</t>
  </si>
  <si>
    <t>ПС 110/10 кВ "Вязьма-тяговая"</t>
  </si>
  <si>
    <t>ПС 35/10 кВ "Капыревщина"</t>
  </si>
  <si>
    <t>ПС 35/10 кВ "Каськово"</t>
  </si>
  <si>
    <t>ПС 35/10 кВ "Мирополье"</t>
  </si>
  <si>
    <t>ПС 35/10 кВ "Пушкино"</t>
  </si>
  <si>
    <t>ПС 35/10 кВ "Соловьево"</t>
  </si>
  <si>
    <t>ПС 35/10 кВ "Усвятье"</t>
  </si>
  <si>
    <t>ПС 35/10 кВ "Усшаково"</t>
  </si>
  <si>
    <t>ПС 35/10 кВ "Холм-Жирки"</t>
  </si>
  <si>
    <t>ПС 35/10 кВ "Шаломино"</t>
  </si>
  <si>
    <t>ПС 35/10 кВ "Булгаково"</t>
  </si>
  <si>
    <t>40574323</t>
  </si>
  <si>
    <t>12 месяцев</t>
  </si>
  <si>
    <t>40590059</t>
  </si>
  <si>
    <t>40608427</t>
  </si>
  <si>
    <t>6 месяцев</t>
  </si>
  <si>
    <t>40627260</t>
  </si>
  <si>
    <t>40625316</t>
  </si>
  <si>
    <t>40633468</t>
  </si>
  <si>
    <t>40635783</t>
  </si>
  <si>
    <t>40631194</t>
  </si>
  <si>
    <t>40635930</t>
  </si>
  <si>
    <t>40635966</t>
  </si>
  <si>
    <t>40636645</t>
  </si>
  <si>
    <t>ПС 110/35/6 кВ "Горная"</t>
  </si>
  <si>
    <t>40639616</t>
  </si>
  <si>
    <t>40636188</t>
  </si>
  <si>
    <t>40637184</t>
  </si>
  <si>
    <t>40637919</t>
  </si>
  <si>
    <t>40637927</t>
  </si>
  <si>
    <t>40640135</t>
  </si>
  <si>
    <t>40640440</t>
  </si>
  <si>
    <t>40641842</t>
  </si>
  <si>
    <t>40640505</t>
  </si>
  <si>
    <t>40640472</t>
  </si>
  <si>
    <t>40642026</t>
  </si>
  <si>
    <t>40641349</t>
  </si>
  <si>
    <t>40641946</t>
  </si>
  <si>
    <t>40643605</t>
  </si>
  <si>
    <t>40645370</t>
  </si>
  <si>
    <t>40645291</t>
  </si>
  <si>
    <t>40646129</t>
  </si>
  <si>
    <t>40649636</t>
  </si>
  <si>
    <t>40654535</t>
  </si>
  <si>
    <t>ПС 35/10 кВ "Ушаково"</t>
  </si>
  <si>
    <t>40626099</t>
  </si>
  <si>
    <t xml:space="preserve">ПС 110/6 "Диффузион" </t>
  </si>
  <si>
    <t>40574524</t>
  </si>
  <si>
    <t>40574510</t>
  </si>
  <si>
    <t>40574493</t>
  </si>
  <si>
    <t>40575326</t>
  </si>
  <si>
    <t>40575637</t>
  </si>
  <si>
    <t>40577478</t>
  </si>
  <si>
    <t>40574546</t>
  </si>
  <si>
    <t>40608424</t>
  </si>
  <si>
    <t xml:space="preserve">ПС 110/6 "Восточная" </t>
  </si>
  <si>
    <t>40592627</t>
  </si>
  <si>
    <t xml:space="preserve">ПС 35/10 "Одинцово" </t>
  </si>
  <si>
    <t>40603702</t>
  </si>
  <si>
    <t>ПС 110/35/6 "Южная"</t>
  </si>
  <si>
    <t>40604100</t>
  </si>
  <si>
    <t>40607487</t>
  </si>
  <si>
    <t>40607234</t>
  </si>
  <si>
    <t>40618117</t>
  </si>
  <si>
    <t>40618940</t>
  </si>
  <si>
    <t xml:space="preserve">ПС 35/6 "Красный Бор" </t>
  </si>
  <si>
    <t>40618900</t>
  </si>
  <si>
    <t>40623785</t>
  </si>
  <si>
    <t>40626801</t>
  </si>
  <si>
    <t>40631982</t>
  </si>
  <si>
    <t>40628716</t>
  </si>
  <si>
    <t xml:space="preserve">ПС 110/10/6 "Чернушки" </t>
  </si>
  <si>
    <t>40626054</t>
  </si>
  <si>
    <t>40630311</t>
  </si>
  <si>
    <t>40631019</t>
  </si>
  <si>
    <t>40631332</t>
  </si>
  <si>
    <t xml:space="preserve">ПС 35/6 "Колодня" </t>
  </si>
  <si>
    <t>40633273</t>
  </si>
  <si>
    <t xml:space="preserve">ПС 110/35/6 "Северная" </t>
  </si>
  <si>
    <t>40631497</t>
  </si>
  <si>
    <t>40631428</t>
  </si>
  <si>
    <t>40632423</t>
  </si>
  <si>
    <t xml:space="preserve">ПС 110/6 "Западная" </t>
  </si>
  <si>
    <t>40632783</t>
  </si>
  <si>
    <t>40633156</t>
  </si>
  <si>
    <t>40644642</t>
  </si>
  <si>
    <t>40633384</t>
  </si>
  <si>
    <t>ПС 110/35/10 "Козино"</t>
  </si>
  <si>
    <t>40633687</t>
  </si>
  <si>
    <t>ПС 110/6 "Смоленск-2"</t>
  </si>
  <si>
    <t>40634870</t>
  </si>
  <si>
    <t>40635688</t>
  </si>
  <si>
    <t>40642650</t>
  </si>
  <si>
    <t>40631378</t>
  </si>
  <si>
    <t>40638200</t>
  </si>
  <si>
    <t xml:space="preserve">ПС 35/6 "Водозабор" </t>
  </si>
  <si>
    <t>40636708</t>
  </si>
  <si>
    <t>40635584</t>
  </si>
  <si>
    <t>40636233</t>
  </si>
  <si>
    <t>40631234</t>
  </si>
  <si>
    <t xml:space="preserve">ПС 110/10/6 "Центральная" </t>
  </si>
  <si>
    <t>40635752</t>
  </si>
  <si>
    <t>40635303</t>
  </si>
  <si>
    <t>40638109</t>
  </si>
  <si>
    <t>40634511</t>
  </si>
  <si>
    <t>40636663</t>
  </si>
  <si>
    <t>40637513</t>
  </si>
  <si>
    <t>40639046</t>
  </si>
  <si>
    <t>40639471</t>
  </si>
  <si>
    <t>40640591</t>
  </si>
  <si>
    <t>40640237</t>
  </si>
  <si>
    <t>40639794</t>
  </si>
  <si>
    <t>40641165</t>
  </si>
  <si>
    <t>40641383</t>
  </si>
  <si>
    <t>40642210</t>
  </si>
  <si>
    <t>40643016</t>
  </si>
  <si>
    <t>40642974</t>
  </si>
  <si>
    <t>40642706</t>
  </si>
  <si>
    <t>40641508</t>
  </si>
  <si>
    <t>40644593</t>
  </si>
  <si>
    <t>40642817</t>
  </si>
  <si>
    <t>40644419</t>
  </si>
  <si>
    <t>40645871</t>
  </si>
  <si>
    <t>40643170</t>
  </si>
  <si>
    <t>40641345</t>
  </si>
  <si>
    <t>40644359</t>
  </si>
  <si>
    <t>40645948</t>
  </si>
  <si>
    <t>40645763</t>
  </si>
  <si>
    <t>40650241</t>
  </si>
  <si>
    <t>40585670</t>
  </si>
  <si>
    <t>40620110</t>
  </si>
  <si>
    <t>40630086</t>
  </si>
  <si>
    <t>40628625</t>
  </si>
  <si>
    <t>40629140</t>
  </si>
  <si>
    <t>40629713</t>
  </si>
  <si>
    <t>40638861</t>
  </si>
  <si>
    <t>40638684</t>
  </si>
  <si>
    <t>40638681</t>
  </si>
  <si>
    <t>40633788</t>
  </si>
  <si>
    <t>40632784</t>
  </si>
  <si>
    <t>40634240</t>
  </si>
  <si>
    <t>40638755</t>
  </si>
  <si>
    <t>40641415</t>
  </si>
  <si>
    <t>40641019</t>
  </si>
  <si>
    <t>40635676</t>
  </si>
  <si>
    <t>40634951</t>
  </si>
  <si>
    <t>40635862</t>
  </si>
  <si>
    <t>40637856</t>
  </si>
  <si>
    <t>40636547</t>
  </si>
  <si>
    <t>ПС 35/10 кВ "Н.Михайловская"</t>
  </si>
  <si>
    <t>40641101</t>
  </si>
  <si>
    <t>40641469</t>
  </si>
  <si>
    <t>ПС 35/6 кВ "ЯО 100/6"</t>
  </si>
  <si>
    <t>40643810</t>
  </si>
  <si>
    <t>40642874</t>
  </si>
  <si>
    <t>40642937</t>
  </si>
  <si>
    <t>40644501</t>
  </si>
  <si>
    <t>40643239</t>
  </si>
  <si>
    <t>40645978</t>
  </si>
  <si>
    <t>40645257</t>
  </si>
  <si>
    <t>40649368</t>
  </si>
  <si>
    <t>40649032</t>
  </si>
  <si>
    <t>40651420</t>
  </si>
  <si>
    <t>40646402</t>
  </si>
  <si>
    <t>40650123</t>
  </si>
  <si>
    <t>40651367</t>
  </si>
  <si>
    <t>ПС 110/10кВ "Вязьма-2"</t>
  </si>
  <si>
    <t xml:space="preserve"> ПС 110/35/10 кВ "Россия</t>
  </si>
  <si>
    <t xml:space="preserve"> ПС 110/35/10 кВ "Новодугино"</t>
  </si>
  <si>
    <t xml:space="preserve">ПС 35/10 кВ "Тесово" </t>
  </si>
  <si>
    <t>ПС 110/35/10 кВ "Знаменка"</t>
  </si>
  <si>
    <t xml:space="preserve">ПС 35/10 кВ "Карманово" </t>
  </si>
  <si>
    <t>ПС 110/35/10 кВ "Гагарин "</t>
  </si>
  <si>
    <t xml:space="preserve"> ПС 35/10кВ "Аврора"</t>
  </si>
  <si>
    <t xml:space="preserve"> ПС 110/35/10 кВ "Сычевка"</t>
  </si>
  <si>
    <t xml:space="preserve"> ПС 110/35/10 кВ "Вязьма-1"</t>
  </si>
  <si>
    <t xml:space="preserve">ПС 110/10 кВ "Екимцево" </t>
  </si>
  <si>
    <t xml:space="preserve">ПС 35/10 кВ "Семлёво" </t>
  </si>
  <si>
    <t>ПС 35/10 кВ "Мелькомбинат"</t>
  </si>
  <si>
    <t xml:space="preserve"> ПС 110/10кВ "Субботники"</t>
  </si>
  <si>
    <t xml:space="preserve"> ПС 35/10 кВ "Кайдаково"</t>
  </si>
  <si>
    <t xml:space="preserve">  ПС 110/10 кВ  "Угра"</t>
  </si>
  <si>
    <t xml:space="preserve"> ПС 35/10 кВ "Успенское"</t>
  </si>
  <si>
    <t xml:space="preserve"> ПС 110/35/10 кВ "Темкино"</t>
  </si>
  <si>
    <t>ПС 35/10кВ "Кикино"</t>
  </si>
  <si>
    <t xml:space="preserve"> ПС 110/10кВ "Мещерская-Тяговая"</t>
  </si>
  <si>
    <t xml:space="preserve"> ПС 35/10 кВ "Акатово"</t>
  </si>
  <si>
    <t xml:space="preserve">  ПС 110/35/10 кВ "Днепровск"</t>
  </si>
  <si>
    <t xml:space="preserve"> ПС 35/10 кВ "Никольское"</t>
  </si>
  <si>
    <t xml:space="preserve"> ПС 35/10кВ "Вязьма-Брянская"</t>
  </si>
  <si>
    <t xml:space="preserve"> ПС 110/35/10 кВ "Мишино"</t>
  </si>
  <si>
    <t xml:space="preserve">ПС 110/35/10 кВ "Всходы" </t>
  </si>
  <si>
    <t>40551650</t>
  </si>
  <si>
    <t>40579855</t>
  </si>
  <si>
    <t>40621642</t>
  </si>
  <si>
    <t>40626961</t>
  </si>
  <si>
    <t>40641409</t>
  </si>
  <si>
    <t>40639306</t>
  </si>
  <si>
    <t>24 месяца</t>
  </si>
  <si>
    <t>ПС 35/10 кВ "Герчики"</t>
  </si>
  <si>
    <t>ПС 35/10 кВ "Верховье"</t>
  </si>
  <si>
    <t>ПС 35/10 кВ "Замошье"</t>
  </si>
  <si>
    <t>ПС 35/10 кВ "Закрутье"</t>
  </si>
  <si>
    <t>ПС 35/10 кВ "Сапшо"</t>
  </si>
  <si>
    <t>ПС 35/10 кВ "Коммунар"</t>
  </si>
  <si>
    <t>ПС 110/10 кВ "Логово"</t>
  </si>
  <si>
    <t>ПС 110/10 кВ "Диво"</t>
  </si>
  <si>
    <t>40589884</t>
  </si>
  <si>
    <t>40586921</t>
  </si>
  <si>
    <t>40599272</t>
  </si>
  <si>
    <t xml:space="preserve">ПС 35/10 кВ "Герчики" </t>
  </si>
  <si>
    <t>40635726</t>
  </si>
  <si>
    <t xml:space="preserve">ПС 110/35/10 кВ "Кардымово" </t>
  </si>
  <si>
    <t>40632118</t>
  </si>
  <si>
    <t>40629915</t>
  </si>
  <si>
    <t xml:space="preserve">ПС 35/10 кВ "Одинцово" </t>
  </si>
  <si>
    <t>40639012</t>
  </si>
  <si>
    <t xml:space="preserve">ПС 110/35/10 кВ "Рудня" </t>
  </si>
  <si>
    <t>40636733</t>
  </si>
  <si>
    <t xml:space="preserve">ПС 110/35/10 кВ "Демидов" </t>
  </si>
  <si>
    <t>40636978</t>
  </si>
  <si>
    <t>40636995</t>
  </si>
  <si>
    <t>40637006</t>
  </si>
  <si>
    <t>40637018</t>
  </si>
  <si>
    <t xml:space="preserve"> 40638226</t>
  </si>
  <si>
    <t>40638249</t>
  </si>
  <si>
    <t xml:space="preserve">ПС 35/10 кВ "Рябцево" </t>
  </si>
  <si>
    <t>40638469</t>
  </si>
  <si>
    <t xml:space="preserve">ПС 35/6 кВ "Печерск" </t>
  </si>
  <si>
    <t>40635699</t>
  </si>
  <si>
    <t>40635722</t>
  </si>
  <si>
    <t>40636097</t>
  </si>
  <si>
    <t>40635776</t>
  </si>
  <si>
    <t>40636592</t>
  </si>
  <si>
    <t>40635812</t>
  </si>
  <si>
    <t>40636116</t>
  </si>
  <si>
    <t>40636190</t>
  </si>
  <si>
    <t>40637719</t>
  </si>
  <si>
    <t>40637081</t>
  </si>
  <si>
    <t>40635146</t>
  </si>
  <si>
    <t>40635740</t>
  </si>
  <si>
    <t>40634452</t>
  </si>
  <si>
    <t>40632778</t>
  </si>
  <si>
    <t xml:space="preserve">ПС 110/35/10 кВ "Михайловская" </t>
  </si>
  <si>
    <t>40640531</t>
  </si>
  <si>
    <t>40640551</t>
  </si>
  <si>
    <t>40640541</t>
  </si>
  <si>
    <t>40640457</t>
  </si>
  <si>
    <t xml:space="preserve">ПС 110/35/10 кВ "Мерлино" </t>
  </si>
  <si>
    <t>40641445</t>
  </si>
  <si>
    <t>40642250</t>
  </si>
  <si>
    <t>40641464</t>
  </si>
  <si>
    <t>40641008</t>
  </si>
  <si>
    <t xml:space="preserve">ПС 35/10 кВ "Трудилово" </t>
  </si>
  <si>
    <t>40641471</t>
  </si>
  <si>
    <t>40642260</t>
  </si>
  <si>
    <t>40638666</t>
  </si>
  <si>
    <t xml:space="preserve">ПС 35/10 кВ "Катынь-1" </t>
  </si>
  <si>
    <t>40639696</t>
  </si>
  <si>
    <t xml:space="preserve">ПС110/35/10 кВ "Мазальцево" </t>
  </si>
  <si>
    <t>40639661</t>
  </si>
  <si>
    <t>40639646</t>
  </si>
  <si>
    <t xml:space="preserve">ПС 110/35/10 кВ "Красный" </t>
  </si>
  <si>
    <t>40640522</t>
  </si>
  <si>
    <t>40639726</t>
  </si>
  <si>
    <t>40639782</t>
  </si>
  <si>
    <t>40639762</t>
  </si>
  <si>
    <t>40639970</t>
  </si>
  <si>
    <t>40640845</t>
  </si>
  <si>
    <t>40645357</t>
  </si>
  <si>
    <t>ПС 110/ 35/10 кВ "Катынь-2"</t>
  </si>
  <si>
    <t>40641828</t>
  </si>
  <si>
    <t>40641192</t>
  </si>
  <si>
    <t>40641204</t>
  </si>
  <si>
    <t>40642053</t>
  </si>
  <si>
    <t>40643884</t>
  </si>
  <si>
    <t>40640002</t>
  </si>
  <si>
    <t xml:space="preserve">ПС 110/35/6 кВ "Голынки" </t>
  </si>
  <si>
    <t>40639964</t>
  </si>
  <si>
    <t>ПС  35/10 кВ "Ольша"</t>
  </si>
  <si>
    <t>40639991</t>
  </si>
  <si>
    <t>40637780</t>
  </si>
  <si>
    <t>40637625</t>
  </si>
  <si>
    <t>40638630</t>
  </si>
  <si>
    <t>40638656</t>
  </si>
  <si>
    <t>40638647</t>
  </si>
  <si>
    <t>40638921</t>
  </si>
  <si>
    <t>40640498</t>
  </si>
  <si>
    <t>40640475</t>
  </si>
  <si>
    <t>40645059</t>
  </si>
  <si>
    <t>40643453</t>
  </si>
  <si>
    <t>40642970</t>
  </si>
  <si>
    <t>40642978</t>
  </si>
  <si>
    <t>40645736</t>
  </si>
  <si>
    <t>40642569</t>
  </si>
  <si>
    <t>40642270</t>
  </si>
  <si>
    <t>40641836</t>
  </si>
  <si>
    <t>40648245</t>
  </si>
  <si>
    <t>40644543</t>
  </si>
  <si>
    <t>40644554</t>
  </si>
  <si>
    <t>40644583</t>
  </si>
  <si>
    <t>40645373</t>
  </si>
  <si>
    <t>40643956</t>
  </si>
  <si>
    <t>40645353</t>
  </si>
  <si>
    <t>40645340</t>
  </si>
  <si>
    <t>40645704</t>
  </si>
  <si>
    <t>40645680</t>
  </si>
  <si>
    <t>40646267</t>
  </si>
  <si>
    <t>40646276</t>
  </si>
  <si>
    <t>40646279</t>
  </si>
  <si>
    <t>40643289</t>
  </si>
  <si>
    <t>40645039</t>
  </si>
  <si>
    <t xml:space="preserve">ПС 35/10кВ "Белеи" </t>
  </si>
  <si>
    <t>40644059</t>
  </si>
  <si>
    <t>40643632</t>
  </si>
  <si>
    <t>40642409</t>
  </si>
  <si>
    <t>40644043</t>
  </si>
  <si>
    <t>40642744</t>
  </si>
  <si>
    <t>40645134</t>
  </si>
  <si>
    <t>40645150</t>
  </si>
  <si>
    <t>40645163</t>
  </si>
  <si>
    <t>40645104</t>
  </si>
  <si>
    <t>40646770</t>
  </si>
  <si>
    <t>40647447</t>
  </si>
  <si>
    <t>40646807</t>
  </si>
  <si>
    <t>40648203</t>
  </si>
  <si>
    <t>40647718</t>
  </si>
  <si>
    <t>40647408</t>
  </si>
  <si>
    <t>40647428</t>
  </si>
  <si>
    <t xml:space="preserve">ПС 35/10 кВ "Кощино" </t>
  </si>
  <si>
    <t>40645732</t>
  </si>
  <si>
    <t xml:space="preserve">ПС 35/10 кВ "Сапшо" </t>
  </si>
  <si>
    <t>40646376</t>
  </si>
  <si>
    <t>40645467</t>
  </si>
  <si>
    <t>40650486</t>
  </si>
  <si>
    <t>40651337</t>
  </si>
  <si>
    <t>40646095</t>
  </si>
  <si>
    <t>40645785</t>
  </si>
  <si>
    <t>40648191</t>
  </si>
  <si>
    <t>40650101</t>
  </si>
  <si>
    <t>40651497</t>
  </si>
  <si>
    <t>40650465</t>
  </si>
  <si>
    <t>40650475</t>
  </si>
  <si>
    <t>40651345</t>
  </si>
  <si>
    <t>40651369</t>
  </si>
  <si>
    <t>40651362</t>
  </si>
  <si>
    <t>40649519</t>
  </si>
  <si>
    <t>40649556</t>
  </si>
  <si>
    <t xml:space="preserve">ПС 35/10 кВ "Жуковская" </t>
  </si>
  <si>
    <t>40649541</t>
  </si>
  <si>
    <t>40648231</t>
  </si>
  <si>
    <t>40648732</t>
  </si>
  <si>
    <t>40648742</t>
  </si>
  <si>
    <t>40649003</t>
  </si>
  <si>
    <t>40648716</t>
  </si>
  <si>
    <t>40648763</t>
  </si>
  <si>
    <t>40649285</t>
  </si>
  <si>
    <t>40645819</t>
  </si>
  <si>
    <t xml:space="preserve">ПС 110/35/10 кВ "Велиж" </t>
  </si>
  <si>
    <t>40649581</t>
  </si>
  <si>
    <t>40651859</t>
  </si>
  <si>
    <t>40652040</t>
  </si>
  <si>
    <t>40651826</t>
  </si>
  <si>
    <t>40652065</t>
  </si>
  <si>
    <t>40651847</t>
  </si>
  <si>
    <t>40648464</t>
  </si>
  <si>
    <t>40653329</t>
  </si>
  <si>
    <t>40653643</t>
  </si>
  <si>
    <t>40652865</t>
  </si>
  <si>
    <t>40651126</t>
  </si>
  <si>
    <t>40654113</t>
  </si>
  <si>
    <t>40654125</t>
  </si>
  <si>
    <t>40654189</t>
  </si>
  <si>
    <t>40654225</t>
  </si>
  <si>
    <t>ПС  35/6 кВ "Синьково"</t>
  </si>
  <si>
    <t>40653769</t>
  </si>
  <si>
    <t>40654229</t>
  </si>
  <si>
    <t xml:space="preserve">ПС 35/10 кВ "Каменка" </t>
  </si>
  <si>
    <t>40650919</t>
  </si>
  <si>
    <t>40652857</t>
  </si>
  <si>
    <t>40651257</t>
  </si>
  <si>
    <t>40652698</t>
  </si>
  <si>
    <t>40653352</t>
  </si>
  <si>
    <t>40648291</t>
  </si>
  <si>
    <t>40650505</t>
  </si>
  <si>
    <t>40652734</t>
  </si>
  <si>
    <t>40653789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</si>
</sst>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7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7" fillId="14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8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7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7" fillId="33" borderId="10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9" fillId="18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/>
    </xf>
    <xf numFmtId="166" fontId="7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6" fontId="7" fillId="3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47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18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14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 shrinkToFit="1"/>
    </xf>
    <xf numFmtId="14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14" fontId="48" fillId="0" borderId="14" xfId="0" applyNumberFormat="1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center"/>
    </xf>
    <xf numFmtId="4" fontId="48" fillId="0" borderId="14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7" fillId="0" borderId="14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 vertical="center" wrapText="1"/>
    </xf>
    <xf numFmtId="4" fontId="11" fillId="0" borderId="14" xfId="104" applyNumberFormat="1" applyFont="1" applyFill="1" applyBorder="1" applyAlignment="1">
      <alignment horizontal="center" vertical="center" wrapText="1" shrinkToFit="1"/>
    </xf>
    <xf numFmtId="2" fontId="5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14" fontId="52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65" fontId="52" fillId="0" borderId="10" xfId="0" applyNumberFormat="1" applyFont="1" applyFill="1" applyBorder="1" applyAlignment="1">
      <alignment horizontal="center" wrapText="1"/>
    </xf>
    <xf numFmtId="4" fontId="52" fillId="0" borderId="10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wrapText="1"/>
    </xf>
    <xf numFmtId="4" fontId="11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shrinkToFit="1"/>
    </xf>
    <xf numFmtId="0" fontId="9" fillId="18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" fontId="9" fillId="18" borderId="15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"/>
  <sheetViews>
    <sheetView tabSelected="1" zoomScalePageLayoutView="0" workbookViewId="0" topLeftCell="A1">
      <selection activeCell="C130" sqref="C130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88" customWidth="1"/>
    <col min="6" max="6" width="10.7109375" style="2" bestFit="1" customWidth="1"/>
    <col min="7" max="7" width="12.00390625" style="88" customWidth="1"/>
    <col min="8" max="8" width="10.7109375" style="2" bestFit="1" customWidth="1"/>
    <col min="9" max="9" width="12.00390625" style="88" customWidth="1"/>
    <col min="10" max="10" width="10.7109375" style="2" bestFit="1" customWidth="1"/>
    <col min="11" max="11" width="10.7109375" style="71" customWidth="1"/>
    <col min="12" max="16384" width="9.140625" style="2" customWidth="1"/>
  </cols>
  <sheetData>
    <row r="1" spans="8:11" ht="15">
      <c r="H1" s="139" t="s">
        <v>15</v>
      </c>
      <c r="I1" s="139"/>
      <c r="J1" s="139"/>
      <c r="K1" s="139"/>
    </row>
    <row r="2" spans="1:11" ht="15">
      <c r="A2" s="1" t="s">
        <v>142</v>
      </c>
      <c r="B2" s="3"/>
      <c r="D2" s="3"/>
      <c r="E2" s="89"/>
      <c r="F2" s="3"/>
      <c r="G2" s="89"/>
      <c r="H2" s="3"/>
      <c r="I2" s="89"/>
      <c r="J2" s="3"/>
      <c r="K2" s="67"/>
    </row>
    <row r="3" spans="3:11" ht="15.75" thickBot="1">
      <c r="C3" s="3"/>
      <c r="D3" s="3"/>
      <c r="E3" s="89"/>
      <c r="F3" s="3"/>
      <c r="G3" s="89"/>
      <c r="H3" s="3"/>
      <c r="I3" s="89"/>
      <c r="J3" s="3"/>
      <c r="K3" s="67"/>
    </row>
    <row r="4" spans="1:11" ht="15.75" customHeight="1" thickBot="1">
      <c r="A4" s="140" t="s">
        <v>2</v>
      </c>
      <c r="B4" s="21"/>
      <c r="C4" s="140" t="s">
        <v>14</v>
      </c>
      <c r="D4" s="138" t="s">
        <v>3</v>
      </c>
      <c r="E4" s="138"/>
      <c r="F4" s="138" t="s">
        <v>4</v>
      </c>
      <c r="G4" s="138"/>
      <c r="H4" s="138" t="s">
        <v>5</v>
      </c>
      <c r="I4" s="142"/>
      <c r="J4" s="138" t="s">
        <v>6</v>
      </c>
      <c r="K4" s="138"/>
    </row>
    <row r="5" spans="1:11" ht="46.5" customHeight="1" thickBot="1">
      <c r="A5" s="141"/>
      <c r="B5" s="22" t="s">
        <v>18</v>
      </c>
      <c r="C5" s="141"/>
      <c r="D5" s="138"/>
      <c r="E5" s="138"/>
      <c r="F5" s="138"/>
      <c r="G5" s="138"/>
      <c r="H5" s="138"/>
      <c r="I5" s="142"/>
      <c r="J5" s="138"/>
      <c r="K5" s="138"/>
    </row>
    <row r="6" spans="1:11" ht="15">
      <c r="A6" s="141"/>
      <c r="B6" s="22"/>
      <c r="C6" s="141"/>
      <c r="D6" s="21" t="s">
        <v>7</v>
      </c>
      <c r="E6" s="90" t="s">
        <v>8</v>
      </c>
      <c r="F6" s="21" t="s">
        <v>7</v>
      </c>
      <c r="G6" s="90" t="s">
        <v>8</v>
      </c>
      <c r="H6" s="21" t="s">
        <v>7</v>
      </c>
      <c r="I6" s="90" t="s">
        <v>8</v>
      </c>
      <c r="J6" s="21" t="s">
        <v>7</v>
      </c>
      <c r="K6" s="68" t="s">
        <v>8</v>
      </c>
    </row>
    <row r="7" spans="1:11" ht="15">
      <c r="A7" s="18"/>
      <c r="B7" s="18"/>
      <c r="C7" s="19" t="s">
        <v>16</v>
      </c>
      <c r="D7" s="20">
        <f aca="true" t="shared" si="0" ref="D7:K7">SUM(D8:D91)</f>
        <v>198</v>
      </c>
      <c r="E7" s="66">
        <f t="shared" si="0"/>
        <v>3.277000000000001</v>
      </c>
      <c r="F7" s="20">
        <f t="shared" si="0"/>
        <v>170</v>
      </c>
      <c r="G7" s="66">
        <f t="shared" si="0"/>
        <v>4.411799999999998</v>
      </c>
      <c r="H7" s="20">
        <f t="shared" si="0"/>
        <v>81</v>
      </c>
      <c r="I7" s="66">
        <f t="shared" si="0"/>
        <v>1.2895</v>
      </c>
      <c r="J7" s="20">
        <f t="shared" si="0"/>
        <v>34</v>
      </c>
      <c r="K7" s="85">
        <f t="shared" si="0"/>
        <v>2.6824600000000003</v>
      </c>
    </row>
    <row r="8" spans="1:11" s="4" customFormat="1" ht="15">
      <c r="A8" s="7" t="s">
        <v>20</v>
      </c>
      <c r="B8" s="7">
        <v>1</v>
      </c>
      <c r="C8" s="15" t="s">
        <v>22</v>
      </c>
      <c r="D8" s="8">
        <v>34</v>
      </c>
      <c r="E8" s="30">
        <v>0.4607</v>
      </c>
      <c r="F8" s="8">
        <v>5</v>
      </c>
      <c r="G8" s="30">
        <v>0.0646</v>
      </c>
      <c r="H8" s="8">
        <v>2</v>
      </c>
      <c r="I8" s="73">
        <v>0.011</v>
      </c>
      <c r="J8" s="8">
        <v>4</v>
      </c>
      <c r="K8" s="94">
        <v>0.05979</v>
      </c>
    </row>
    <row r="9" spans="1:11" ht="15">
      <c r="A9" s="7" t="s">
        <v>20</v>
      </c>
      <c r="B9" s="7">
        <v>2</v>
      </c>
      <c r="C9" s="14" t="s">
        <v>23</v>
      </c>
      <c r="D9" s="7">
        <v>9</v>
      </c>
      <c r="E9" s="29">
        <v>0.073</v>
      </c>
      <c r="F9" s="7">
        <v>8</v>
      </c>
      <c r="G9" s="29">
        <v>0.058</v>
      </c>
      <c r="H9" s="8">
        <v>0</v>
      </c>
      <c r="I9" s="30">
        <v>0</v>
      </c>
      <c r="J9" s="8">
        <v>2</v>
      </c>
      <c r="K9" s="86">
        <v>0.049</v>
      </c>
    </row>
    <row r="10" spans="1:11" ht="15">
      <c r="A10" s="7" t="s">
        <v>20</v>
      </c>
      <c r="B10" s="7">
        <v>3</v>
      </c>
      <c r="C10" s="10" t="s">
        <v>24</v>
      </c>
      <c r="D10" s="7">
        <v>2</v>
      </c>
      <c r="E10" s="29">
        <v>0.023</v>
      </c>
      <c r="F10" s="7">
        <v>7</v>
      </c>
      <c r="G10" s="72">
        <v>0.09</v>
      </c>
      <c r="H10" s="7">
        <v>4</v>
      </c>
      <c r="I10" s="29">
        <v>0.034</v>
      </c>
      <c r="J10" s="7">
        <v>0</v>
      </c>
      <c r="K10" s="87">
        <v>0</v>
      </c>
    </row>
    <row r="11" spans="1:11" ht="15">
      <c r="A11" s="7" t="s">
        <v>20</v>
      </c>
      <c r="B11" s="7">
        <v>4</v>
      </c>
      <c r="C11" s="10" t="s">
        <v>25</v>
      </c>
      <c r="D11" s="7">
        <v>2</v>
      </c>
      <c r="E11" s="29">
        <v>0.0253</v>
      </c>
      <c r="F11" s="7">
        <f>3+1</f>
        <v>4</v>
      </c>
      <c r="G11" s="29">
        <f>0.028+0.55</f>
        <v>0.5780000000000001</v>
      </c>
      <c r="H11" s="8">
        <v>1</v>
      </c>
      <c r="I11" s="30">
        <v>0.015</v>
      </c>
      <c r="J11" s="8">
        <v>1</v>
      </c>
      <c r="K11" s="86">
        <v>0.01829</v>
      </c>
    </row>
    <row r="12" spans="1:11" ht="15">
      <c r="A12" s="7" t="s">
        <v>20</v>
      </c>
      <c r="B12" s="7">
        <v>5</v>
      </c>
      <c r="C12" s="10" t="s">
        <v>26</v>
      </c>
      <c r="D12" s="7">
        <v>13</v>
      </c>
      <c r="E12" s="29">
        <v>0.127</v>
      </c>
      <c r="F12" s="7">
        <v>20</v>
      </c>
      <c r="G12" s="29">
        <v>0.1885</v>
      </c>
      <c r="H12" s="8">
        <v>2</v>
      </c>
      <c r="I12" s="30">
        <v>0.013</v>
      </c>
      <c r="J12" s="8">
        <v>1</v>
      </c>
      <c r="K12" s="86">
        <v>0.015</v>
      </c>
    </row>
    <row r="13" spans="1:11" ht="15">
      <c r="A13" s="7" t="s">
        <v>20</v>
      </c>
      <c r="B13" s="7">
        <v>6</v>
      </c>
      <c r="C13" s="10" t="s">
        <v>27</v>
      </c>
      <c r="D13" s="7">
        <v>3</v>
      </c>
      <c r="E13" s="29">
        <v>0.16</v>
      </c>
      <c r="F13" s="7">
        <v>2</v>
      </c>
      <c r="G13" s="72">
        <v>0.027</v>
      </c>
      <c r="H13" s="7">
        <v>0</v>
      </c>
      <c r="I13" s="29">
        <v>0</v>
      </c>
      <c r="J13" s="7">
        <v>1</v>
      </c>
      <c r="K13" s="87">
        <v>0.008</v>
      </c>
    </row>
    <row r="14" spans="1:11" ht="15">
      <c r="A14" s="7" t="s">
        <v>20</v>
      </c>
      <c r="B14" s="7">
        <v>7</v>
      </c>
      <c r="C14" s="10" t="s">
        <v>28</v>
      </c>
      <c r="D14" s="7">
        <f>19+6</f>
        <v>25</v>
      </c>
      <c r="E14" s="29">
        <f>0.268+0.042</f>
        <v>0.31</v>
      </c>
      <c r="F14" s="7">
        <f>20+3</f>
        <v>23</v>
      </c>
      <c r="G14" s="29">
        <f>0.204+0.022</f>
        <v>0.22599999999999998</v>
      </c>
      <c r="H14" s="8">
        <v>8</v>
      </c>
      <c r="I14" s="72">
        <v>0.085</v>
      </c>
      <c r="J14" s="7">
        <v>3</v>
      </c>
      <c r="K14" s="87">
        <v>0.099</v>
      </c>
    </row>
    <row r="15" spans="1:11" ht="15">
      <c r="A15" s="7" t="s">
        <v>20</v>
      </c>
      <c r="B15" s="7">
        <v>8</v>
      </c>
      <c r="C15" s="12" t="s">
        <v>29</v>
      </c>
      <c r="D15" s="7">
        <v>1</v>
      </c>
      <c r="E15" s="29">
        <v>0.008</v>
      </c>
      <c r="F15" s="7">
        <v>2</v>
      </c>
      <c r="G15" s="29">
        <v>0.015</v>
      </c>
      <c r="H15" s="8">
        <v>1</v>
      </c>
      <c r="I15" s="30">
        <v>0.007</v>
      </c>
      <c r="J15" s="8">
        <v>0</v>
      </c>
      <c r="K15" s="86">
        <v>0</v>
      </c>
    </row>
    <row r="16" spans="1:11" ht="15">
      <c r="A16" s="7" t="s">
        <v>20</v>
      </c>
      <c r="B16" s="7">
        <v>9</v>
      </c>
      <c r="C16" s="10" t="s">
        <v>30</v>
      </c>
      <c r="D16" s="7">
        <v>10</v>
      </c>
      <c r="E16" s="29">
        <v>0.197</v>
      </c>
      <c r="F16" s="7">
        <f>11+1</f>
        <v>12</v>
      </c>
      <c r="G16" s="29">
        <f>0.1155+0.92</f>
        <v>1.0355</v>
      </c>
      <c r="H16" s="8">
        <v>3</v>
      </c>
      <c r="I16" s="30">
        <v>0.038</v>
      </c>
      <c r="J16" s="8">
        <v>0</v>
      </c>
      <c r="K16" s="86">
        <v>0</v>
      </c>
    </row>
    <row r="17" spans="1:11" ht="15">
      <c r="A17" s="7" t="s">
        <v>20</v>
      </c>
      <c r="B17" s="7">
        <v>10</v>
      </c>
      <c r="C17" s="10" t="s">
        <v>31</v>
      </c>
      <c r="D17" s="7">
        <v>3</v>
      </c>
      <c r="E17" s="29">
        <v>0.0235</v>
      </c>
      <c r="F17" s="7">
        <v>4</v>
      </c>
      <c r="G17" s="29">
        <v>0.0255</v>
      </c>
      <c r="H17" s="8">
        <v>0</v>
      </c>
      <c r="I17" s="30">
        <v>0</v>
      </c>
      <c r="J17" s="8">
        <v>0</v>
      </c>
      <c r="K17" s="86">
        <v>0</v>
      </c>
    </row>
    <row r="18" spans="1:11" ht="15">
      <c r="A18" s="7" t="s">
        <v>20</v>
      </c>
      <c r="B18" s="7">
        <v>11</v>
      </c>
      <c r="C18" s="10" t="s">
        <v>32</v>
      </c>
      <c r="D18" s="7">
        <v>1</v>
      </c>
      <c r="E18" s="29">
        <v>0.009</v>
      </c>
      <c r="F18" s="7">
        <v>4</v>
      </c>
      <c r="G18" s="29">
        <v>0.0325</v>
      </c>
      <c r="H18" s="8">
        <v>1</v>
      </c>
      <c r="I18" s="30">
        <v>0.007</v>
      </c>
      <c r="J18" s="8">
        <v>0</v>
      </c>
      <c r="K18" s="86">
        <v>0</v>
      </c>
    </row>
    <row r="19" spans="1:11" ht="15">
      <c r="A19" s="7" t="s">
        <v>20</v>
      </c>
      <c r="B19" s="7">
        <v>12</v>
      </c>
      <c r="C19" s="11" t="s">
        <v>33</v>
      </c>
      <c r="D19" s="7">
        <f>3+8</f>
        <v>11</v>
      </c>
      <c r="E19" s="29">
        <f>0.037+0.055</f>
        <v>0.092</v>
      </c>
      <c r="F19" s="7">
        <v>5</v>
      </c>
      <c r="G19" s="29">
        <v>0.049</v>
      </c>
      <c r="H19" s="7">
        <v>1</v>
      </c>
      <c r="I19" s="29">
        <v>0.0045</v>
      </c>
      <c r="J19" s="7">
        <v>0</v>
      </c>
      <c r="K19" s="87">
        <v>0</v>
      </c>
    </row>
    <row r="20" spans="1:11" ht="15">
      <c r="A20" s="7" t="s">
        <v>20</v>
      </c>
      <c r="B20" s="7">
        <v>13</v>
      </c>
      <c r="C20" s="11" t="s">
        <v>34</v>
      </c>
      <c r="D20" s="7">
        <v>5</v>
      </c>
      <c r="E20" s="29">
        <v>0.055</v>
      </c>
      <c r="F20" s="7">
        <v>9</v>
      </c>
      <c r="G20" s="29">
        <v>0.08</v>
      </c>
      <c r="H20" s="7">
        <v>1</v>
      </c>
      <c r="I20" s="29">
        <v>0.008</v>
      </c>
      <c r="J20" s="7">
        <v>0</v>
      </c>
      <c r="K20" s="87">
        <v>0</v>
      </c>
    </row>
    <row r="21" spans="1:11" ht="15">
      <c r="A21" s="7" t="s">
        <v>20</v>
      </c>
      <c r="B21" s="7">
        <v>14</v>
      </c>
      <c r="C21" s="10" t="s">
        <v>35</v>
      </c>
      <c r="D21" s="7">
        <v>10</v>
      </c>
      <c r="E21" s="29">
        <v>0.09</v>
      </c>
      <c r="F21" s="7">
        <v>13</v>
      </c>
      <c r="G21" s="29">
        <v>0.139</v>
      </c>
      <c r="H21" s="8">
        <v>8</v>
      </c>
      <c r="I21" s="72">
        <v>0.091</v>
      </c>
      <c r="J21" s="7">
        <v>2</v>
      </c>
      <c r="K21" s="87">
        <v>0.106</v>
      </c>
    </row>
    <row r="22" spans="1:11" s="27" customFormat="1" ht="15">
      <c r="A22" s="7" t="s">
        <v>20</v>
      </c>
      <c r="B22" s="7">
        <v>15</v>
      </c>
      <c r="C22" s="26" t="s">
        <v>67</v>
      </c>
      <c r="D22" s="7">
        <v>2</v>
      </c>
      <c r="E22" s="29">
        <v>0.0209</v>
      </c>
      <c r="F22" s="7">
        <v>2</v>
      </c>
      <c r="G22" s="32">
        <v>0.0209</v>
      </c>
      <c r="H22" s="7">
        <v>3</v>
      </c>
      <c r="I22" s="29">
        <v>0.03</v>
      </c>
      <c r="J22" s="7">
        <v>0</v>
      </c>
      <c r="K22" s="95">
        <v>0</v>
      </c>
    </row>
    <row r="23" spans="1:11" s="27" customFormat="1" ht="15">
      <c r="A23" s="7" t="s">
        <v>20</v>
      </c>
      <c r="B23" s="7">
        <v>16</v>
      </c>
      <c r="C23" s="26" t="s">
        <v>74</v>
      </c>
      <c r="D23" s="7">
        <v>1</v>
      </c>
      <c r="E23" s="29">
        <v>0.015</v>
      </c>
      <c r="F23" s="7">
        <v>1</v>
      </c>
      <c r="G23" s="32">
        <v>0.015</v>
      </c>
      <c r="H23" s="7">
        <v>2</v>
      </c>
      <c r="I23" s="29">
        <v>0.016</v>
      </c>
      <c r="J23" s="7">
        <v>0</v>
      </c>
      <c r="K23" s="95">
        <v>0</v>
      </c>
    </row>
    <row r="24" spans="1:11" s="27" customFormat="1" ht="15">
      <c r="A24" s="7" t="s">
        <v>20</v>
      </c>
      <c r="B24" s="7">
        <v>17</v>
      </c>
      <c r="C24" s="26" t="s">
        <v>73</v>
      </c>
      <c r="D24" s="7">
        <v>0</v>
      </c>
      <c r="E24" s="29">
        <v>0</v>
      </c>
      <c r="F24" s="7">
        <v>0</v>
      </c>
      <c r="G24" s="32">
        <v>0</v>
      </c>
      <c r="H24" s="7">
        <v>3</v>
      </c>
      <c r="I24" s="29">
        <v>0.021</v>
      </c>
      <c r="J24" s="7">
        <v>0</v>
      </c>
      <c r="K24" s="95">
        <v>0</v>
      </c>
    </row>
    <row r="25" spans="1:11" s="28" customFormat="1" ht="15">
      <c r="A25" s="7" t="s">
        <v>20</v>
      </c>
      <c r="B25" s="7">
        <v>18</v>
      </c>
      <c r="C25" s="26" t="s">
        <v>72</v>
      </c>
      <c r="D25" s="7">
        <v>1</v>
      </c>
      <c r="E25" s="29">
        <v>0.015</v>
      </c>
      <c r="F25" s="7">
        <v>1</v>
      </c>
      <c r="G25" s="32">
        <v>0.015</v>
      </c>
      <c r="H25" s="7">
        <v>0</v>
      </c>
      <c r="I25" s="29">
        <v>0</v>
      </c>
      <c r="J25" s="7">
        <v>0</v>
      </c>
      <c r="K25" s="95">
        <v>0</v>
      </c>
    </row>
    <row r="26" spans="1:11" s="33" customFormat="1" ht="15">
      <c r="A26" s="7" t="s">
        <v>20</v>
      </c>
      <c r="B26" s="7">
        <v>19</v>
      </c>
      <c r="C26" s="26" t="s">
        <v>71</v>
      </c>
      <c r="D26" s="7">
        <v>5</v>
      </c>
      <c r="E26" s="29">
        <v>0.064</v>
      </c>
      <c r="F26" s="7">
        <v>4</v>
      </c>
      <c r="G26" s="32">
        <v>0.057</v>
      </c>
      <c r="H26" s="7">
        <f>2+1</f>
        <v>3</v>
      </c>
      <c r="I26" s="29">
        <f>0.028+0.005</f>
        <v>0.033</v>
      </c>
      <c r="J26" s="7">
        <v>2</v>
      </c>
      <c r="K26" s="95">
        <v>0.05958</v>
      </c>
    </row>
    <row r="27" spans="1:11" s="33" customFormat="1" ht="15">
      <c r="A27" s="7" t="s">
        <v>20</v>
      </c>
      <c r="B27" s="7">
        <v>20</v>
      </c>
      <c r="C27" s="26" t="s">
        <v>70</v>
      </c>
      <c r="D27" s="7">
        <v>2</v>
      </c>
      <c r="E27" s="29">
        <v>0.03</v>
      </c>
      <c r="F27" s="7">
        <v>2</v>
      </c>
      <c r="G27" s="32">
        <v>0.03</v>
      </c>
      <c r="H27" s="7">
        <v>0</v>
      </c>
      <c r="I27" s="29">
        <v>0</v>
      </c>
      <c r="J27" s="7">
        <v>0</v>
      </c>
      <c r="K27" s="95">
        <v>0</v>
      </c>
    </row>
    <row r="28" spans="1:11" s="37" customFormat="1" ht="15">
      <c r="A28" s="7" t="s">
        <v>20</v>
      </c>
      <c r="B28" s="7">
        <v>21</v>
      </c>
      <c r="C28" s="51" t="s">
        <v>69</v>
      </c>
      <c r="D28" s="7">
        <v>0</v>
      </c>
      <c r="E28" s="29">
        <v>0</v>
      </c>
      <c r="F28" s="7">
        <v>5</v>
      </c>
      <c r="G28" s="32">
        <v>0.066</v>
      </c>
      <c r="H28" s="7">
        <v>0</v>
      </c>
      <c r="I28" s="29">
        <v>0</v>
      </c>
      <c r="J28" s="7">
        <v>0</v>
      </c>
      <c r="K28" s="95">
        <v>0</v>
      </c>
    </row>
    <row r="29" spans="1:11" s="37" customFormat="1" ht="15">
      <c r="A29" s="7" t="s">
        <v>20</v>
      </c>
      <c r="B29" s="7">
        <v>22</v>
      </c>
      <c r="C29" s="51" t="s">
        <v>68</v>
      </c>
      <c r="D29" s="7">
        <v>2</v>
      </c>
      <c r="E29" s="29">
        <v>0.0335</v>
      </c>
      <c r="F29" s="7">
        <v>0</v>
      </c>
      <c r="G29" s="32">
        <v>0</v>
      </c>
      <c r="H29" s="7">
        <v>0</v>
      </c>
      <c r="I29" s="29">
        <v>0</v>
      </c>
      <c r="J29" s="7">
        <v>2</v>
      </c>
      <c r="K29" s="95">
        <v>0.07119</v>
      </c>
    </row>
    <row r="30" spans="1:11" s="57" customFormat="1" ht="15">
      <c r="A30" s="7" t="s">
        <v>20</v>
      </c>
      <c r="B30" s="7">
        <v>23</v>
      </c>
      <c r="C30" s="51" t="s">
        <v>78</v>
      </c>
      <c r="D30" s="7">
        <v>0</v>
      </c>
      <c r="E30" s="32">
        <v>0</v>
      </c>
      <c r="F30" s="7">
        <v>0</v>
      </c>
      <c r="G30" s="32">
        <v>0</v>
      </c>
      <c r="H30" s="7">
        <v>0</v>
      </c>
      <c r="I30" s="29">
        <v>0</v>
      </c>
      <c r="J30" s="7">
        <v>1</v>
      </c>
      <c r="K30" s="87">
        <v>1</v>
      </c>
    </row>
    <row r="31" spans="1:11" s="62" customFormat="1" ht="15">
      <c r="A31" s="7" t="s">
        <v>20</v>
      </c>
      <c r="B31" s="7">
        <v>24</v>
      </c>
      <c r="C31" s="51" t="s">
        <v>79</v>
      </c>
      <c r="D31" s="7">
        <v>2</v>
      </c>
      <c r="E31" s="32">
        <v>0.01</v>
      </c>
      <c r="F31" s="7">
        <v>1</v>
      </c>
      <c r="G31" s="32">
        <v>0.003</v>
      </c>
      <c r="H31" s="7">
        <v>1</v>
      </c>
      <c r="I31" s="29">
        <v>0.003</v>
      </c>
      <c r="J31" s="7">
        <v>0</v>
      </c>
      <c r="K31" s="87">
        <v>0</v>
      </c>
    </row>
    <row r="32" spans="1:11" s="63" customFormat="1" ht="15">
      <c r="A32" s="7" t="s">
        <v>20</v>
      </c>
      <c r="B32" s="7">
        <v>25</v>
      </c>
      <c r="C32" s="51" t="s">
        <v>80</v>
      </c>
      <c r="D32" s="7">
        <v>3</v>
      </c>
      <c r="E32" s="32">
        <v>0.097</v>
      </c>
      <c r="F32" s="7">
        <v>1</v>
      </c>
      <c r="G32" s="32">
        <v>0.015</v>
      </c>
      <c r="H32" s="7">
        <v>1</v>
      </c>
      <c r="I32" s="29">
        <v>0.015</v>
      </c>
      <c r="J32" s="7">
        <v>0</v>
      </c>
      <c r="K32" s="87">
        <v>0</v>
      </c>
    </row>
    <row r="33" spans="1:11" s="65" customFormat="1" ht="15">
      <c r="A33" s="7" t="s">
        <v>20</v>
      </c>
      <c r="B33" s="7">
        <v>26</v>
      </c>
      <c r="C33" s="51" t="s">
        <v>83</v>
      </c>
      <c r="D33" s="7">
        <v>1</v>
      </c>
      <c r="E33" s="32">
        <v>0.005</v>
      </c>
      <c r="F33" s="7">
        <v>1</v>
      </c>
      <c r="G33" s="32">
        <v>0.015</v>
      </c>
      <c r="H33" s="7">
        <f>2+1</f>
        <v>3</v>
      </c>
      <c r="I33" s="29">
        <f>0.012+0.25</f>
        <v>0.262</v>
      </c>
      <c r="J33" s="7">
        <v>0</v>
      </c>
      <c r="K33" s="87">
        <v>0</v>
      </c>
    </row>
    <row r="34" spans="1:11" s="78" customFormat="1" ht="15">
      <c r="A34" s="7" t="s">
        <v>20</v>
      </c>
      <c r="B34" s="7">
        <v>27</v>
      </c>
      <c r="C34" s="51" t="s">
        <v>87</v>
      </c>
      <c r="D34" s="7">
        <f>1+1</f>
        <v>2</v>
      </c>
      <c r="E34" s="32">
        <f>0.53+0.015</f>
        <v>0.545</v>
      </c>
      <c r="F34" s="7">
        <f>1+1</f>
        <v>2</v>
      </c>
      <c r="G34" s="32">
        <f>0.5+0.015</f>
        <v>0.515</v>
      </c>
      <c r="H34" s="7">
        <v>6</v>
      </c>
      <c r="I34" s="29">
        <v>0.039</v>
      </c>
      <c r="J34" s="7">
        <v>1</v>
      </c>
      <c r="K34" s="87">
        <v>0.53</v>
      </c>
    </row>
    <row r="35" spans="1:11" s="78" customFormat="1" ht="15">
      <c r="A35" s="7" t="s">
        <v>20</v>
      </c>
      <c r="B35" s="7">
        <v>28</v>
      </c>
      <c r="C35" s="51" t="s">
        <v>88</v>
      </c>
      <c r="D35" s="7">
        <v>3</v>
      </c>
      <c r="E35" s="32">
        <v>0.03</v>
      </c>
      <c r="F35" s="7">
        <v>3</v>
      </c>
      <c r="G35" s="32">
        <v>0.277</v>
      </c>
      <c r="H35" s="7">
        <v>1</v>
      </c>
      <c r="I35" s="29">
        <v>0.008</v>
      </c>
      <c r="J35" s="7">
        <v>1</v>
      </c>
      <c r="K35" s="87">
        <v>0.008</v>
      </c>
    </row>
    <row r="36" spans="1:11" s="116" customFormat="1" ht="15">
      <c r="A36" s="7" t="s">
        <v>20</v>
      </c>
      <c r="B36" s="7">
        <v>29</v>
      </c>
      <c r="C36" s="51" t="s">
        <v>119</v>
      </c>
      <c r="D36" s="7">
        <v>0</v>
      </c>
      <c r="E36" s="32">
        <v>0</v>
      </c>
      <c r="F36" s="7">
        <v>1</v>
      </c>
      <c r="G36" s="32">
        <v>0.012</v>
      </c>
      <c r="H36" s="7">
        <v>0</v>
      </c>
      <c r="I36" s="29">
        <v>0</v>
      </c>
      <c r="J36" s="7">
        <v>0</v>
      </c>
      <c r="K36" s="87">
        <v>0</v>
      </c>
    </row>
    <row r="37" spans="1:11" s="116" customFormat="1" ht="15">
      <c r="A37" s="7" t="s">
        <v>20</v>
      </c>
      <c r="B37" s="7">
        <v>30</v>
      </c>
      <c r="C37" s="51" t="s">
        <v>120</v>
      </c>
      <c r="D37" s="7">
        <v>1</v>
      </c>
      <c r="E37" s="32">
        <v>0.012</v>
      </c>
      <c r="F37" s="7">
        <v>0</v>
      </c>
      <c r="G37" s="32">
        <v>0</v>
      </c>
      <c r="H37" s="7">
        <v>0</v>
      </c>
      <c r="I37" s="29">
        <v>0</v>
      </c>
      <c r="J37" s="7">
        <v>0</v>
      </c>
      <c r="K37" s="87">
        <v>0</v>
      </c>
    </row>
    <row r="38" spans="1:11" s="116" customFormat="1" ht="15">
      <c r="A38" s="7" t="s">
        <v>20</v>
      </c>
      <c r="B38" s="7">
        <v>31</v>
      </c>
      <c r="C38" s="51" t="s">
        <v>121</v>
      </c>
      <c r="D38" s="7">
        <v>1</v>
      </c>
      <c r="E38" s="32">
        <v>0.12</v>
      </c>
      <c r="F38" s="7">
        <v>0</v>
      </c>
      <c r="G38" s="32">
        <v>0</v>
      </c>
      <c r="H38" s="7">
        <v>0</v>
      </c>
      <c r="I38" s="29">
        <v>0</v>
      </c>
      <c r="J38" s="7">
        <v>0</v>
      </c>
      <c r="K38" s="87">
        <v>0</v>
      </c>
    </row>
    <row r="39" spans="1:11" s="117" customFormat="1" ht="15">
      <c r="A39" s="7" t="s">
        <v>20</v>
      </c>
      <c r="B39" s="7">
        <v>32</v>
      </c>
      <c r="C39" s="51" t="s">
        <v>124</v>
      </c>
      <c r="D39" s="7">
        <v>1</v>
      </c>
      <c r="E39" s="32">
        <v>0.023</v>
      </c>
      <c r="F39" s="7">
        <v>0</v>
      </c>
      <c r="G39" s="32">
        <v>0</v>
      </c>
      <c r="H39" s="7">
        <v>0</v>
      </c>
      <c r="I39" s="29">
        <v>0</v>
      </c>
      <c r="J39" s="7">
        <v>1</v>
      </c>
      <c r="K39" s="87">
        <v>0.02225</v>
      </c>
    </row>
    <row r="40" spans="1:11" s="117" customFormat="1" ht="15">
      <c r="A40" s="7" t="s">
        <v>20</v>
      </c>
      <c r="B40" s="7">
        <v>33</v>
      </c>
      <c r="C40" s="51" t="s">
        <v>125</v>
      </c>
      <c r="D40" s="7">
        <v>0</v>
      </c>
      <c r="E40" s="32">
        <v>0</v>
      </c>
      <c r="F40" s="7">
        <v>1</v>
      </c>
      <c r="G40" s="32">
        <v>0.006</v>
      </c>
      <c r="H40" s="7">
        <v>0</v>
      </c>
      <c r="I40" s="29">
        <v>0</v>
      </c>
      <c r="J40" s="7">
        <v>0</v>
      </c>
      <c r="K40" s="87">
        <v>0</v>
      </c>
    </row>
    <row r="41" spans="1:11" s="117" customFormat="1" ht="15">
      <c r="A41" s="7" t="s">
        <v>20</v>
      </c>
      <c r="B41" s="7">
        <v>34</v>
      </c>
      <c r="C41" s="51" t="s">
        <v>128</v>
      </c>
      <c r="D41" s="7">
        <v>0</v>
      </c>
      <c r="E41" s="32">
        <v>0</v>
      </c>
      <c r="F41" s="7">
        <v>0</v>
      </c>
      <c r="G41" s="32">
        <v>0</v>
      </c>
      <c r="H41" s="7">
        <v>2</v>
      </c>
      <c r="I41" s="29">
        <v>0.017</v>
      </c>
      <c r="J41" s="7">
        <v>0</v>
      </c>
      <c r="K41" s="87">
        <v>0</v>
      </c>
    </row>
    <row r="42" spans="1:11" s="79" customFormat="1" ht="15">
      <c r="A42" s="7" t="s">
        <v>20</v>
      </c>
      <c r="B42" s="7">
        <v>35</v>
      </c>
      <c r="C42" s="51" t="s">
        <v>92</v>
      </c>
      <c r="D42" s="7">
        <v>3</v>
      </c>
      <c r="E42" s="32">
        <v>0.014</v>
      </c>
      <c r="F42" s="7">
        <v>2</v>
      </c>
      <c r="G42" s="32">
        <v>0.009</v>
      </c>
      <c r="H42" s="7">
        <v>0</v>
      </c>
      <c r="I42" s="29">
        <v>0</v>
      </c>
      <c r="J42" s="7">
        <v>0</v>
      </c>
      <c r="K42" s="87">
        <v>0</v>
      </c>
    </row>
    <row r="43" spans="1:11" s="118" customFormat="1" ht="15">
      <c r="A43" s="7" t="s">
        <v>20</v>
      </c>
      <c r="B43" s="7">
        <v>36</v>
      </c>
      <c r="C43" s="51" t="s">
        <v>129</v>
      </c>
      <c r="D43" s="7">
        <v>2</v>
      </c>
      <c r="E43" s="32">
        <v>0.0402</v>
      </c>
      <c r="F43" s="7">
        <v>1</v>
      </c>
      <c r="G43" s="32">
        <v>0.015</v>
      </c>
      <c r="H43" s="9">
        <v>0</v>
      </c>
      <c r="I43" s="29">
        <v>0</v>
      </c>
      <c r="J43" s="7">
        <v>0</v>
      </c>
      <c r="K43" s="87">
        <v>0</v>
      </c>
    </row>
    <row r="44" spans="1:11" s="118" customFormat="1" ht="15">
      <c r="A44" s="7" t="s">
        <v>20</v>
      </c>
      <c r="B44" s="7">
        <v>37</v>
      </c>
      <c r="C44" s="51" t="s">
        <v>131</v>
      </c>
      <c r="D44" s="7">
        <v>0</v>
      </c>
      <c r="E44" s="32">
        <v>0</v>
      </c>
      <c r="F44" s="7">
        <v>0</v>
      </c>
      <c r="G44" s="32">
        <v>0</v>
      </c>
      <c r="H44" s="7">
        <v>0</v>
      </c>
      <c r="I44" s="29">
        <v>0</v>
      </c>
      <c r="J44" s="7">
        <v>0</v>
      </c>
      <c r="K44" s="87">
        <v>0</v>
      </c>
    </row>
    <row r="45" spans="1:11" s="118" customFormat="1" ht="15">
      <c r="A45" s="7" t="s">
        <v>20</v>
      </c>
      <c r="B45" s="7">
        <v>38</v>
      </c>
      <c r="C45" s="51" t="s">
        <v>132</v>
      </c>
      <c r="D45" s="7">
        <v>0</v>
      </c>
      <c r="E45" s="32">
        <v>0</v>
      </c>
      <c r="F45" s="7">
        <v>1</v>
      </c>
      <c r="G45" s="32">
        <v>0.0088</v>
      </c>
      <c r="H45" s="7">
        <v>0</v>
      </c>
      <c r="I45" s="29">
        <v>0</v>
      </c>
      <c r="J45" s="7">
        <v>0</v>
      </c>
      <c r="K45" s="87">
        <v>0</v>
      </c>
    </row>
    <row r="46" spans="1:11" s="118" customFormat="1" ht="15">
      <c r="A46" s="7" t="s">
        <v>20</v>
      </c>
      <c r="B46" s="7">
        <v>39</v>
      </c>
      <c r="C46" s="51" t="s">
        <v>133</v>
      </c>
      <c r="D46" s="7">
        <v>2</v>
      </c>
      <c r="E46" s="32">
        <v>0.12</v>
      </c>
      <c r="F46" s="7">
        <v>0</v>
      </c>
      <c r="G46" s="32">
        <v>0</v>
      </c>
      <c r="H46" s="7">
        <v>1</v>
      </c>
      <c r="I46" s="29">
        <v>0.007</v>
      </c>
      <c r="J46" s="7">
        <v>1</v>
      </c>
      <c r="K46" s="87">
        <v>0.338</v>
      </c>
    </row>
    <row r="47" spans="1:11" s="118" customFormat="1" ht="15">
      <c r="A47" s="7" t="s">
        <v>20</v>
      </c>
      <c r="B47" s="7">
        <v>40</v>
      </c>
      <c r="C47" s="51" t="s">
        <v>135</v>
      </c>
      <c r="D47" s="7">
        <v>0</v>
      </c>
      <c r="E47" s="32">
        <v>0</v>
      </c>
      <c r="F47" s="7">
        <v>0</v>
      </c>
      <c r="G47" s="32">
        <v>0</v>
      </c>
      <c r="H47" s="7">
        <v>0</v>
      </c>
      <c r="I47" s="29">
        <v>0</v>
      </c>
      <c r="J47" s="7">
        <v>0</v>
      </c>
      <c r="K47" s="87">
        <v>0</v>
      </c>
    </row>
    <row r="48" spans="1:11" s="123" customFormat="1" ht="15">
      <c r="A48" s="7" t="s">
        <v>20</v>
      </c>
      <c r="B48" s="7">
        <v>41</v>
      </c>
      <c r="C48" s="51" t="s">
        <v>143</v>
      </c>
      <c r="D48" s="7">
        <v>4</v>
      </c>
      <c r="E48" s="32">
        <v>0.0537</v>
      </c>
      <c r="F48" s="7">
        <v>0</v>
      </c>
      <c r="G48" s="32">
        <v>0</v>
      </c>
      <c r="H48" s="7">
        <v>0</v>
      </c>
      <c r="I48" s="29">
        <v>0</v>
      </c>
      <c r="J48" s="7">
        <v>4</v>
      </c>
      <c r="K48" s="87">
        <v>0.12542</v>
      </c>
    </row>
    <row r="49" spans="1:11" s="123" customFormat="1" ht="15">
      <c r="A49" s="7" t="s">
        <v>20</v>
      </c>
      <c r="B49" s="7">
        <v>42</v>
      </c>
      <c r="C49" s="51" t="s">
        <v>144</v>
      </c>
      <c r="D49" s="7">
        <v>1</v>
      </c>
      <c r="E49" s="32">
        <v>0.0085</v>
      </c>
      <c r="F49" s="7">
        <v>0</v>
      </c>
      <c r="G49" s="32">
        <v>0</v>
      </c>
      <c r="H49" s="7">
        <v>0</v>
      </c>
      <c r="I49" s="29">
        <v>0</v>
      </c>
      <c r="J49" s="7">
        <v>1</v>
      </c>
      <c r="K49" s="87">
        <v>0.01705</v>
      </c>
    </row>
    <row r="50" spans="1:11" s="123" customFormat="1" ht="15">
      <c r="A50" s="7" t="s">
        <v>20</v>
      </c>
      <c r="B50" s="7">
        <v>43</v>
      </c>
      <c r="C50" s="51" t="s">
        <v>145</v>
      </c>
      <c r="D50" s="7">
        <v>1</v>
      </c>
      <c r="E50" s="32">
        <v>0.015</v>
      </c>
      <c r="F50" s="7">
        <v>1</v>
      </c>
      <c r="G50" s="32">
        <v>0.015</v>
      </c>
      <c r="H50" s="7">
        <v>0</v>
      </c>
      <c r="I50" s="29">
        <v>0</v>
      </c>
      <c r="J50" s="7">
        <v>0</v>
      </c>
      <c r="K50" s="87">
        <v>0</v>
      </c>
    </row>
    <row r="51" spans="1:11" s="123" customFormat="1" ht="15">
      <c r="A51" s="7" t="s">
        <v>20</v>
      </c>
      <c r="B51" s="7">
        <v>44</v>
      </c>
      <c r="C51" s="51" t="s">
        <v>146</v>
      </c>
      <c r="D51" s="7">
        <v>2</v>
      </c>
      <c r="E51" s="32">
        <v>0.028</v>
      </c>
      <c r="F51" s="7">
        <v>0</v>
      </c>
      <c r="G51" s="32">
        <v>0</v>
      </c>
      <c r="H51" s="7">
        <v>1</v>
      </c>
      <c r="I51" s="29">
        <v>0.006</v>
      </c>
      <c r="J51" s="7">
        <v>2</v>
      </c>
      <c r="K51" s="87">
        <v>0.04919</v>
      </c>
    </row>
    <row r="52" spans="1:11" s="123" customFormat="1" ht="15">
      <c r="A52" s="7" t="s">
        <v>20</v>
      </c>
      <c r="B52" s="7">
        <v>45</v>
      </c>
      <c r="C52" s="51" t="s">
        <v>147</v>
      </c>
      <c r="D52" s="7">
        <v>1</v>
      </c>
      <c r="E52" s="32">
        <v>0.011</v>
      </c>
      <c r="F52" s="7">
        <v>0</v>
      </c>
      <c r="G52" s="32">
        <v>0</v>
      </c>
      <c r="H52" s="7">
        <v>0</v>
      </c>
      <c r="I52" s="29">
        <v>0</v>
      </c>
      <c r="J52" s="7">
        <v>1</v>
      </c>
      <c r="K52" s="87">
        <v>0.02074</v>
      </c>
    </row>
    <row r="53" spans="1:11" s="123" customFormat="1" ht="15">
      <c r="A53" s="7" t="s">
        <v>20</v>
      </c>
      <c r="B53" s="7">
        <v>46</v>
      </c>
      <c r="C53" s="51" t="s">
        <v>148</v>
      </c>
      <c r="D53" s="7">
        <v>1</v>
      </c>
      <c r="E53" s="32">
        <v>0.0075</v>
      </c>
      <c r="F53" s="7">
        <v>0</v>
      </c>
      <c r="G53" s="32">
        <v>0</v>
      </c>
      <c r="H53" s="7">
        <v>0</v>
      </c>
      <c r="I53" s="29">
        <v>0</v>
      </c>
      <c r="J53" s="7">
        <v>1</v>
      </c>
      <c r="K53" s="87">
        <v>0.01133</v>
      </c>
    </row>
    <row r="54" spans="1:11" s="123" customFormat="1" ht="15">
      <c r="A54" s="7" t="s">
        <v>20</v>
      </c>
      <c r="B54" s="7">
        <v>47</v>
      </c>
      <c r="C54" s="51" t="s">
        <v>149</v>
      </c>
      <c r="D54" s="7">
        <v>1</v>
      </c>
      <c r="E54" s="32">
        <v>0.02</v>
      </c>
      <c r="F54" s="7">
        <v>1</v>
      </c>
      <c r="G54" s="32">
        <v>0.02</v>
      </c>
      <c r="H54" s="7">
        <v>0</v>
      </c>
      <c r="I54" s="29">
        <v>0</v>
      </c>
      <c r="J54" s="7">
        <v>0</v>
      </c>
      <c r="K54" s="87">
        <v>0</v>
      </c>
    </row>
    <row r="55" spans="1:11" s="123" customFormat="1" ht="15">
      <c r="A55" s="7" t="s">
        <v>20</v>
      </c>
      <c r="B55" s="7">
        <v>48</v>
      </c>
      <c r="C55" s="51" t="s">
        <v>150</v>
      </c>
      <c r="D55" s="7">
        <v>1</v>
      </c>
      <c r="E55" s="32">
        <v>0.008</v>
      </c>
      <c r="F55" s="7">
        <v>0</v>
      </c>
      <c r="G55" s="32">
        <v>0</v>
      </c>
      <c r="H55" s="7">
        <v>0</v>
      </c>
      <c r="I55" s="29">
        <v>0</v>
      </c>
      <c r="J55" s="7">
        <v>0</v>
      </c>
      <c r="K55" s="87">
        <v>0</v>
      </c>
    </row>
    <row r="56" spans="1:11" s="123" customFormat="1" ht="15">
      <c r="A56" s="7" t="s">
        <v>20</v>
      </c>
      <c r="B56" s="7">
        <v>49</v>
      </c>
      <c r="C56" s="51" t="s">
        <v>151</v>
      </c>
      <c r="D56" s="7">
        <v>0</v>
      </c>
      <c r="E56" s="32">
        <v>0</v>
      </c>
      <c r="F56" s="7">
        <v>0</v>
      </c>
      <c r="G56" s="32">
        <v>0</v>
      </c>
      <c r="H56" s="7">
        <v>1</v>
      </c>
      <c r="I56" s="29">
        <v>0.014</v>
      </c>
      <c r="J56" s="7">
        <v>0</v>
      </c>
      <c r="K56" s="87">
        <v>0</v>
      </c>
    </row>
    <row r="57" spans="1:11" s="123" customFormat="1" ht="15">
      <c r="A57" s="7" t="s">
        <v>20</v>
      </c>
      <c r="B57" s="7">
        <v>50</v>
      </c>
      <c r="C57" s="51" t="s">
        <v>152</v>
      </c>
      <c r="D57" s="7">
        <v>2</v>
      </c>
      <c r="E57" s="32">
        <v>0.013</v>
      </c>
      <c r="F57" s="7">
        <v>1</v>
      </c>
      <c r="G57" s="32">
        <v>0.008</v>
      </c>
      <c r="H57" s="7">
        <v>0</v>
      </c>
      <c r="I57" s="29">
        <v>0</v>
      </c>
      <c r="J57" s="7">
        <v>0</v>
      </c>
      <c r="K57" s="87">
        <v>0</v>
      </c>
    </row>
    <row r="58" spans="1:11" s="123" customFormat="1" ht="15">
      <c r="A58" s="7" t="s">
        <v>20</v>
      </c>
      <c r="B58" s="7">
        <v>51</v>
      </c>
      <c r="C58" s="51" t="s">
        <v>153</v>
      </c>
      <c r="D58" s="7">
        <v>0</v>
      </c>
      <c r="E58" s="32">
        <v>0</v>
      </c>
      <c r="F58" s="7">
        <v>0</v>
      </c>
      <c r="G58" s="32">
        <v>0</v>
      </c>
      <c r="H58" s="7">
        <v>1</v>
      </c>
      <c r="I58" s="29">
        <v>0.008</v>
      </c>
      <c r="J58" s="7">
        <v>0</v>
      </c>
      <c r="K58" s="87">
        <v>0</v>
      </c>
    </row>
    <row r="59" spans="1:11" s="123" customFormat="1" ht="15">
      <c r="A59" s="7" t="s">
        <v>20</v>
      </c>
      <c r="B59" s="7">
        <v>52</v>
      </c>
      <c r="C59" s="51" t="s">
        <v>154</v>
      </c>
      <c r="D59" s="7">
        <v>0</v>
      </c>
      <c r="E59" s="32">
        <v>0</v>
      </c>
      <c r="F59" s="7">
        <v>0</v>
      </c>
      <c r="G59" s="32">
        <v>0</v>
      </c>
      <c r="H59" s="7">
        <v>1</v>
      </c>
      <c r="I59" s="29">
        <v>0.015</v>
      </c>
      <c r="J59" s="7">
        <v>0</v>
      </c>
      <c r="K59" s="87">
        <v>0</v>
      </c>
    </row>
    <row r="60" spans="1:11" s="123" customFormat="1" ht="15">
      <c r="A60" s="7" t="s">
        <v>20</v>
      </c>
      <c r="B60" s="7">
        <v>53</v>
      </c>
      <c r="C60" s="51" t="s">
        <v>157</v>
      </c>
      <c r="D60" s="7">
        <v>0</v>
      </c>
      <c r="E60" s="32">
        <v>0</v>
      </c>
      <c r="F60" s="7">
        <v>1</v>
      </c>
      <c r="G60" s="32">
        <v>0.09</v>
      </c>
      <c r="H60" s="7">
        <v>0</v>
      </c>
      <c r="I60" s="29">
        <v>0</v>
      </c>
      <c r="J60" s="7">
        <v>0</v>
      </c>
      <c r="K60" s="87">
        <v>0</v>
      </c>
    </row>
    <row r="61" spans="1:11" s="123" customFormat="1" ht="15">
      <c r="A61" s="7" t="s">
        <v>20</v>
      </c>
      <c r="B61" s="7">
        <v>54</v>
      </c>
      <c r="C61" s="51" t="s">
        <v>158</v>
      </c>
      <c r="D61" s="7">
        <v>1</v>
      </c>
      <c r="E61" s="32">
        <v>0.015</v>
      </c>
      <c r="F61" s="7">
        <v>1</v>
      </c>
      <c r="G61" s="32">
        <v>0.39</v>
      </c>
      <c r="H61" s="7">
        <v>0</v>
      </c>
      <c r="I61" s="29">
        <v>0</v>
      </c>
      <c r="J61" s="7">
        <v>0</v>
      </c>
      <c r="K61" s="87">
        <v>0</v>
      </c>
    </row>
    <row r="62" spans="1:11" s="123" customFormat="1" ht="15">
      <c r="A62" s="7" t="s">
        <v>20</v>
      </c>
      <c r="B62" s="7">
        <v>55</v>
      </c>
      <c r="C62" s="51" t="s">
        <v>159</v>
      </c>
      <c r="D62" s="7">
        <v>0</v>
      </c>
      <c r="E62" s="32">
        <v>0</v>
      </c>
      <c r="F62" s="7">
        <v>0</v>
      </c>
      <c r="G62" s="32">
        <v>0</v>
      </c>
      <c r="H62" s="7">
        <v>1</v>
      </c>
      <c r="I62" s="29">
        <v>0.006</v>
      </c>
      <c r="J62" s="7">
        <v>0</v>
      </c>
      <c r="K62" s="87">
        <v>0</v>
      </c>
    </row>
    <row r="63" spans="1:11" s="123" customFormat="1" ht="15">
      <c r="A63" s="7" t="s">
        <v>20</v>
      </c>
      <c r="B63" s="7">
        <v>56</v>
      </c>
      <c r="C63" s="51" t="s">
        <v>160</v>
      </c>
      <c r="D63" s="7">
        <v>1</v>
      </c>
      <c r="E63" s="32">
        <v>0.007</v>
      </c>
      <c r="F63" s="7">
        <v>1</v>
      </c>
      <c r="G63" s="32">
        <v>0.007</v>
      </c>
      <c r="H63" s="7">
        <v>0</v>
      </c>
      <c r="I63" s="29">
        <v>0</v>
      </c>
      <c r="J63" s="7">
        <v>0</v>
      </c>
      <c r="K63" s="87">
        <v>0</v>
      </c>
    </row>
    <row r="64" spans="1:11" s="123" customFormat="1" ht="15">
      <c r="A64" s="7" t="s">
        <v>20</v>
      </c>
      <c r="B64" s="7">
        <v>57</v>
      </c>
      <c r="C64" s="51" t="s">
        <v>161</v>
      </c>
      <c r="D64" s="7">
        <v>0</v>
      </c>
      <c r="E64" s="32">
        <v>0</v>
      </c>
      <c r="F64" s="7">
        <v>0</v>
      </c>
      <c r="G64" s="32">
        <v>0</v>
      </c>
      <c r="H64" s="7">
        <v>1</v>
      </c>
      <c r="I64" s="29">
        <v>0.005</v>
      </c>
      <c r="J64" s="7">
        <v>0</v>
      </c>
      <c r="K64" s="87">
        <v>0</v>
      </c>
    </row>
    <row r="65" spans="1:11" s="123" customFormat="1" ht="15">
      <c r="A65" s="7" t="s">
        <v>20</v>
      </c>
      <c r="B65" s="7">
        <v>58</v>
      </c>
      <c r="C65" s="51" t="s">
        <v>162</v>
      </c>
      <c r="D65" s="7">
        <v>0</v>
      </c>
      <c r="E65" s="32">
        <v>0</v>
      </c>
      <c r="F65" s="7">
        <v>0</v>
      </c>
      <c r="G65" s="32">
        <v>0</v>
      </c>
      <c r="H65" s="7">
        <v>1</v>
      </c>
      <c r="I65" s="29">
        <v>0.01</v>
      </c>
      <c r="J65" s="7">
        <v>0</v>
      </c>
      <c r="K65" s="87">
        <v>0</v>
      </c>
    </row>
    <row r="66" spans="1:11" s="123" customFormat="1" ht="15">
      <c r="A66" s="7" t="s">
        <v>20</v>
      </c>
      <c r="B66" s="7">
        <v>59</v>
      </c>
      <c r="C66" s="51" t="s">
        <v>163</v>
      </c>
      <c r="D66" s="7">
        <v>0</v>
      </c>
      <c r="E66" s="32">
        <v>0</v>
      </c>
      <c r="F66" s="7">
        <v>1</v>
      </c>
      <c r="G66" s="32">
        <v>0.015</v>
      </c>
      <c r="H66" s="7">
        <v>0</v>
      </c>
      <c r="I66" s="29">
        <v>0</v>
      </c>
      <c r="J66" s="7">
        <v>0</v>
      </c>
      <c r="K66" s="87">
        <v>0</v>
      </c>
    </row>
    <row r="67" spans="1:11" s="123" customFormat="1" ht="15">
      <c r="A67" s="7" t="s">
        <v>20</v>
      </c>
      <c r="B67" s="7">
        <v>60</v>
      </c>
      <c r="C67" s="51" t="s">
        <v>164</v>
      </c>
      <c r="D67" s="7">
        <v>3</v>
      </c>
      <c r="E67" s="32">
        <v>0.034</v>
      </c>
      <c r="F67" s="7">
        <v>0</v>
      </c>
      <c r="G67" s="32">
        <v>0</v>
      </c>
      <c r="H67" s="7">
        <v>1</v>
      </c>
      <c r="I67" s="29">
        <v>0.015</v>
      </c>
      <c r="J67" s="7">
        <v>0</v>
      </c>
      <c r="K67" s="87">
        <v>0</v>
      </c>
    </row>
    <row r="68" spans="1:11" s="123" customFormat="1" ht="15">
      <c r="A68" s="7" t="s">
        <v>20</v>
      </c>
      <c r="B68" s="7">
        <v>61</v>
      </c>
      <c r="C68" s="51" t="s">
        <v>165</v>
      </c>
      <c r="D68" s="7">
        <v>1</v>
      </c>
      <c r="E68" s="32">
        <v>0.007</v>
      </c>
      <c r="F68" s="7">
        <v>1</v>
      </c>
      <c r="G68" s="32">
        <v>0.007</v>
      </c>
      <c r="H68" s="7">
        <v>0</v>
      </c>
      <c r="I68" s="29">
        <v>0</v>
      </c>
      <c r="J68" s="7">
        <v>0</v>
      </c>
      <c r="K68" s="87">
        <v>0</v>
      </c>
    </row>
    <row r="69" spans="1:11" s="123" customFormat="1" ht="15">
      <c r="A69" s="7" t="s">
        <v>20</v>
      </c>
      <c r="B69" s="7">
        <v>62</v>
      </c>
      <c r="C69" s="51" t="s">
        <v>166</v>
      </c>
      <c r="D69" s="7">
        <v>0</v>
      </c>
      <c r="E69" s="32">
        <v>0</v>
      </c>
      <c r="F69" s="7">
        <v>1</v>
      </c>
      <c r="G69" s="32">
        <v>0.015</v>
      </c>
      <c r="H69" s="7">
        <v>0</v>
      </c>
      <c r="I69" s="29">
        <v>0</v>
      </c>
      <c r="J69" s="7">
        <v>0</v>
      </c>
      <c r="K69" s="87">
        <v>0</v>
      </c>
    </row>
    <row r="70" spans="1:11" s="123" customFormat="1" ht="15">
      <c r="A70" s="7" t="s">
        <v>20</v>
      </c>
      <c r="B70" s="7">
        <v>63</v>
      </c>
      <c r="C70" s="51" t="s">
        <v>355</v>
      </c>
      <c r="D70" s="7">
        <v>2</v>
      </c>
      <c r="E70" s="32">
        <v>0.0205</v>
      </c>
      <c r="F70" s="7">
        <v>1</v>
      </c>
      <c r="G70" s="32">
        <v>0.015</v>
      </c>
      <c r="H70" s="7">
        <v>0</v>
      </c>
      <c r="I70" s="29">
        <v>0</v>
      </c>
      <c r="J70" s="7">
        <v>0</v>
      </c>
      <c r="K70" s="87">
        <v>0</v>
      </c>
    </row>
    <row r="71" spans="1:11" s="123" customFormat="1" ht="15">
      <c r="A71" s="7" t="s">
        <v>20</v>
      </c>
      <c r="B71" s="7">
        <v>64</v>
      </c>
      <c r="C71" s="51" t="s">
        <v>356</v>
      </c>
      <c r="D71" s="7">
        <v>0</v>
      </c>
      <c r="E71" s="32">
        <v>0</v>
      </c>
      <c r="F71" s="7">
        <v>0</v>
      </c>
      <c r="G71" s="32">
        <v>0</v>
      </c>
      <c r="H71" s="7">
        <v>1</v>
      </c>
      <c r="I71" s="29">
        <v>0.015</v>
      </c>
      <c r="J71" s="7">
        <v>0</v>
      </c>
      <c r="K71" s="87">
        <v>0</v>
      </c>
    </row>
    <row r="72" spans="1:11" s="124" customFormat="1" ht="15">
      <c r="A72" s="7" t="s">
        <v>20</v>
      </c>
      <c r="B72" s="7">
        <v>65</v>
      </c>
      <c r="C72" s="51" t="s">
        <v>357</v>
      </c>
      <c r="D72" s="7">
        <v>1</v>
      </c>
      <c r="E72" s="32">
        <v>0.0077</v>
      </c>
      <c r="F72" s="7">
        <v>0</v>
      </c>
      <c r="G72" s="32">
        <v>0</v>
      </c>
      <c r="H72" s="7">
        <v>0</v>
      </c>
      <c r="I72" s="29">
        <v>0</v>
      </c>
      <c r="J72" s="7">
        <v>1</v>
      </c>
      <c r="K72" s="87">
        <v>0.01463</v>
      </c>
    </row>
    <row r="73" spans="1:11" s="123" customFormat="1" ht="15">
      <c r="A73" s="7" t="s">
        <v>20</v>
      </c>
      <c r="B73" s="7">
        <v>66</v>
      </c>
      <c r="C73" s="51" t="s">
        <v>358</v>
      </c>
      <c r="D73" s="7">
        <v>0</v>
      </c>
      <c r="E73" s="32">
        <v>0</v>
      </c>
      <c r="F73" s="7">
        <v>0</v>
      </c>
      <c r="G73" s="32">
        <v>0</v>
      </c>
      <c r="H73" s="7">
        <v>1</v>
      </c>
      <c r="I73" s="29">
        <v>0.015</v>
      </c>
      <c r="J73" s="7">
        <v>0</v>
      </c>
      <c r="K73" s="87">
        <v>0</v>
      </c>
    </row>
    <row r="74" spans="1:11" s="123" customFormat="1" ht="15">
      <c r="A74" s="7" t="s">
        <v>20</v>
      </c>
      <c r="B74" s="7">
        <v>67</v>
      </c>
      <c r="C74" s="51" t="s">
        <v>359</v>
      </c>
      <c r="D74" s="7">
        <v>3</v>
      </c>
      <c r="E74" s="32">
        <v>0.032</v>
      </c>
      <c r="F74" s="7">
        <v>3</v>
      </c>
      <c r="G74" s="32">
        <v>0.032</v>
      </c>
      <c r="H74" s="7">
        <v>1</v>
      </c>
      <c r="I74" s="29">
        <v>0.015</v>
      </c>
      <c r="J74" s="7">
        <v>0</v>
      </c>
      <c r="K74" s="87">
        <v>0</v>
      </c>
    </row>
    <row r="75" spans="1:11" s="123" customFormat="1" ht="15">
      <c r="A75" s="7" t="s">
        <v>20</v>
      </c>
      <c r="B75" s="7">
        <v>68</v>
      </c>
      <c r="C75" s="51" t="s">
        <v>360</v>
      </c>
      <c r="D75" s="7">
        <v>1</v>
      </c>
      <c r="E75" s="32">
        <v>0.007</v>
      </c>
      <c r="F75" s="7">
        <v>0</v>
      </c>
      <c r="G75" s="32">
        <v>0</v>
      </c>
      <c r="H75" s="7">
        <v>3</v>
      </c>
      <c r="I75" s="29">
        <v>0.02</v>
      </c>
      <c r="J75" s="7">
        <v>0</v>
      </c>
      <c r="K75" s="87">
        <v>0</v>
      </c>
    </row>
    <row r="76" spans="1:11" s="118" customFormat="1" ht="15">
      <c r="A76" s="7" t="s">
        <v>20</v>
      </c>
      <c r="B76" s="7">
        <v>69</v>
      </c>
      <c r="C76" s="51" t="s">
        <v>136</v>
      </c>
      <c r="D76" s="7">
        <v>1</v>
      </c>
      <c r="E76" s="32">
        <v>0.01</v>
      </c>
      <c r="F76" s="7">
        <v>1</v>
      </c>
      <c r="G76" s="32">
        <v>0.01</v>
      </c>
      <c r="H76" s="7">
        <v>1</v>
      </c>
      <c r="I76" s="29">
        <v>0.008</v>
      </c>
      <c r="J76" s="7">
        <v>0</v>
      </c>
      <c r="K76" s="87">
        <v>0</v>
      </c>
    </row>
    <row r="77" spans="1:11" s="118" customFormat="1" ht="15">
      <c r="A77" s="7" t="s">
        <v>20</v>
      </c>
      <c r="B77" s="7">
        <v>70</v>
      </c>
      <c r="C77" s="51" t="s">
        <v>137</v>
      </c>
      <c r="D77" s="7">
        <v>0</v>
      </c>
      <c r="E77" s="32">
        <v>0</v>
      </c>
      <c r="F77" s="7">
        <v>1</v>
      </c>
      <c r="G77" s="32">
        <v>0.008</v>
      </c>
      <c r="H77" s="7">
        <v>0</v>
      </c>
      <c r="I77" s="29">
        <v>0</v>
      </c>
      <c r="J77" s="7">
        <v>0</v>
      </c>
      <c r="K77" s="87">
        <v>0</v>
      </c>
    </row>
    <row r="78" spans="1:11" s="118" customFormat="1" ht="15">
      <c r="A78" s="7" t="s">
        <v>20</v>
      </c>
      <c r="B78" s="7">
        <v>71</v>
      </c>
      <c r="C78" s="51" t="s">
        <v>139</v>
      </c>
      <c r="D78" s="7">
        <v>1</v>
      </c>
      <c r="E78" s="32">
        <v>0.007</v>
      </c>
      <c r="F78" s="7">
        <v>1</v>
      </c>
      <c r="G78" s="32">
        <v>0.007</v>
      </c>
      <c r="H78" s="7">
        <v>0</v>
      </c>
      <c r="I78" s="29">
        <v>0</v>
      </c>
      <c r="J78" s="7">
        <v>0</v>
      </c>
      <c r="K78" s="87">
        <v>0</v>
      </c>
    </row>
    <row r="79" spans="1:11" s="79" customFormat="1" ht="15">
      <c r="A79" s="7" t="s">
        <v>20</v>
      </c>
      <c r="B79" s="7">
        <v>72</v>
      </c>
      <c r="C79" s="51" t="s">
        <v>93</v>
      </c>
      <c r="D79" s="7">
        <v>1</v>
      </c>
      <c r="E79" s="32">
        <v>0.008</v>
      </c>
      <c r="F79" s="7">
        <v>0</v>
      </c>
      <c r="G79" s="32">
        <v>0</v>
      </c>
      <c r="H79" s="7">
        <v>0</v>
      </c>
      <c r="I79" s="29">
        <v>0</v>
      </c>
      <c r="J79" s="7">
        <v>0</v>
      </c>
      <c r="K79" s="87">
        <v>0</v>
      </c>
    </row>
    <row r="80" spans="1:11" s="79" customFormat="1" ht="15">
      <c r="A80" s="7" t="s">
        <v>20</v>
      </c>
      <c r="B80" s="7">
        <v>73</v>
      </c>
      <c r="C80" s="51" t="s">
        <v>94</v>
      </c>
      <c r="D80" s="7">
        <v>0</v>
      </c>
      <c r="E80" s="32">
        <v>0</v>
      </c>
      <c r="F80" s="7">
        <v>1</v>
      </c>
      <c r="G80" s="32">
        <v>0.015</v>
      </c>
      <c r="H80" s="7">
        <v>0</v>
      </c>
      <c r="I80" s="29">
        <v>0</v>
      </c>
      <c r="J80" s="7">
        <v>0</v>
      </c>
      <c r="K80" s="87">
        <v>0</v>
      </c>
    </row>
    <row r="81" spans="1:11" s="80" customFormat="1" ht="14.25" customHeight="1">
      <c r="A81" s="7" t="s">
        <v>20</v>
      </c>
      <c r="B81" s="7">
        <v>74</v>
      </c>
      <c r="C81" s="51" t="s">
        <v>95</v>
      </c>
      <c r="D81" s="7">
        <v>0</v>
      </c>
      <c r="E81" s="32">
        <v>0</v>
      </c>
      <c r="F81" s="7">
        <v>1</v>
      </c>
      <c r="G81" s="32">
        <v>0.0045</v>
      </c>
      <c r="H81" s="7">
        <v>0</v>
      </c>
      <c r="I81" s="29">
        <v>0</v>
      </c>
      <c r="J81" s="7">
        <v>0</v>
      </c>
      <c r="K81" s="87">
        <v>0</v>
      </c>
    </row>
    <row r="82" spans="1:11" s="80" customFormat="1" ht="15">
      <c r="A82" s="7" t="s">
        <v>20</v>
      </c>
      <c r="B82" s="7">
        <v>75</v>
      </c>
      <c r="C82" s="51" t="s">
        <v>96</v>
      </c>
      <c r="D82" s="7">
        <v>0</v>
      </c>
      <c r="E82" s="32">
        <v>0</v>
      </c>
      <c r="F82" s="7">
        <v>0</v>
      </c>
      <c r="G82" s="32">
        <v>0</v>
      </c>
      <c r="H82" s="7">
        <f>1+1</f>
        <v>2</v>
      </c>
      <c r="I82" s="29">
        <f>0.3+0.007</f>
        <v>0.307</v>
      </c>
      <c r="J82" s="7">
        <v>0</v>
      </c>
      <c r="K82" s="87">
        <v>0</v>
      </c>
    </row>
    <row r="83" spans="1:11" s="80" customFormat="1" ht="15">
      <c r="A83" s="7" t="s">
        <v>20</v>
      </c>
      <c r="B83" s="7">
        <v>76</v>
      </c>
      <c r="C83" s="51" t="s">
        <v>97</v>
      </c>
      <c r="D83" s="7">
        <v>0</v>
      </c>
      <c r="E83" s="32">
        <v>0</v>
      </c>
      <c r="F83" s="7">
        <v>0</v>
      </c>
      <c r="G83" s="32">
        <v>0</v>
      </c>
      <c r="H83" s="7">
        <v>0</v>
      </c>
      <c r="I83" s="29">
        <v>0</v>
      </c>
      <c r="J83" s="7">
        <v>0</v>
      </c>
      <c r="K83" s="87">
        <v>0</v>
      </c>
    </row>
    <row r="84" spans="1:11" s="98" customFormat="1" ht="15">
      <c r="A84" s="7" t="s">
        <v>20</v>
      </c>
      <c r="B84" s="7">
        <v>77</v>
      </c>
      <c r="C84" s="51" t="s">
        <v>107</v>
      </c>
      <c r="D84" s="7">
        <v>1</v>
      </c>
      <c r="E84" s="32">
        <v>0.008</v>
      </c>
      <c r="F84" s="7">
        <v>0</v>
      </c>
      <c r="G84" s="32">
        <v>0</v>
      </c>
      <c r="H84" s="7">
        <v>2</v>
      </c>
      <c r="I84" s="29">
        <v>0.021</v>
      </c>
      <c r="J84" s="7">
        <v>0</v>
      </c>
      <c r="K84" s="87">
        <v>0</v>
      </c>
    </row>
    <row r="85" spans="1:11" s="98" customFormat="1" ht="15">
      <c r="A85" s="7" t="s">
        <v>20</v>
      </c>
      <c r="B85" s="7">
        <v>78</v>
      </c>
      <c r="C85" s="51" t="s">
        <v>108</v>
      </c>
      <c r="D85" s="7">
        <v>0</v>
      </c>
      <c r="E85" s="32">
        <v>0</v>
      </c>
      <c r="F85" s="7">
        <v>0</v>
      </c>
      <c r="G85" s="32">
        <v>0</v>
      </c>
      <c r="H85" s="7">
        <v>2</v>
      </c>
      <c r="I85" s="29">
        <v>0.03</v>
      </c>
      <c r="J85" s="7">
        <v>0</v>
      </c>
      <c r="K85" s="87">
        <v>0</v>
      </c>
    </row>
    <row r="86" spans="1:11" s="98" customFormat="1" ht="15">
      <c r="A86" s="7" t="s">
        <v>20</v>
      </c>
      <c r="B86" s="7">
        <v>79</v>
      </c>
      <c r="C86" s="51" t="s">
        <v>109</v>
      </c>
      <c r="D86" s="7">
        <v>1</v>
      </c>
      <c r="E86" s="32">
        <v>0.015</v>
      </c>
      <c r="F86" s="7">
        <v>2</v>
      </c>
      <c r="G86" s="32">
        <v>0.03</v>
      </c>
      <c r="H86" s="7">
        <v>0</v>
      </c>
      <c r="I86" s="29">
        <v>0</v>
      </c>
      <c r="J86" s="7">
        <v>0</v>
      </c>
      <c r="K86" s="87">
        <v>0</v>
      </c>
    </row>
    <row r="87" spans="1:11" s="101" customFormat="1" ht="15">
      <c r="A87" s="7" t="s">
        <v>20</v>
      </c>
      <c r="B87" s="7">
        <v>80</v>
      </c>
      <c r="C87" s="51" t="s">
        <v>112</v>
      </c>
      <c r="D87" s="7">
        <v>1</v>
      </c>
      <c r="E87" s="32">
        <v>0.015</v>
      </c>
      <c r="F87" s="7">
        <v>0</v>
      </c>
      <c r="G87" s="32">
        <v>0</v>
      </c>
      <c r="H87" s="7">
        <v>1</v>
      </c>
      <c r="I87" s="29">
        <v>0.008</v>
      </c>
      <c r="J87" s="7">
        <v>0</v>
      </c>
      <c r="K87" s="87">
        <v>0</v>
      </c>
    </row>
    <row r="88" spans="1:11" s="101" customFormat="1" ht="15">
      <c r="A88" s="7" t="s">
        <v>20</v>
      </c>
      <c r="B88" s="7">
        <v>81</v>
      </c>
      <c r="C88" s="51" t="s">
        <v>113</v>
      </c>
      <c r="D88" s="7">
        <v>0</v>
      </c>
      <c r="E88" s="32">
        <v>0</v>
      </c>
      <c r="F88" s="7">
        <v>2</v>
      </c>
      <c r="G88" s="32">
        <v>0.028</v>
      </c>
      <c r="H88" s="7">
        <v>0</v>
      </c>
      <c r="I88" s="29">
        <v>0</v>
      </c>
      <c r="J88" s="7">
        <v>0</v>
      </c>
      <c r="K88" s="87">
        <v>0</v>
      </c>
    </row>
    <row r="89" spans="1:11" s="102" customFormat="1" ht="15">
      <c r="A89" s="7" t="s">
        <v>20</v>
      </c>
      <c r="B89" s="7">
        <v>82</v>
      </c>
      <c r="C89" s="51" t="s">
        <v>114</v>
      </c>
      <c r="D89" s="7">
        <v>1</v>
      </c>
      <c r="E89" s="32">
        <v>0.064</v>
      </c>
      <c r="F89" s="7">
        <v>0</v>
      </c>
      <c r="G89" s="32">
        <v>0</v>
      </c>
      <c r="H89" s="7">
        <v>0</v>
      </c>
      <c r="I89" s="29">
        <v>0</v>
      </c>
      <c r="J89" s="7">
        <v>0</v>
      </c>
      <c r="K89" s="87">
        <v>0</v>
      </c>
    </row>
    <row r="90" spans="1:11" s="101" customFormat="1" ht="15">
      <c r="A90" s="7" t="s">
        <v>20</v>
      </c>
      <c r="B90" s="7">
        <v>83</v>
      </c>
      <c r="C90" s="51" t="s">
        <v>117</v>
      </c>
      <c r="D90" s="7">
        <v>0</v>
      </c>
      <c r="E90" s="32">
        <v>0</v>
      </c>
      <c r="F90" s="7">
        <v>0</v>
      </c>
      <c r="G90" s="32">
        <v>0</v>
      </c>
      <c r="H90" s="7">
        <v>1</v>
      </c>
      <c r="I90" s="29">
        <v>0.007</v>
      </c>
      <c r="J90" s="7">
        <v>0</v>
      </c>
      <c r="K90" s="87">
        <v>0</v>
      </c>
    </row>
    <row r="91" spans="1:11" s="79" customFormat="1" ht="15">
      <c r="A91" s="7" t="s">
        <v>20</v>
      </c>
      <c r="B91" s="7">
        <v>84</v>
      </c>
      <c r="C91" s="51" t="s">
        <v>99</v>
      </c>
      <c r="D91" s="7">
        <v>1</v>
      </c>
      <c r="E91" s="32">
        <v>0.007</v>
      </c>
      <c r="F91" s="7">
        <v>1</v>
      </c>
      <c r="G91" s="32">
        <v>0.007</v>
      </c>
      <c r="H91" s="7">
        <v>0</v>
      </c>
      <c r="I91" s="29">
        <v>0</v>
      </c>
      <c r="J91" s="7">
        <v>1</v>
      </c>
      <c r="K91" s="87">
        <v>0.06</v>
      </c>
    </row>
    <row r="92" spans="1:11" ht="15">
      <c r="A92" s="23"/>
      <c r="B92" s="23"/>
      <c r="C92" s="24" t="s">
        <v>17</v>
      </c>
      <c r="D92" s="31">
        <f aca="true" t="shared" si="1" ref="D92:K92">SUM(D93:D158)</f>
        <v>220</v>
      </c>
      <c r="E92" s="64">
        <f t="shared" si="1"/>
        <v>8.000299999999998</v>
      </c>
      <c r="F92" s="31">
        <f t="shared" si="1"/>
        <v>228</v>
      </c>
      <c r="G92" s="64">
        <f t="shared" si="1"/>
        <v>4.89658</v>
      </c>
      <c r="H92" s="31">
        <f t="shared" si="1"/>
        <v>199</v>
      </c>
      <c r="I92" s="64">
        <f t="shared" si="1"/>
        <v>6.16795</v>
      </c>
      <c r="J92" s="31">
        <f t="shared" si="1"/>
        <v>43</v>
      </c>
      <c r="K92" s="76">
        <f t="shared" si="1"/>
        <v>3.7011500000000006</v>
      </c>
    </row>
    <row r="93" spans="1:11" ht="15">
      <c r="A93" s="7" t="s">
        <v>20</v>
      </c>
      <c r="B93" s="7">
        <v>1</v>
      </c>
      <c r="C93" s="10" t="s">
        <v>21</v>
      </c>
      <c r="D93" s="9">
        <v>3</v>
      </c>
      <c r="E93" s="29">
        <v>0.038</v>
      </c>
      <c r="F93" s="9">
        <v>4</v>
      </c>
      <c r="G93" s="29">
        <v>0.111</v>
      </c>
      <c r="H93" s="81">
        <v>0</v>
      </c>
      <c r="I93" s="82">
        <v>0</v>
      </c>
      <c r="J93" s="74">
        <v>0</v>
      </c>
      <c r="K93" s="87">
        <v>0</v>
      </c>
    </row>
    <row r="94" spans="1:11" ht="15">
      <c r="A94" s="7" t="s">
        <v>20</v>
      </c>
      <c r="B94" s="7">
        <v>2</v>
      </c>
      <c r="C94" s="13" t="s">
        <v>36</v>
      </c>
      <c r="D94" s="7">
        <v>3</v>
      </c>
      <c r="E94" s="32">
        <v>0.163</v>
      </c>
      <c r="F94" s="7">
        <v>5</v>
      </c>
      <c r="G94" s="29">
        <v>0.098</v>
      </c>
      <c r="H94" s="7">
        <v>10</v>
      </c>
      <c r="I94" s="29">
        <v>0.0996</v>
      </c>
      <c r="J94" s="7">
        <v>2</v>
      </c>
      <c r="K94" s="87">
        <v>0.1</v>
      </c>
    </row>
    <row r="95" spans="1:11" ht="15">
      <c r="A95" s="7" t="s">
        <v>20</v>
      </c>
      <c r="B95" s="7">
        <v>3</v>
      </c>
      <c r="C95" s="17" t="s">
        <v>37</v>
      </c>
      <c r="D95" s="9">
        <v>2</v>
      </c>
      <c r="E95" s="29">
        <v>0.0289</v>
      </c>
      <c r="F95" s="9">
        <v>3</v>
      </c>
      <c r="G95" s="29">
        <v>0.0211</v>
      </c>
      <c r="H95" s="9">
        <v>3</v>
      </c>
      <c r="I95" s="29">
        <v>0.381</v>
      </c>
      <c r="J95" s="9">
        <v>0</v>
      </c>
      <c r="K95" s="87">
        <v>0</v>
      </c>
    </row>
    <row r="96" spans="1:11" ht="15">
      <c r="A96" s="7" t="s">
        <v>20</v>
      </c>
      <c r="B96" s="7">
        <v>4</v>
      </c>
      <c r="C96" s="16" t="s">
        <v>38</v>
      </c>
      <c r="D96" s="9">
        <f>1+7</f>
        <v>8</v>
      </c>
      <c r="E96" s="29">
        <f>0.379+0.088</f>
        <v>0.46699999999999997</v>
      </c>
      <c r="F96" s="9">
        <f>1+10</f>
        <v>11</v>
      </c>
      <c r="G96" s="29">
        <f>0.303+0.107</f>
        <v>0.41</v>
      </c>
      <c r="H96" s="9">
        <v>0</v>
      </c>
      <c r="I96" s="29">
        <v>0</v>
      </c>
      <c r="J96" s="9">
        <v>3</v>
      </c>
      <c r="K96" s="87">
        <v>0.248</v>
      </c>
    </row>
    <row r="97" spans="1:11" ht="15">
      <c r="A97" s="7" t="s">
        <v>20</v>
      </c>
      <c r="B97" s="7">
        <v>5</v>
      </c>
      <c r="C97" s="10" t="s">
        <v>39</v>
      </c>
      <c r="D97" s="9">
        <v>14</v>
      </c>
      <c r="E97" s="29">
        <v>0.176</v>
      </c>
      <c r="F97" s="9">
        <v>16</v>
      </c>
      <c r="G97" s="29">
        <v>0.263</v>
      </c>
      <c r="H97" s="9">
        <v>13</v>
      </c>
      <c r="I97" s="29">
        <v>0.13</v>
      </c>
      <c r="J97" s="9">
        <v>0</v>
      </c>
      <c r="K97" s="87">
        <v>0</v>
      </c>
    </row>
    <row r="98" spans="1:11" ht="15">
      <c r="A98" s="7" t="s">
        <v>20</v>
      </c>
      <c r="B98" s="7">
        <v>6</v>
      </c>
      <c r="C98" s="12" t="s">
        <v>40</v>
      </c>
      <c r="D98" s="7">
        <v>2</v>
      </c>
      <c r="E98" s="29">
        <v>0.255</v>
      </c>
      <c r="F98" s="7">
        <v>3</v>
      </c>
      <c r="G98" s="32">
        <v>0.041</v>
      </c>
      <c r="H98" s="7">
        <v>0</v>
      </c>
      <c r="I98" s="29">
        <v>0</v>
      </c>
      <c r="J98" s="7">
        <v>0</v>
      </c>
      <c r="K98" s="87">
        <v>0</v>
      </c>
    </row>
    <row r="99" spans="1:11" ht="15">
      <c r="A99" s="7" t="s">
        <v>20</v>
      </c>
      <c r="B99" s="7">
        <v>7</v>
      </c>
      <c r="C99" s="12" t="s">
        <v>41</v>
      </c>
      <c r="D99" s="9">
        <v>1</v>
      </c>
      <c r="E99" s="29">
        <v>0.012</v>
      </c>
      <c r="F99" s="9">
        <v>2</v>
      </c>
      <c r="G99" s="29">
        <v>0.019</v>
      </c>
      <c r="H99" s="74">
        <v>1</v>
      </c>
      <c r="I99" s="30">
        <v>0.015</v>
      </c>
      <c r="J99" s="74">
        <v>0</v>
      </c>
      <c r="K99" s="86">
        <v>0</v>
      </c>
    </row>
    <row r="100" spans="1:11" ht="15">
      <c r="A100" s="7" t="s">
        <v>20</v>
      </c>
      <c r="B100" s="7">
        <v>8</v>
      </c>
      <c r="C100" s="12" t="s">
        <v>42</v>
      </c>
      <c r="D100" s="7">
        <v>0</v>
      </c>
      <c r="E100" s="29">
        <v>0</v>
      </c>
      <c r="F100" s="7">
        <v>2</v>
      </c>
      <c r="G100" s="32">
        <v>0.025</v>
      </c>
      <c r="H100" s="7">
        <v>2</v>
      </c>
      <c r="I100" s="29">
        <v>0.026</v>
      </c>
      <c r="J100" s="7">
        <v>1</v>
      </c>
      <c r="K100" s="87">
        <v>0.2</v>
      </c>
    </row>
    <row r="101" spans="1:11" ht="15">
      <c r="A101" s="7" t="s">
        <v>20</v>
      </c>
      <c r="B101" s="7">
        <v>9</v>
      </c>
      <c r="C101" s="11" t="s">
        <v>43</v>
      </c>
      <c r="D101" s="9">
        <v>5</v>
      </c>
      <c r="E101" s="29">
        <v>0.0352</v>
      </c>
      <c r="F101" s="9">
        <v>2</v>
      </c>
      <c r="G101" s="29">
        <v>0.0194</v>
      </c>
      <c r="H101" s="9">
        <v>8</v>
      </c>
      <c r="I101" s="29">
        <v>0.1433</v>
      </c>
      <c r="J101" s="9">
        <v>0</v>
      </c>
      <c r="K101" s="87">
        <v>0</v>
      </c>
    </row>
    <row r="102" spans="1:11" ht="15">
      <c r="A102" s="7" t="s">
        <v>20</v>
      </c>
      <c r="B102" s="7">
        <v>10</v>
      </c>
      <c r="C102" s="10" t="s">
        <v>44</v>
      </c>
      <c r="D102" s="9">
        <v>17</v>
      </c>
      <c r="E102" s="29">
        <v>0.292</v>
      </c>
      <c r="F102" s="9">
        <v>19</v>
      </c>
      <c r="G102" s="29">
        <v>0.388</v>
      </c>
      <c r="H102" s="74">
        <v>10</v>
      </c>
      <c r="I102" s="30">
        <v>0.123</v>
      </c>
      <c r="J102" s="74">
        <v>0</v>
      </c>
      <c r="K102" s="86">
        <v>0</v>
      </c>
    </row>
    <row r="103" spans="1:11" s="116" customFormat="1" ht="15">
      <c r="A103" s="7" t="s">
        <v>20</v>
      </c>
      <c r="B103" s="7">
        <v>11</v>
      </c>
      <c r="C103" s="10" t="s">
        <v>122</v>
      </c>
      <c r="D103" s="9">
        <v>0</v>
      </c>
      <c r="E103" s="29">
        <v>0</v>
      </c>
      <c r="F103" s="9">
        <v>1</v>
      </c>
      <c r="G103" s="29">
        <v>0.008</v>
      </c>
      <c r="H103" s="74">
        <v>0</v>
      </c>
      <c r="I103" s="30">
        <v>0</v>
      </c>
      <c r="J103" s="74">
        <v>0</v>
      </c>
      <c r="K103" s="86">
        <v>0</v>
      </c>
    </row>
    <row r="104" spans="1:11" s="116" customFormat="1" ht="15">
      <c r="A104" s="7" t="s">
        <v>20</v>
      </c>
      <c r="B104" s="7">
        <v>12</v>
      </c>
      <c r="C104" s="10" t="s">
        <v>123</v>
      </c>
      <c r="D104" s="9">
        <v>0</v>
      </c>
      <c r="E104" s="29">
        <v>0</v>
      </c>
      <c r="F104" s="9">
        <v>1</v>
      </c>
      <c r="G104" s="29">
        <v>0.015</v>
      </c>
      <c r="H104" s="74">
        <v>0</v>
      </c>
      <c r="I104" s="30">
        <v>0</v>
      </c>
      <c r="J104" s="74">
        <v>0</v>
      </c>
      <c r="K104" s="86">
        <v>0</v>
      </c>
    </row>
    <row r="105" spans="1:11" s="116" customFormat="1" ht="15">
      <c r="A105" s="7" t="s">
        <v>20</v>
      </c>
      <c r="B105" s="7">
        <v>13</v>
      </c>
      <c r="C105" s="10" t="s">
        <v>126</v>
      </c>
      <c r="D105" s="9">
        <v>1</v>
      </c>
      <c r="E105" s="29">
        <v>0.008</v>
      </c>
      <c r="F105" s="9">
        <v>1</v>
      </c>
      <c r="G105" s="29">
        <v>0.008</v>
      </c>
      <c r="H105" s="74">
        <v>0</v>
      </c>
      <c r="I105" s="30">
        <v>0</v>
      </c>
      <c r="J105" s="74">
        <v>0</v>
      </c>
      <c r="K105" s="86">
        <v>0</v>
      </c>
    </row>
    <row r="106" spans="1:11" s="116" customFormat="1" ht="15">
      <c r="A106" s="7" t="s">
        <v>20</v>
      </c>
      <c r="B106" s="7">
        <v>14</v>
      </c>
      <c r="C106" s="10" t="s">
        <v>127</v>
      </c>
      <c r="D106" s="9">
        <v>1</v>
      </c>
      <c r="E106" s="29">
        <v>0.006</v>
      </c>
      <c r="F106" s="9">
        <v>0</v>
      </c>
      <c r="G106" s="29">
        <v>0</v>
      </c>
      <c r="H106" s="74">
        <v>0</v>
      </c>
      <c r="I106" s="30">
        <v>0</v>
      </c>
      <c r="J106" s="74">
        <v>1</v>
      </c>
      <c r="K106" s="86">
        <v>0.01222</v>
      </c>
    </row>
    <row r="107" spans="1:11" ht="15">
      <c r="A107" s="7" t="s">
        <v>20</v>
      </c>
      <c r="B107" s="7">
        <v>15</v>
      </c>
      <c r="C107" s="12" t="s">
        <v>45</v>
      </c>
      <c r="D107" s="9">
        <f>4+1</f>
        <v>5</v>
      </c>
      <c r="E107" s="29">
        <f>0.039+0.59</f>
        <v>0.629</v>
      </c>
      <c r="F107" s="9">
        <v>5</v>
      </c>
      <c r="G107" s="29">
        <v>0.048</v>
      </c>
      <c r="H107" s="74">
        <v>6</v>
      </c>
      <c r="I107" s="30">
        <v>0.057</v>
      </c>
      <c r="J107" s="74">
        <v>1</v>
      </c>
      <c r="K107" s="86">
        <v>1.07</v>
      </c>
    </row>
    <row r="108" spans="1:11" ht="15">
      <c r="A108" s="7" t="s">
        <v>20</v>
      </c>
      <c r="B108" s="7">
        <v>16</v>
      </c>
      <c r="C108" s="10" t="s">
        <v>46</v>
      </c>
      <c r="D108" s="9">
        <f>3+3</f>
        <v>6</v>
      </c>
      <c r="E108" s="29">
        <f>0.033+0.015</f>
        <v>0.048</v>
      </c>
      <c r="F108" s="9">
        <f>3+3</f>
        <v>6</v>
      </c>
      <c r="G108" s="29">
        <f>0.028+0.022</f>
        <v>0.05</v>
      </c>
      <c r="H108" s="74">
        <v>3</v>
      </c>
      <c r="I108" s="30">
        <v>0.032</v>
      </c>
      <c r="J108" s="9">
        <v>0</v>
      </c>
      <c r="K108" s="87">
        <v>0</v>
      </c>
    </row>
    <row r="109" spans="1:11" ht="15">
      <c r="A109" s="7" t="s">
        <v>20</v>
      </c>
      <c r="B109" s="7">
        <v>17</v>
      </c>
      <c r="C109" s="11" t="s">
        <v>47</v>
      </c>
      <c r="D109" s="9">
        <v>10</v>
      </c>
      <c r="E109" s="29">
        <v>0.3596</v>
      </c>
      <c r="F109" s="9">
        <v>5</v>
      </c>
      <c r="G109" s="29">
        <v>0.054</v>
      </c>
      <c r="H109" s="9">
        <v>0</v>
      </c>
      <c r="I109" s="29">
        <v>0</v>
      </c>
      <c r="J109" s="9">
        <v>4</v>
      </c>
      <c r="K109" s="87">
        <v>0.0517</v>
      </c>
    </row>
    <row r="110" spans="1:11" ht="15">
      <c r="A110" s="7" t="s">
        <v>20</v>
      </c>
      <c r="B110" s="7">
        <v>18</v>
      </c>
      <c r="C110" s="12" t="s">
        <v>48</v>
      </c>
      <c r="D110" s="9">
        <v>6</v>
      </c>
      <c r="E110" s="29">
        <v>0.0569</v>
      </c>
      <c r="F110" s="9">
        <v>3</v>
      </c>
      <c r="G110" s="29">
        <v>0.015</v>
      </c>
      <c r="H110" s="74">
        <v>9</v>
      </c>
      <c r="I110" s="30">
        <v>0.0519</v>
      </c>
      <c r="J110" s="74">
        <v>5</v>
      </c>
      <c r="K110" s="86">
        <v>0.10165</v>
      </c>
    </row>
    <row r="111" spans="1:11" ht="15">
      <c r="A111" s="7" t="s">
        <v>20</v>
      </c>
      <c r="B111" s="7">
        <v>19</v>
      </c>
      <c r="C111" s="10" t="s">
        <v>49</v>
      </c>
      <c r="D111" s="9">
        <v>1</v>
      </c>
      <c r="E111" s="29">
        <v>0.012</v>
      </c>
      <c r="F111" s="9">
        <v>1</v>
      </c>
      <c r="G111" s="29">
        <v>0.014</v>
      </c>
      <c r="H111" s="74">
        <v>6</v>
      </c>
      <c r="I111" s="72">
        <v>0.077</v>
      </c>
      <c r="J111" s="9">
        <v>0</v>
      </c>
      <c r="K111" s="87">
        <v>0</v>
      </c>
    </row>
    <row r="112" spans="1:11" ht="15">
      <c r="A112" s="7" t="s">
        <v>20</v>
      </c>
      <c r="B112" s="7">
        <v>20</v>
      </c>
      <c r="C112" s="10" t="s">
        <v>50</v>
      </c>
      <c r="D112" s="9">
        <v>9</v>
      </c>
      <c r="E112" s="29">
        <v>0.091</v>
      </c>
      <c r="F112" s="9">
        <v>9</v>
      </c>
      <c r="G112" s="29">
        <v>0.089</v>
      </c>
      <c r="H112" s="9">
        <v>12</v>
      </c>
      <c r="I112" s="29">
        <v>0.137</v>
      </c>
      <c r="J112" s="9">
        <v>0</v>
      </c>
      <c r="K112" s="86">
        <v>0</v>
      </c>
    </row>
    <row r="113" spans="1:11" ht="15">
      <c r="A113" s="7" t="s">
        <v>20</v>
      </c>
      <c r="B113" s="7">
        <v>21</v>
      </c>
      <c r="C113" s="11" t="s">
        <v>51</v>
      </c>
      <c r="D113" s="9">
        <v>1</v>
      </c>
      <c r="E113" s="29">
        <v>0.0117</v>
      </c>
      <c r="F113" s="9">
        <v>0</v>
      </c>
      <c r="G113" s="29">
        <v>0</v>
      </c>
      <c r="H113" s="9">
        <v>0</v>
      </c>
      <c r="I113" s="29">
        <v>0</v>
      </c>
      <c r="J113" s="9">
        <v>0</v>
      </c>
      <c r="K113" s="87">
        <v>0</v>
      </c>
    </row>
    <row r="114" spans="1:11" ht="15">
      <c r="A114" s="7" t="s">
        <v>20</v>
      </c>
      <c r="B114" s="7">
        <v>22</v>
      </c>
      <c r="C114" s="11" t="s">
        <v>52</v>
      </c>
      <c r="D114" s="9">
        <v>3</v>
      </c>
      <c r="E114" s="29">
        <v>0.0345</v>
      </c>
      <c r="F114" s="9">
        <v>1</v>
      </c>
      <c r="G114" s="29">
        <v>0.01</v>
      </c>
      <c r="H114" s="9">
        <v>1</v>
      </c>
      <c r="I114" s="29">
        <v>0.015</v>
      </c>
      <c r="J114" s="9">
        <v>2</v>
      </c>
      <c r="K114" s="87">
        <v>0.0529</v>
      </c>
    </row>
    <row r="115" spans="1:11" ht="15">
      <c r="A115" s="7" t="s">
        <v>20</v>
      </c>
      <c r="B115" s="7">
        <v>23</v>
      </c>
      <c r="C115" s="11" t="s">
        <v>53</v>
      </c>
      <c r="D115" s="9">
        <v>4</v>
      </c>
      <c r="E115" s="29">
        <v>0.1672</v>
      </c>
      <c r="F115" s="9">
        <v>3</v>
      </c>
      <c r="G115" s="29">
        <v>0.072</v>
      </c>
      <c r="H115" s="9">
        <v>1</v>
      </c>
      <c r="I115" s="29">
        <v>0.0149</v>
      </c>
      <c r="J115" s="9">
        <v>3</v>
      </c>
      <c r="K115" s="87">
        <v>0.1161</v>
      </c>
    </row>
    <row r="116" spans="1:11" s="118" customFormat="1" ht="15">
      <c r="A116" s="7" t="s">
        <v>20</v>
      </c>
      <c r="B116" s="7">
        <v>24</v>
      </c>
      <c r="C116" s="11" t="s">
        <v>130</v>
      </c>
      <c r="D116" s="9">
        <v>2</v>
      </c>
      <c r="E116" s="29">
        <v>0.0298</v>
      </c>
      <c r="F116" s="9">
        <v>4</v>
      </c>
      <c r="G116" s="29">
        <v>0.0596</v>
      </c>
      <c r="H116" s="9">
        <v>0</v>
      </c>
      <c r="I116" s="29">
        <v>0</v>
      </c>
      <c r="J116" s="9">
        <v>0</v>
      </c>
      <c r="K116" s="87">
        <v>0</v>
      </c>
    </row>
    <row r="117" spans="1:11" s="118" customFormat="1" ht="15">
      <c r="A117" s="7" t="s">
        <v>20</v>
      </c>
      <c r="B117" s="7">
        <v>25</v>
      </c>
      <c r="C117" s="11" t="s">
        <v>134</v>
      </c>
      <c r="D117" s="9">
        <v>1</v>
      </c>
      <c r="E117" s="29">
        <v>0.012</v>
      </c>
      <c r="F117" s="9">
        <v>0</v>
      </c>
      <c r="G117" s="29">
        <v>0</v>
      </c>
      <c r="H117" s="9">
        <v>1</v>
      </c>
      <c r="I117" s="29">
        <v>0.08</v>
      </c>
      <c r="J117" s="9">
        <v>0</v>
      </c>
      <c r="K117" s="87">
        <v>0</v>
      </c>
    </row>
    <row r="118" spans="1:11" s="118" customFormat="1" ht="15">
      <c r="A118" s="7" t="s">
        <v>20</v>
      </c>
      <c r="B118" s="7">
        <v>26</v>
      </c>
      <c r="C118" s="11" t="s">
        <v>138</v>
      </c>
      <c r="D118" s="9">
        <v>2</v>
      </c>
      <c r="E118" s="29">
        <v>0.13</v>
      </c>
      <c r="F118" s="9">
        <v>1</v>
      </c>
      <c r="G118" s="29">
        <v>0.015</v>
      </c>
      <c r="H118" s="9">
        <v>0</v>
      </c>
      <c r="I118" s="29">
        <v>0</v>
      </c>
      <c r="J118" s="9">
        <v>0</v>
      </c>
      <c r="K118" s="87">
        <v>0</v>
      </c>
    </row>
    <row r="119" spans="1:11" s="118" customFormat="1" ht="15">
      <c r="A119" s="7" t="s">
        <v>20</v>
      </c>
      <c r="B119" s="7">
        <v>27</v>
      </c>
      <c r="C119" s="11" t="s">
        <v>140</v>
      </c>
      <c r="D119" s="9">
        <v>0</v>
      </c>
      <c r="E119" s="29">
        <v>0</v>
      </c>
      <c r="F119" s="9">
        <v>1</v>
      </c>
      <c r="G119" s="29">
        <v>0.01</v>
      </c>
      <c r="H119" s="9">
        <v>0</v>
      </c>
      <c r="I119" s="29">
        <v>0</v>
      </c>
      <c r="J119" s="9">
        <v>0</v>
      </c>
      <c r="K119" s="87">
        <v>0</v>
      </c>
    </row>
    <row r="120" spans="1:11" ht="15">
      <c r="A120" s="7" t="s">
        <v>20</v>
      </c>
      <c r="B120" s="7">
        <v>28</v>
      </c>
      <c r="C120" s="11" t="s">
        <v>54</v>
      </c>
      <c r="D120" s="9">
        <v>2</v>
      </c>
      <c r="E120" s="29">
        <v>0.062</v>
      </c>
      <c r="F120" s="9">
        <v>5</v>
      </c>
      <c r="G120" s="29">
        <v>0.148</v>
      </c>
      <c r="H120" s="9">
        <f>1+3</f>
        <v>4</v>
      </c>
      <c r="I120" s="29">
        <f>0.692+0.108</f>
        <v>0.7999999999999999</v>
      </c>
      <c r="J120" s="9">
        <v>0</v>
      </c>
      <c r="K120" s="87">
        <v>0</v>
      </c>
    </row>
    <row r="121" spans="1:11" ht="15">
      <c r="A121" s="7" t="s">
        <v>20</v>
      </c>
      <c r="B121" s="7">
        <v>29</v>
      </c>
      <c r="C121" s="11" t="s">
        <v>55</v>
      </c>
      <c r="D121" s="9">
        <f>2+6</f>
        <v>8</v>
      </c>
      <c r="E121" s="29">
        <f>0.49+0.44+0.123</f>
        <v>1.053</v>
      </c>
      <c r="F121" s="9">
        <v>3</v>
      </c>
      <c r="G121" s="29">
        <v>0.0317</v>
      </c>
      <c r="H121" s="9">
        <v>3</v>
      </c>
      <c r="I121" s="29">
        <v>0.04</v>
      </c>
      <c r="J121" s="9">
        <f>1+3</f>
        <v>4</v>
      </c>
      <c r="K121" s="87">
        <f>0.49+0.13</f>
        <v>0.62</v>
      </c>
    </row>
    <row r="122" spans="1:11" ht="15">
      <c r="A122" s="7" t="s">
        <v>20</v>
      </c>
      <c r="B122" s="7">
        <v>30</v>
      </c>
      <c r="C122" s="11" t="s">
        <v>56</v>
      </c>
      <c r="D122" s="9">
        <f>1+8+5</f>
        <v>14</v>
      </c>
      <c r="E122" s="29">
        <f>0.869+0.624+0.057</f>
        <v>1.5499999999999998</v>
      </c>
      <c r="F122" s="9">
        <f>1+15+4</f>
        <v>20</v>
      </c>
      <c r="G122" s="29">
        <f>0.724+0.319+0.042</f>
        <v>1.085</v>
      </c>
      <c r="H122" s="9">
        <f>4+4</f>
        <v>8</v>
      </c>
      <c r="I122" s="29">
        <f>0.113+0.11325+0.0325</f>
        <v>0.25875000000000004</v>
      </c>
      <c r="J122" s="9">
        <v>2</v>
      </c>
      <c r="K122" s="87">
        <v>0.1978</v>
      </c>
    </row>
    <row r="123" spans="1:11" ht="15">
      <c r="A123" s="7" t="s">
        <v>20</v>
      </c>
      <c r="B123" s="7">
        <v>31</v>
      </c>
      <c r="C123" s="11" t="s">
        <v>57</v>
      </c>
      <c r="D123" s="9">
        <v>6</v>
      </c>
      <c r="E123" s="29">
        <v>0.042</v>
      </c>
      <c r="F123" s="9">
        <v>3</v>
      </c>
      <c r="G123" s="29">
        <v>0.027</v>
      </c>
      <c r="H123" s="9">
        <v>5</v>
      </c>
      <c r="I123" s="29">
        <v>0.058</v>
      </c>
      <c r="J123" s="9">
        <v>0</v>
      </c>
      <c r="K123" s="87">
        <v>0</v>
      </c>
    </row>
    <row r="124" spans="1:11" ht="15">
      <c r="A124" s="7" t="s">
        <v>20</v>
      </c>
      <c r="B124" s="7">
        <v>32</v>
      </c>
      <c r="C124" s="11" t="s">
        <v>58</v>
      </c>
      <c r="D124" s="9">
        <v>13</v>
      </c>
      <c r="E124" s="29">
        <v>0.678</v>
      </c>
      <c r="F124" s="9">
        <v>20</v>
      </c>
      <c r="G124" s="29">
        <v>0.675</v>
      </c>
      <c r="H124" s="9">
        <v>1</v>
      </c>
      <c r="I124" s="29">
        <v>1</v>
      </c>
      <c r="J124" s="9">
        <f>1+2</f>
        <v>3</v>
      </c>
      <c r="K124" s="87">
        <f>0.3+0.207</f>
        <v>0.507</v>
      </c>
    </row>
    <row r="125" spans="1:11" ht="15">
      <c r="A125" s="7" t="s">
        <v>20</v>
      </c>
      <c r="B125" s="7">
        <v>33</v>
      </c>
      <c r="C125" s="11" t="s">
        <v>59</v>
      </c>
      <c r="D125" s="9">
        <f>1+13+10</f>
        <v>24</v>
      </c>
      <c r="E125" s="29">
        <f>0.4+0.131+0.181</f>
        <v>0.712</v>
      </c>
      <c r="F125" s="9">
        <f>12+8</f>
        <v>20</v>
      </c>
      <c r="G125" s="72">
        <f>0.1805+0.11</f>
        <v>0.2905</v>
      </c>
      <c r="H125" s="9">
        <f>2+16+4</f>
        <v>22</v>
      </c>
      <c r="I125" s="29">
        <f>0.4+1.373+0.128+0.022</f>
        <v>1.9230000000000003</v>
      </c>
      <c r="J125" s="9">
        <v>2</v>
      </c>
      <c r="K125" s="87">
        <v>0.022</v>
      </c>
    </row>
    <row r="126" spans="1:11" ht="15">
      <c r="A126" s="7" t="s">
        <v>20</v>
      </c>
      <c r="B126" s="7">
        <v>34</v>
      </c>
      <c r="C126" s="12" t="s">
        <v>60</v>
      </c>
      <c r="D126" s="7">
        <v>4</v>
      </c>
      <c r="E126" s="29">
        <v>0.173</v>
      </c>
      <c r="F126" s="7">
        <v>3</v>
      </c>
      <c r="G126" s="32">
        <v>0.038</v>
      </c>
      <c r="H126" s="7">
        <v>5</v>
      </c>
      <c r="I126" s="29">
        <v>0.042</v>
      </c>
      <c r="J126" s="7">
        <v>0</v>
      </c>
      <c r="K126" s="87">
        <v>0</v>
      </c>
    </row>
    <row r="127" spans="1:11" ht="15">
      <c r="A127" s="7" t="s">
        <v>20</v>
      </c>
      <c r="B127" s="7">
        <v>35</v>
      </c>
      <c r="C127" s="11" t="s">
        <v>61</v>
      </c>
      <c r="D127" s="9">
        <v>6</v>
      </c>
      <c r="E127" s="29">
        <v>0.042</v>
      </c>
      <c r="F127" s="9">
        <v>3</v>
      </c>
      <c r="G127" s="29">
        <v>0.022</v>
      </c>
      <c r="H127" s="9">
        <v>2</v>
      </c>
      <c r="I127" s="29">
        <v>0.025</v>
      </c>
      <c r="J127" s="9">
        <v>1</v>
      </c>
      <c r="K127" s="87">
        <v>0.0148</v>
      </c>
    </row>
    <row r="128" spans="1:11" s="6" customFormat="1" ht="15">
      <c r="A128" s="7" t="s">
        <v>20</v>
      </c>
      <c r="B128" s="7">
        <v>36</v>
      </c>
      <c r="C128" s="12" t="s">
        <v>64</v>
      </c>
      <c r="D128" s="9">
        <v>2</v>
      </c>
      <c r="E128" s="29">
        <v>0.107</v>
      </c>
      <c r="F128" s="9">
        <v>1</v>
      </c>
      <c r="G128" s="29">
        <v>0.015</v>
      </c>
      <c r="H128" s="74">
        <v>7</v>
      </c>
      <c r="I128" s="30">
        <v>0.0553</v>
      </c>
      <c r="J128" s="74">
        <v>1</v>
      </c>
      <c r="K128" s="86">
        <v>0.048</v>
      </c>
    </row>
    <row r="129" spans="1:11" s="6" customFormat="1" ht="15">
      <c r="A129" s="7" t="s">
        <v>20</v>
      </c>
      <c r="B129" s="7">
        <v>37</v>
      </c>
      <c r="C129" s="12" t="s">
        <v>65</v>
      </c>
      <c r="D129" s="9">
        <v>0</v>
      </c>
      <c r="E129" s="29">
        <v>0</v>
      </c>
      <c r="F129" s="9">
        <v>2</v>
      </c>
      <c r="G129" s="29">
        <v>0.014</v>
      </c>
      <c r="H129" s="74">
        <v>2</v>
      </c>
      <c r="I129" s="30">
        <v>0.0227</v>
      </c>
      <c r="J129" s="74">
        <v>0</v>
      </c>
      <c r="K129" s="86">
        <v>0</v>
      </c>
    </row>
    <row r="130" spans="1:11" s="6" customFormat="1" ht="15">
      <c r="A130" s="7" t="s">
        <v>20</v>
      </c>
      <c r="B130" s="7">
        <v>38</v>
      </c>
      <c r="C130" s="10" t="s">
        <v>75</v>
      </c>
      <c r="D130" s="9">
        <v>1</v>
      </c>
      <c r="E130" s="29">
        <v>0.012</v>
      </c>
      <c r="F130" s="9">
        <v>4</v>
      </c>
      <c r="G130" s="29">
        <v>0.057</v>
      </c>
      <c r="H130" s="9">
        <v>7</v>
      </c>
      <c r="I130" s="29">
        <v>0.078</v>
      </c>
      <c r="J130" s="9">
        <v>0</v>
      </c>
      <c r="K130" s="87">
        <v>0</v>
      </c>
    </row>
    <row r="131" spans="1:11" s="6" customFormat="1" ht="15">
      <c r="A131" s="7" t="s">
        <v>20</v>
      </c>
      <c r="B131" s="7">
        <v>39</v>
      </c>
      <c r="C131" s="52" t="s">
        <v>63</v>
      </c>
      <c r="D131" s="7">
        <v>1</v>
      </c>
      <c r="E131" s="29">
        <v>0.007</v>
      </c>
      <c r="F131" s="7">
        <v>1</v>
      </c>
      <c r="G131" s="32">
        <v>0.01</v>
      </c>
      <c r="H131" s="7">
        <v>0</v>
      </c>
      <c r="I131" s="29">
        <v>0</v>
      </c>
      <c r="J131" s="7">
        <v>0</v>
      </c>
      <c r="K131" s="87">
        <v>0</v>
      </c>
    </row>
    <row r="132" spans="1:11" s="25" customFormat="1" ht="15">
      <c r="A132" s="7" t="s">
        <v>20</v>
      </c>
      <c r="B132" s="7">
        <v>40</v>
      </c>
      <c r="C132" s="10" t="s">
        <v>66</v>
      </c>
      <c r="D132" s="7">
        <v>3</v>
      </c>
      <c r="E132" s="32">
        <v>0.156</v>
      </c>
      <c r="F132" s="7">
        <v>2</v>
      </c>
      <c r="G132" s="32">
        <v>0.013</v>
      </c>
      <c r="H132" s="7">
        <v>7</v>
      </c>
      <c r="I132" s="29">
        <v>0.077</v>
      </c>
      <c r="J132" s="7">
        <v>1</v>
      </c>
      <c r="K132" s="87">
        <v>0.027</v>
      </c>
    </row>
    <row r="133" spans="1:11" s="57" customFormat="1" ht="15">
      <c r="A133" s="7" t="s">
        <v>20</v>
      </c>
      <c r="B133" s="7">
        <v>41</v>
      </c>
      <c r="C133" s="53" t="s">
        <v>76</v>
      </c>
      <c r="D133" s="54">
        <v>1</v>
      </c>
      <c r="E133" s="119">
        <v>0.006</v>
      </c>
      <c r="F133" s="54">
        <v>2</v>
      </c>
      <c r="G133" s="75">
        <v>0.0276</v>
      </c>
      <c r="H133" s="83">
        <v>4</v>
      </c>
      <c r="I133" s="75">
        <v>0.0335</v>
      </c>
      <c r="J133" s="54">
        <v>0</v>
      </c>
      <c r="K133" s="96">
        <v>0</v>
      </c>
    </row>
    <row r="134" spans="1:11" s="57" customFormat="1" ht="15">
      <c r="A134" s="7" t="s">
        <v>20</v>
      </c>
      <c r="B134" s="7">
        <v>42</v>
      </c>
      <c r="C134" s="53" t="s">
        <v>77</v>
      </c>
      <c r="D134" s="54">
        <v>2</v>
      </c>
      <c r="E134" s="119">
        <v>0.019</v>
      </c>
      <c r="F134" s="54">
        <v>3</v>
      </c>
      <c r="G134" s="75">
        <v>0.034</v>
      </c>
      <c r="H134" s="83">
        <v>9</v>
      </c>
      <c r="I134" s="75">
        <v>0.128</v>
      </c>
      <c r="J134" s="54">
        <v>0</v>
      </c>
      <c r="K134" s="96">
        <v>0</v>
      </c>
    </row>
    <row r="135" spans="1:11" s="63" customFormat="1" ht="15">
      <c r="A135" s="7" t="s">
        <v>20</v>
      </c>
      <c r="B135" s="7">
        <v>43</v>
      </c>
      <c r="C135" s="53" t="s">
        <v>81</v>
      </c>
      <c r="D135" s="54">
        <v>4</v>
      </c>
      <c r="E135" s="119">
        <v>0.039</v>
      </c>
      <c r="F135" s="54">
        <v>4</v>
      </c>
      <c r="G135" s="75">
        <v>0.043</v>
      </c>
      <c r="H135" s="83">
        <v>6</v>
      </c>
      <c r="I135" s="75">
        <v>0.067</v>
      </c>
      <c r="J135" s="54">
        <v>0</v>
      </c>
      <c r="K135" s="96">
        <v>0</v>
      </c>
    </row>
    <row r="136" spans="1:11" s="63" customFormat="1" ht="15">
      <c r="A136" s="7" t="s">
        <v>20</v>
      </c>
      <c r="B136" s="7">
        <v>44</v>
      </c>
      <c r="C136" s="53" t="s">
        <v>82</v>
      </c>
      <c r="D136" s="54">
        <v>1</v>
      </c>
      <c r="E136" s="119">
        <v>0.008</v>
      </c>
      <c r="F136" s="54">
        <v>0</v>
      </c>
      <c r="G136" s="75">
        <v>0</v>
      </c>
      <c r="H136" s="83">
        <v>2</v>
      </c>
      <c r="I136" s="75">
        <v>0.015</v>
      </c>
      <c r="J136" s="54">
        <v>0</v>
      </c>
      <c r="K136" s="96">
        <v>0</v>
      </c>
    </row>
    <row r="137" spans="1:11" s="65" customFormat="1" ht="15">
      <c r="A137" s="7" t="s">
        <v>20</v>
      </c>
      <c r="B137" s="7">
        <v>45</v>
      </c>
      <c r="C137" s="53" t="s">
        <v>84</v>
      </c>
      <c r="D137" s="54">
        <v>2</v>
      </c>
      <c r="E137" s="119">
        <v>0.0115</v>
      </c>
      <c r="F137" s="54">
        <v>1</v>
      </c>
      <c r="G137" s="75">
        <v>0.005</v>
      </c>
      <c r="H137" s="83">
        <v>0</v>
      </c>
      <c r="I137" s="75">
        <v>0</v>
      </c>
      <c r="J137" s="54">
        <v>0</v>
      </c>
      <c r="K137" s="96">
        <v>0</v>
      </c>
    </row>
    <row r="138" spans="1:11" s="79" customFormat="1" ht="15">
      <c r="A138" s="7" t="s">
        <v>20</v>
      </c>
      <c r="B138" s="7">
        <v>46</v>
      </c>
      <c r="C138" s="53" t="s">
        <v>90</v>
      </c>
      <c r="D138" s="54">
        <v>1</v>
      </c>
      <c r="E138" s="119">
        <v>0.011</v>
      </c>
      <c r="F138" s="54">
        <v>1</v>
      </c>
      <c r="G138" s="75">
        <v>0.011</v>
      </c>
      <c r="H138" s="83">
        <v>3</v>
      </c>
      <c r="I138" s="75">
        <v>0.026</v>
      </c>
      <c r="J138" s="54">
        <v>0</v>
      </c>
      <c r="K138" s="96">
        <v>0</v>
      </c>
    </row>
    <row r="139" spans="1:11" s="123" customFormat="1" ht="15">
      <c r="A139" s="7" t="s">
        <v>20</v>
      </c>
      <c r="B139" s="7">
        <v>47</v>
      </c>
      <c r="C139" s="53" t="s">
        <v>155</v>
      </c>
      <c r="D139" s="54">
        <v>1</v>
      </c>
      <c r="E139" s="119">
        <v>0.005</v>
      </c>
      <c r="F139" s="54">
        <v>0</v>
      </c>
      <c r="G139" s="75">
        <v>0</v>
      </c>
      <c r="H139" s="83">
        <v>0</v>
      </c>
      <c r="I139" s="75">
        <v>0</v>
      </c>
      <c r="J139" s="54">
        <v>0</v>
      </c>
      <c r="K139" s="96">
        <v>0</v>
      </c>
    </row>
    <row r="140" spans="1:11" s="123" customFormat="1" ht="15">
      <c r="A140" s="7" t="s">
        <v>20</v>
      </c>
      <c r="B140" s="7">
        <v>48</v>
      </c>
      <c r="C140" s="53" t="s">
        <v>156</v>
      </c>
      <c r="D140" s="54">
        <v>1</v>
      </c>
      <c r="E140" s="119">
        <v>0.008</v>
      </c>
      <c r="F140" s="54">
        <v>0</v>
      </c>
      <c r="G140" s="75">
        <v>0</v>
      </c>
      <c r="H140" s="83">
        <v>0</v>
      </c>
      <c r="I140" s="75">
        <v>0</v>
      </c>
      <c r="J140" s="54">
        <v>0</v>
      </c>
      <c r="K140" s="96">
        <v>0</v>
      </c>
    </row>
    <row r="141" spans="1:11" s="123" customFormat="1" ht="15">
      <c r="A141" s="7" t="s">
        <v>20</v>
      </c>
      <c r="B141" s="7">
        <v>49</v>
      </c>
      <c r="C141" s="53" t="s">
        <v>361</v>
      </c>
      <c r="D141" s="54">
        <v>0</v>
      </c>
      <c r="E141" s="119">
        <v>0</v>
      </c>
      <c r="F141" s="54">
        <v>0</v>
      </c>
      <c r="G141" s="75">
        <v>0</v>
      </c>
      <c r="H141" s="83">
        <v>1</v>
      </c>
      <c r="I141" s="75">
        <v>0.01</v>
      </c>
      <c r="J141" s="54">
        <v>0</v>
      </c>
      <c r="K141" s="96">
        <v>0</v>
      </c>
    </row>
    <row r="142" spans="1:11" s="123" customFormat="1" ht="15">
      <c r="A142" s="7" t="s">
        <v>20</v>
      </c>
      <c r="B142" s="7">
        <v>50</v>
      </c>
      <c r="C142" s="53" t="s">
        <v>362</v>
      </c>
      <c r="D142" s="54">
        <v>0</v>
      </c>
      <c r="E142" s="119">
        <v>0</v>
      </c>
      <c r="F142" s="54">
        <v>0</v>
      </c>
      <c r="G142" s="75">
        <v>0</v>
      </c>
      <c r="H142" s="83">
        <v>1</v>
      </c>
      <c r="I142" s="75">
        <v>0.007</v>
      </c>
      <c r="J142" s="54">
        <v>0</v>
      </c>
      <c r="K142" s="96">
        <v>0</v>
      </c>
    </row>
    <row r="143" spans="1:11" s="79" customFormat="1" ht="15">
      <c r="A143" s="7" t="s">
        <v>20</v>
      </c>
      <c r="B143" s="7">
        <v>51</v>
      </c>
      <c r="C143" s="53" t="s">
        <v>91</v>
      </c>
      <c r="D143" s="54">
        <v>1</v>
      </c>
      <c r="E143" s="119">
        <v>0.0544</v>
      </c>
      <c r="F143" s="54">
        <v>1</v>
      </c>
      <c r="G143" s="75">
        <v>0.015</v>
      </c>
      <c r="H143" s="83">
        <v>0</v>
      </c>
      <c r="I143" s="75">
        <v>0</v>
      </c>
      <c r="J143" s="54">
        <v>1</v>
      </c>
      <c r="K143" s="96">
        <v>0.0493</v>
      </c>
    </row>
    <row r="144" spans="1:11" s="80" customFormat="1" ht="15">
      <c r="A144" s="7" t="s">
        <v>20</v>
      </c>
      <c r="B144" s="7">
        <v>52</v>
      </c>
      <c r="C144" s="53" t="s">
        <v>98</v>
      </c>
      <c r="D144" s="54">
        <v>0</v>
      </c>
      <c r="E144" s="119">
        <v>0</v>
      </c>
      <c r="F144" s="54">
        <v>1</v>
      </c>
      <c r="G144" s="75">
        <v>0.0045</v>
      </c>
      <c r="H144" s="83">
        <v>0</v>
      </c>
      <c r="I144" s="75">
        <v>0</v>
      </c>
      <c r="J144" s="54">
        <v>0</v>
      </c>
      <c r="K144" s="96">
        <v>0</v>
      </c>
    </row>
    <row r="145" spans="1:11" s="80" customFormat="1" ht="15">
      <c r="A145" s="7" t="s">
        <v>20</v>
      </c>
      <c r="B145" s="7">
        <v>53</v>
      </c>
      <c r="C145" s="53" t="s">
        <v>100</v>
      </c>
      <c r="D145" s="54">
        <v>4</v>
      </c>
      <c r="E145" s="119">
        <v>0.0291</v>
      </c>
      <c r="F145" s="54">
        <v>4</v>
      </c>
      <c r="G145" s="75">
        <v>0.045</v>
      </c>
      <c r="H145" s="83">
        <v>0</v>
      </c>
      <c r="I145" s="75">
        <v>0</v>
      </c>
      <c r="J145" s="54">
        <v>2</v>
      </c>
      <c r="K145" s="96">
        <v>0.02576</v>
      </c>
    </row>
    <row r="146" spans="1:11" s="80" customFormat="1" ht="15">
      <c r="A146" s="7" t="s">
        <v>20</v>
      </c>
      <c r="B146" s="7">
        <v>54</v>
      </c>
      <c r="C146" s="53" t="s">
        <v>101</v>
      </c>
      <c r="D146" s="54">
        <v>0</v>
      </c>
      <c r="E146" s="119">
        <v>0</v>
      </c>
      <c r="F146" s="54">
        <v>0</v>
      </c>
      <c r="G146" s="75">
        <v>0</v>
      </c>
      <c r="H146" s="83">
        <v>1</v>
      </c>
      <c r="I146" s="75">
        <v>0.01</v>
      </c>
      <c r="J146" s="54">
        <v>0</v>
      </c>
      <c r="K146" s="96">
        <v>0</v>
      </c>
    </row>
    <row r="147" spans="1:11" s="101" customFormat="1" ht="15">
      <c r="A147" s="7" t="s">
        <v>20</v>
      </c>
      <c r="B147" s="7">
        <v>55</v>
      </c>
      <c r="C147" s="53" t="s">
        <v>115</v>
      </c>
      <c r="D147" s="54">
        <v>0</v>
      </c>
      <c r="E147" s="119">
        <v>0</v>
      </c>
      <c r="F147" s="54">
        <v>1</v>
      </c>
      <c r="G147" s="75">
        <v>0.008</v>
      </c>
      <c r="H147" s="83">
        <v>2</v>
      </c>
      <c r="I147" s="75">
        <v>0.018</v>
      </c>
      <c r="J147" s="54">
        <v>0</v>
      </c>
      <c r="K147" s="96">
        <v>0</v>
      </c>
    </row>
    <row r="148" spans="1:11" s="101" customFormat="1" ht="15">
      <c r="A148" s="7" t="s">
        <v>20</v>
      </c>
      <c r="B148" s="7">
        <v>56</v>
      </c>
      <c r="C148" s="53" t="s">
        <v>116</v>
      </c>
      <c r="D148" s="54">
        <v>0</v>
      </c>
      <c r="E148" s="119">
        <v>0</v>
      </c>
      <c r="F148" s="54">
        <v>1</v>
      </c>
      <c r="G148" s="75">
        <v>0.07</v>
      </c>
      <c r="H148" s="83">
        <v>1</v>
      </c>
      <c r="I148" s="75">
        <v>0.003</v>
      </c>
      <c r="J148" s="54">
        <v>0</v>
      </c>
      <c r="K148" s="96">
        <v>0</v>
      </c>
    </row>
    <row r="149" spans="1:11" s="101" customFormat="1" ht="15">
      <c r="A149" s="7" t="s">
        <v>20</v>
      </c>
      <c r="B149" s="7">
        <v>57</v>
      </c>
      <c r="C149" s="53" t="s">
        <v>118</v>
      </c>
      <c r="D149" s="54">
        <v>1</v>
      </c>
      <c r="E149" s="119">
        <v>0.0105</v>
      </c>
      <c r="F149" s="54">
        <v>1</v>
      </c>
      <c r="G149" s="75">
        <v>0.005</v>
      </c>
      <c r="H149" s="83">
        <v>0</v>
      </c>
      <c r="I149" s="75">
        <v>0</v>
      </c>
      <c r="J149" s="54">
        <v>2</v>
      </c>
      <c r="K149" s="96">
        <v>0.21265</v>
      </c>
    </row>
    <row r="150" spans="1:11" s="77" customFormat="1" ht="15">
      <c r="A150" s="7" t="s">
        <v>20</v>
      </c>
      <c r="B150" s="7">
        <v>58</v>
      </c>
      <c r="C150" s="51" t="s">
        <v>85</v>
      </c>
      <c r="D150" s="54">
        <v>0</v>
      </c>
      <c r="E150" s="119">
        <v>0</v>
      </c>
      <c r="F150" s="54">
        <v>0</v>
      </c>
      <c r="G150" s="75">
        <v>0</v>
      </c>
      <c r="H150" s="83">
        <v>2</v>
      </c>
      <c r="I150" s="75">
        <v>0.006</v>
      </c>
      <c r="J150" s="54">
        <v>0</v>
      </c>
      <c r="K150" s="96">
        <v>0</v>
      </c>
    </row>
    <row r="151" spans="1:11" s="98" customFormat="1" ht="15">
      <c r="A151" s="7" t="s">
        <v>20</v>
      </c>
      <c r="B151" s="7">
        <v>59</v>
      </c>
      <c r="C151" s="51" t="s">
        <v>106</v>
      </c>
      <c r="D151" s="54">
        <v>0</v>
      </c>
      <c r="E151" s="119">
        <v>0</v>
      </c>
      <c r="F151" s="54">
        <v>1</v>
      </c>
      <c r="G151" s="75">
        <v>0.01518</v>
      </c>
      <c r="H151" s="83">
        <v>0</v>
      </c>
      <c r="I151" s="75">
        <v>0</v>
      </c>
      <c r="J151" s="54">
        <v>0</v>
      </c>
      <c r="K151" s="96">
        <v>0</v>
      </c>
    </row>
    <row r="152" spans="1:11" s="98" customFormat="1" ht="15">
      <c r="A152" s="7" t="s">
        <v>20</v>
      </c>
      <c r="B152" s="7">
        <v>60</v>
      </c>
      <c r="C152" s="51" t="s">
        <v>110</v>
      </c>
      <c r="D152" s="54">
        <v>3</v>
      </c>
      <c r="E152" s="119">
        <v>0.06</v>
      </c>
      <c r="F152" s="54">
        <v>0</v>
      </c>
      <c r="G152" s="75">
        <v>0</v>
      </c>
      <c r="H152" s="83">
        <v>0</v>
      </c>
      <c r="I152" s="75">
        <v>0</v>
      </c>
      <c r="J152" s="54">
        <v>2</v>
      </c>
      <c r="K152" s="96">
        <v>0.02427</v>
      </c>
    </row>
    <row r="153" spans="1:11" s="84" customFormat="1" ht="15">
      <c r="A153" s="7" t="s">
        <v>20</v>
      </c>
      <c r="B153" s="7">
        <v>61</v>
      </c>
      <c r="C153" s="51" t="s">
        <v>102</v>
      </c>
      <c r="D153" s="54">
        <v>1</v>
      </c>
      <c r="E153" s="119">
        <v>0.007</v>
      </c>
      <c r="F153" s="54">
        <v>2</v>
      </c>
      <c r="G153" s="75">
        <v>0.024</v>
      </c>
      <c r="H153" s="83">
        <v>3</v>
      </c>
      <c r="I153" s="75">
        <v>0.031</v>
      </c>
      <c r="J153" s="54">
        <v>0</v>
      </c>
      <c r="K153" s="96">
        <v>0</v>
      </c>
    </row>
    <row r="154" spans="1:11" s="84" customFormat="1" ht="15">
      <c r="A154" s="7" t="s">
        <v>20</v>
      </c>
      <c r="B154" s="7">
        <v>62</v>
      </c>
      <c r="C154" s="51" t="s">
        <v>103</v>
      </c>
      <c r="D154" s="54">
        <v>4</v>
      </c>
      <c r="E154" s="119">
        <v>0.045</v>
      </c>
      <c r="F154" s="54">
        <v>3</v>
      </c>
      <c r="G154" s="75">
        <v>0.03</v>
      </c>
      <c r="H154" s="83">
        <v>1</v>
      </c>
      <c r="I154" s="75">
        <v>0.01</v>
      </c>
      <c r="J154" s="54">
        <v>0</v>
      </c>
      <c r="K154" s="96">
        <v>0</v>
      </c>
    </row>
    <row r="155" spans="1:11" s="84" customFormat="1" ht="15">
      <c r="A155" s="7" t="s">
        <v>20</v>
      </c>
      <c r="B155" s="7">
        <v>63</v>
      </c>
      <c r="C155" s="51" t="s">
        <v>104</v>
      </c>
      <c r="D155" s="54">
        <v>0</v>
      </c>
      <c r="E155" s="119">
        <v>0</v>
      </c>
      <c r="F155" s="54">
        <v>1</v>
      </c>
      <c r="G155" s="75">
        <v>0.015</v>
      </c>
      <c r="H155" s="83">
        <v>1</v>
      </c>
      <c r="I155" s="75">
        <v>0.008</v>
      </c>
      <c r="J155" s="54">
        <v>0</v>
      </c>
      <c r="K155" s="96">
        <v>0</v>
      </c>
    </row>
    <row r="156" spans="1:11" s="84" customFormat="1" ht="15">
      <c r="A156" s="7" t="s">
        <v>20</v>
      </c>
      <c r="B156" s="7">
        <v>64</v>
      </c>
      <c r="C156" s="51" t="s">
        <v>105</v>
      </c>
      <c r="D156" s="54">
        <v>1</v>
      </c>
      <c r="E156" s="119">
        <v>0.015</v>
      </c>
      <c r="F156" s="54">
        <f>2+1</f>
        <v>3</v>
      </c>
      <c r="G156" s="75">
        <f>0.03+0.015</f>
        <v>0.045</v>
      </c>
      <c r="H156" s="83">
        <v>2</v>
      </c>
      <c r="I156" s="75">
        <v>0.03</v>
      </c>
      <c r="J156" s="54">
        <v>0</v>
      </c>
      <c r="K156" s="96">
        <v>0</v>
      </c>
    </row>
    <row r="157" spans="1:11" s="77" customFormat="1" ht="15">
      <c r="A157" s="7" t="s">
        <v>20</v>
      </c>
      <c r="B157" s="7">
        <v>65</v>
      </c>
      <c r="C157" s="51" t="s">
        <v>86</v>
      </c>
      <c r="D157" s="54">
        <v>0</v>
      </c>
      <c r="E157" s="119">
        <v>0</v>
      </c>
      <c r="F157" s="54">
        <v>1</v>
      </c>
      <c r="G157" s="75">
        <v>0.195</v>
      </c>
      <c r="H157" s="83">
        <v>1</v>
      </c>
      <c r="I157" s="75">
        <v>0.003</v>
      </c>
      <c r="J157" s="54">
        <v>0</v>
      </c>
      <c r="K157" s="96">
        <v>0</v>
      </c>
    </row>
    <row r="158" spans="1:11" s="78" customFormat="1" ht="15">
      <c r="A158" s="7" t="s">
        <v>20</v>
      </c>
      <c r="B158" s="7">
        <v>66</v>
      </c>
      <c r="C158" s="51" t="s">
        <v>89</v>
      </c>
      <c r="D158" s="54">
        <v>1</v>
      </c>
      <c r="E158" s="119">
        <v>0.015</v>
      </c>
      <c r="F158" s="54">
        <v>1</v>
      </c>
      <c r="G158" s="75">
        <v>0.015</v>
      </c>
      <c r="H158" s="83">
        <v>0</v>
      </c>
      <c r="I158" s="75">
        <v>0</v>
      </c>
      <c r="J158" s="54">
        <v>0</v>
      </c>
      <c r="K158" s="96">
        <v>0</v>
      </c>
    </row>
    <row r="159" spans="1:11" s="6" customFormat="1" ht="15">
      <c r="A159" s="2"/>
      <c r="B159" s="2"/>
      <c r="C159" s="2"/>
      <c r="D159" s="2"/>
      <c r="E159" s="88"/>
      <c r="F159" s="48"/>
      <c r="G159" s="91"/>
      <c r="H159" s="48"/>
      <c r="I159" s="91"/>
      <c r="J159" s="48"/>
      <c r="K159" s="69"/>
    </row>
    <row r="160" spans="1:11" s="5" customFormat="1" ht="15">
      <c r="A160" s="2"/>
      <c r="B160" s="2"/>
      <c r="C160" s="2"/>
      <c r="D160" s="2"/>
      <c r="E160" s="88"/>
      <c r="F160" s="48"/>
      <c r="G160" s="91"/>
      <c r="H160" s="49"/>
      <c r="I160" s="91"/>
      <c r="J160" s="48"/>
      <c r="K160" s="97"/>
    </row>
    <row r="161" spans="6:11" ht="15">
      <c r="F161" s="50"/>
      <c r="G161" s="92"/>
      <c r="H161" s="50"/>
      <c r="I161" s="92"/>
      <c r="J161" s="50"/>
      <c r="K161" s="70"/>
    </row>
    <row r="162" spans="6:11" ht="15">
      <c r="F162" s="50"/>
      <c r="G162" s="92"/>
      <c r="H162" s="50"/>
      <c r="I162" s="92"/>
      <c r="J162" s="50"/>
      <c r="K162" s="70"/>
    </row>
    <row r="163" spans="6:11" ht="15">
      <c r="F163" s="50"/>
      <c r="G163" s="92"/>
      <c r="H163" s="50"/>
      <c r="I163" s="92"/>
      <c r="J163" s="50"/>
      <c r="K163" s="70"/>
    </row>
    <row r="164" spans="6:11" ht="15">
      <c r="F164" s="50"/>
      <c r="G164" s="92"/>
      <c r="H164" s="50"/>
      <c r="I164" s="92"/>
      <c r="J164" s="50"/>
      <c r="K164" s="70"/>
    </row>
    <row r="165" spans="6:11" ht="15">
      <c r="F165" s="50"/>
      <c r="G165" s="93"/>
      <c r="H165" s="50"/>
      <c r="I165" s="93"/>
      <c r="J165" s="50"/>
      <c r="K165" s="70"/>
    </row>
    <row r="166" spans="3:11" ht="15">
      <c r="C166" s="38"/>
      <c r="F166" s="50"/>
      <c r="G166" s="92"/>
      <c r="H166" s="50"/>
      <c r="I166" s="92"/>
      <c r="J166" s="50"/>
      <c r="K166" s="70"/>
    </row>
    <row r="167" spans="3:11" ht="15">
      <c r="C167" s="38"/>
      <c r="F167" s="50"/>
      <c r="G167" s="92"/>
      <c r="H167" s="50"/>
      <c r="I167" s="92"/>
      <c r="J167" s="50"/>
      <c r="K167" s="70"/>
    </row>
    <row r="168" spans="3:11" ht="15">
      <c r="C168" s="38"/>
      <c r="F168" s="50"/>
      <c r="G168" s="92"/>
      <c r="H168" s="50"/>
      <c r="I168" s="92"/>
      <c r="J168" s="50"/>
      <c r="K168" s="70"/>
    </row>
    <row r="169" spans="3:11" ht="15">
      <c r="C169" s="38"/>
      <c r="F169" s="50"/>
      <c r="G169" s="92"/>
      <c r="H169" s="50"/>
      <c r="I169" s="92"/>
      <c r="J169" s="50"/>
      <c r="K169" s="70"/>
    </row>
    <row r="170" spans="3:11" ht="15">
      <c r="C170" s="38"/>
      <c r="F170" s="50"/>
      <c r="G170" s="92"/>
      <c r="H170" s="50"/>
      <c r="I170" s="92"/>
      <c r="J170" s="50"/>
      <c r="K170" s="70"/>
    </row>
    <row r="171" spans="3:11" ht="15">
      <c r="C171" s="38"/>
      <c r="F171" s="50"/>
      <c r="G171" s="92"/>
      <c r="H171" s="50"/>
      <c r="I171" s="92"/>
      <c r="J171" s="50"/>
      <c r="K171" s="70"/>
    </row>
    <row r="172" spans="6:11" ht="15">
      <c r="F172" s="50"/>
      <c r="G172" s="92"/>
      <c r="H172" s="50"/>
      <c r="I172" s="92"/>
      <c r="J172" s="50"/>
      <c r="K172" s="70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3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1" width="19.421875" style="46" customWidth="1"/>
    <col min="2" max="2" width="20.7109375" style="46" customWidth="1"/>
    <col min="3" max="3" width="22.28125" style="46" customWidth="1"/>
    <col min="4" max="4" width="20.140625" style="46" customWidth="1"/>
    <col min="5" max="5" width="19.140625" style="46" customWidth="1"/>
    <col min="6" max="6" width="22.00390625" style="46" customWidth="1"/>
    <col min="7" max="7" width="25.8515625" style="46" customWidth="1"/>
    <col min="8" max="8" width="52.421875" style="47" customWidth="1"/>
    <col min="9" max="16384" width="9.140625" style="46" customWidth="1"/>
  </cols>
  <sheetData>
    <row r="1" spans="1:8" ht="30" customHeight="1">
      <c r="A1" s="39"/>
      <c r="B1" s="55" t="s">
        <v>141</v>
      </c>
      <c r="C1" s="40"/>
      <c r="D1" s="41"/>
      <c r="E1" s="40"/>
      <c r="F1" s="40"/>
      <c r="G1" s="40"/>
      <c r="H1" s="42" t="s">
        <v>19</v>
      </c>
    </row>
    <row r="2" spans="1:8" ht="48" customHeight="1">
      <c r="A2" s="43" t="s">
        <v>0</v>
      </c>
      <c r="B2" s="43" t="s">
        <v>1</v>
      </c>
      <c r="C2" s="43" t="s">
        <v>9</v>
      </c>
      <c r="D2" s="43" t="s">
        <v>10</v>
      </c>
      <c r="E2" s="43" t="s">
        <v>11</v>
      </c>
      <c r="F2" s="43" t="s">
        <v>12</v>
      </c>
      <c r="G2" s="43" t="s">
        <v>13</v>
      </c>
      <c r="H2" s="43" t="s">
        <v>111</v>
      </c>
    </row>
    <row r="3" spans="1:8" ht="22.5" customHeight="1">
      <c r="A3" s="39"/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5">
        <v>7</v>
      </c>
    </row>
    <row r="4" spans="1:8" ht="19.5" customHeight="1">
      <c r="A4" s="35" t="s">
        <v>20</v>
      </c>
      <c r="B4" s="35">
        <v>1</v>
      </c>
      <c r="C4" s="125" t="s">
        <v>167</v>
      </c>
      <c r="D4" s="126">
        <v>41192</v>
      </c>
      <c r="E4" s="127" t="s">
        <v>168</v>
      </c>
      <c r="F4" s="128">
        <v>90</v>
      </c>
      <c r="G4" s="129">
        <v>1087795.1</v>
      </c>
      <c r="H4" s="130" t="s">
        <v>157</v>
      </c>
    </row>
    <row r="5" spans="1:8" ht="19.5" customHeight="1">
      <c r="A5" s="35" t="s">
        <v>20</v>
      </c>
      <c r="B5" s="35">
        <v>2</v>
      </c>
      <c r="C5" s="125" t="s">
        <v>169</v>
      </c>
      <c r="D5" s="126">
        <v>41185</v>
      </c>
      <c r="E5" s="127" t="s">
        <v>168</v>
      </c>
      <c r="F5" s="128">
        <v>195</v>
      </c>
      <c r="G5" s="129">
        <v>677370.5</v>
      </c>
      <c r="H5" s="130" t="s">
        <v>86</v>
      </c>
    </row>
    <row r="6" spans="1:8" ht="19.5" customHeight="1">
      <c r="A6" s="35" t="s">
        <v>20</v>
      </c>
      <c r="B6" s="35">
        <v>3</v>
      </c>
      <c r="C6" s="125" t="s">
        <v>170</v>
      </c>
      <c r="D6" s="126">
        <v>41185</v>
      </c>
      <c r="E6" s="127" t="s">
        <v>171</v>
      </c>
      <c r="F6" s="128">
        <v>15.18</v>
      </c>
      <c r="G6" s="129">
        <v>6056.82</v>
      </c>
      <c r="H6" s="130" t="s">
        <v>106</v>
      </c>
    </row>
    <row r="7" spans="1:8" ht="19.5" customHeight="1">
      <c r="A7" s="35" t="s">
        <v>20</v>
      </c>
      <c r="B7" s="35">
        <v>4</v>
      </c>
      <c r="C7" s="125" t="s">
        <v>172</v>
      </c>
      <c r="D7" s="126">
        <v>41193</v>
      </c>
      <c r="E7" s="127" t="s">
        <v>171</v>
      </c>
      <c r="F7" s="128">
        <v>15</v>
      </c>
      <c r="G7" s="129">
        <v>466.1</v>
      </c>
      <c r="H7" s="130" t="s">
        <v>166</v>
      </c>
    </row>
    <row r="8" spans="1:8" ht="19.5" customHeight="1">
      <c r="A8" s="35" t="s">
        <v>20</v>
      </c>
      <c r="B8" s="35">
        <v>5</v>
      </c>
      <c r="C8" s="125" t="s">
        <v>173</v>
      </c>
      <c r="D8" s="126">
        <v>41190</v>
      </c>
      <c r="E8" s="127" t="s">
        <v>171</v>
      </c>
      <c r="F8" s="128">
        <v>15</v>
      </c>
      <c r="G8" s="129">
        <v>466.1</v>
      </c>
      <c r="H8" s="130" t="s">
        <v>60</v>
      </c>
    </row>
    <row r="9" spans="1:8" ht="19.5" customHeight="1">
      <c r="A9" s="35" t="s">
        <v>20</v>
      </c>
      <c r="B9" s="35">
        <v>6</v>
      </c>
      <c r="C9" s="125" t="s">
        <v>174</v>
      </c>
      <c r="D9" s="126">
        <v>41213</v>
      </c>
      <c r="E9" s="127" t="s">
        <v>171</v>
      </c>
      <c r="F9" s="128">
        <v>15</v>
      </c>
      <c r="G9" s="129">
        <v>466.1</v>
      </c>
      <c r="H9" s="130" t="s">
        <v>77</v>
      </c>
    </row>
    <row r="10" spans="1:8" ht="19.5" customHeight="1">
      <c r="A10" s="35" t="s">
        <v>20</v>
      </c>
      <c r="B10" s="35">
        <v>7</v>
      </c>
      <c r="C10" s="125" t="s">
        <v>175</v>
      </c>
      <c r="D10" s="126">
        <v>41194</v>
      </c>
      <c r="E10" s="127" t="s">
        <v>171</v>
      </c>
      <c r="F10" s="128">
        <v>8</v>
      </c>
      <c r="G10" s="129">
        <v>466.1</v>
      </c>
      <c r="H10" s="130" t="s">
        <v>115</v>
      </c>
    </row>
    <row r="11" spans="1:8" ht="19.5" customHeight="1">
      <c r="A11" s="35" t="s">
        <v>20</v>
      </c>
      <c r="B11" s="35">
        <v>8</v>
      </c>
      <c r="C11" s="125" t="s">
        <v>176</v>
      </c>
      <c r="D11" s="126">
        <v>41199</v>
      </c>
      <c r="E11" s="127" t="s">
        <v>168</v>
      </c>
      <c r="F11" s="128">
        <v>55</v>
      </c>
      <c r="G11" s="129">
        <v>438118.04000000004</v>
      </c>
      <c r="H11" s="130" t="s">
        <v>36</v>
      </c>
    </row>
    <row r="12" spans="1:8" ht="19.5" customHeight="1">
      <c r="A12" s="35" t="s">
        <v>20</v>
      </c>
      <c r="B12" s="35">
        <v>9</v>
      </c>
      <c r="C12" s="125" t="s">
        <v>177</v>
      </c>
      <c r="D12" s="126">
        <v>41183</v>
      </c>
      <c r="E12" s="127" t="s">
        <v>171</v>
      </c>
      <c r="F12" s="128">
        <v>12</v>
      </c>
      <c r="G12" s="129">
        <v>466.1</v>
      </c>
      <c r="H12" s="130" t="s">
        <v>36</v>
      </c>
    </row>
    <row r="13" spans="1:8" ht="19.5" customHeight="1">
      <c r="A13" s="35" t="s">
        <v>20</v>
      </c>
      <c r="B13" s="35">
        <v>10</v>
      </c>
      <c r="C13" s="125" t="s">
        <v>178</v>
      </c>
      <c r="D13" s="126">
        <v>41185</v>
      </c>
      <c r="E13" s="127" t="s">
        <v>171</v>
      </c>
      <c r="F13" s="128">
        <v>12</v>
      </c>
      <c r="G13" s="129">
        <v>466.1</v>
      </c>
      <c r="H13" s="130" t="s">
        <v>119</v>
      </c>
    </row>
    <row r="14" spans="1:8" ht="19.5" customHeight="1">
      <c r="A14" s="35" t="s">
        <v>20</v>
      </c>
      <c r="B14" s="35">
        <v>11</v>
      </c>
      <c r="C14" s="125" t="s">
        <v>179</v>
      </c>
      <c r="D14" s="126">
        <v>41185</v>
      </c>
      <c r="E14" s="127" t="s">
        <v>171</v>
      </c>
      <c r="F14" s="128">
        <v>14</v>
      </c>
      <c r="G14" s="129">
        <v>466.1</v>
      </c>
      <c r="H14" s="130" t="s">
        <v>180</v>
      </c>
    </row>
    <row r="15" spans="1:8" ht="19.5" customHeight="1">
      <c r="A15" s="35" t="s">
        <v>20</v>
      </c>
      <c r="B15" s="35">
        <v>12</v>
      </c>
      <c r="C15" s="125" t="s">
        <v>181</v>
      </c>
      <c r="D15" s="126">
        <v>41191</v>
      </c>
      <c r="E15" s="127" t="s">
        <v>171</v>
      </c>
      <c r="F15" s="128">
        <v>3</v>
      </c>
      <c r="G15" s="129">
        <v>466.1</v>
      </c>
      <c r="H15" s="130" t="s">
        <v>79</v>
      </c>
    </row>
    <row r="16" spans="1:8" ht="19.5" customHeight="1">
      <c r="A16" s="35" t="s">
        <v>20</v>
      </c>
      <c r="B16" s="35">
        <v>13</v>
      </c>
      <c r="C16" s="125" t="s">
        <v>182</v>
      </c>
      <c r="D16" s="126">
        <v>41211</v>
      </c>
      <c r="E16" s="127" t="s">
        <v>171</v>
      </c>
      <c r="F16" s="128">
        <v>70</v>
      </c>
      <c r="G16" s="129">
        <v>421569.61</v>
      </c>
      <c r="H16" s="130" t="s">
        <v>116</v>
      </c>
    </row>
    <row r="17" spans="1:8" ht="19.5" customHeight="1">
      <c r="A17" s="35" t="s">
        <v>20</v>
      </c>
      <c r="B17" s="35">
        <v>14</v>
      </c>
      <c r="C17" s="125" t="s">
        <v>183</v>
      </c>
      <c r="D17" s="126">
        <v>41184</v>
      </c>
      <c r="E17" s="127" t="s">
        <v>171</v>
      </c>
      <c r="F17" s="128">
        <v>12</v>
      </c>
      <c r="G17" s="129">
        <v>466.1</v>
      </c>
      <c r="H17" s="130" t="s">
        <v>42</v>
      </c>
    </row>
    <row r="18" spans="1:8" ht="19.5" customHeight="1">
      <c r="A18" s="35" t="s">
        <v>20</v>
      </c>
      <c r="B18" s="35">
        <v>15</v>
      </c>
      <c r="C18" s="125" t="s">
        <v>184</v>
      </c>
      <c r="D18" s="126">
        <v>41184</v>
      </c>
      <c r="E18" s="127" t="s">
        <v>171</v>
      </c>
      <c r="F18" s="128">
        <v>13</v>
      </c>
      <c r="G18" s="129">
        <v>466.1</v>
      </c>
      <c r="H18" s="130" t="s">
        <v>42</v>
      </c>
    </row>
    <row r="19" spans="1:8" ht="19.5" customHeight="1">
      <c r="A19" s="35" t="s">
        <v>20</v>
      </c>
      <c r="B19" s="35">
        <v>16</v>
      </c>
      <c r="C19" s="125" t="s">
        <v>185</v>
      </c>
      <c r="D19" s="126">
        <v>41184</v>
      </c>
      <c r="E19" s="127" t="s">
        <v>171</v>
      </c>
      <c r="F19" s="128">
        <v>15</v>
      </c>
      <c r="G19" s="129">
        <v>466.1</v>
      </c>
      <c r="H19" s="130" t="s">
        <v>180</v>
      </c>
    </row>
    <row r="20" spans="1:8" ht="19.5" customHeight="1">
      <c r="A20" s="35" t="s">
        <v>20</v>
      </c>
      <c r="B20" s="35">
        <v>17</v>
      </c>
      <c r="C20" s="125" t="s">
        <v>186</v>
      </c>
      <c r="D20" s="126">
        <v>41187</v>
      </c>
      <c r="E20" s="127" t="s">
        <v>171</v>
      </c>
      <c r="F20" s="128">
        <v>8.8</v>
      </c>
      <c r="G20" s="129">
        <v>466.1</v>
      </c>
      <c r="H20" s="130" t="s">
        <v>132</v>
      </c>
    </row>
    <row r="21" spans="1:8" ht="19.5" customHeight="1">
      <c r="A21" s="35" t="s">
        <v>20</v>
      </c>
      <c r="B21" s="35">
        <v>18</v>
      </c>
      <c r="C21" s="125" t="s">
        <v>187</v>
      </c>
      <c r="D21" s="126">
        <v>41187</v>
      </c>
      <c r="E21" s="127" t="s">
        <v>171</v>
      </c>
      <c r="F21" s="128">
        <v>10</v>
      </c>
      <c r="G21" s="129">
        <v>466.1</v>
      </c>
      <c r="H21" s="130" t="s">
        <v>63</v>
      </c>
    </row>
    <row r="22" spans="1:8" ht="19.5" customHeight="1">
      <c r="A22" s="35" t="s">
        <v>20</v>
      </c>
      <c r="B22" s="35">
        <v>19</v>
      </c>
      <c r="C22" s="125" t="s">
        <v>188</v>
      </c>
      <c r="D22" s="126">
        <v>41194</v>
      </c>
      <c r="E22" s="127" t="s">
        <v>171</v>
      </c>
      <c r="F22" s="128">
        <v>12</v>
      </c>
      <c r="G22" s="129">
        <v>466.1</v>
      </c>
      <c r="H22" s="130" t="s">
        <v>180</v>
      </c>
    </row>
    <row r="23" spans="1:8" ht="19.5" customHeight="1">
      <c r="A23" s="35" t="s">
        <v>20</v>
      </c>
      <c r="B23" s="35">
        <v>20</v>
      </c>
      <c r="C23" s="125" t="s">
        <v>189</v>
      </c>
      <c r="D23" s="126">
        <v>41191</v>
      </c>
      <c r="E23" s="127" t="s">
        <v>171</v>
      </c>
      <c r="F23" s="128">
        <v>8</v>
      </c>
      <c r="G23" s="129">
        <v>466.1</v>
      </c>
      <c r="H23" s="130" t="s">
        <v>36</v>
      </c>
    </row>
    <row r="24" spans="1:8" ht="19.5" customHeight="1">
      <c r="A24" s="35" t="s">
        <v>20</v>
      </c>
      <c r="B24" s="35">
        <v>21</v>
      </c>
      <c r="C24" s="125" t="s">
        <v>190</v>
      </c>
      <c r="D24" s="126">
        <v>41194</v>
      </c>
      <c r="E24" s="127" t="s">
        <v>171</v>
      </c>
      <c r="F24" s="128">
        <v>8</v>
      </c>
      <c r="G24" s="129">
        <v>466.1</v>
      </c>
      <c r="H24" s="130" t="s">
        <v>36</v>
      </c>
    </row>
    <row r="25" spans="1:8" ht="19.5" customHeight="1">
      <c r="A25" s="35" t="s">
        <v>20</v>
      </c>
      <c r="B25" s="35">
        <v>22</v>
      </c>
      <c r="C25" s="125" t="s">
        <v>191</v>
      </c>
      <c r="D25" s="126">
        <v>41193</v>
      </c>
      <c r="E25" s="127" t="s">
        <v>171</v>
      </c>
      <c r="F25" s="128">
        <v>15</v>
      </c>
      <c r="G25" s="129">
        <v>466.1</v>
      </c>
      <c r="H25" s="130" t="s">
        <v>60</v>
      </c>
    </row>
    <row r="26" spans="1:8" ht="19.5" customHeight="1">
      <c r="A26" s="35" t="s">
        <v>20</v>
      </c>
      <c r="B26" s="35">
        <v>23</v>
      </c>
      <c r="C26" s="125" t="s">
        <v>192</v>
      </c>
      <c r="D26" s="126">
        <v>41194</v>
      </c>
      <c r="E26" s="127" t="s">
        <v>171</v>
      </c>
      <c r="F26" s="128">
        <v>5</v>
      </c>
      <c r="G26" s="129">
        <v>466.1</v>
      </c>
      <c r="H26" s="130" t="s">
        <v>77</v>
      </c>
    </row>
    <row r="27" spans="1:8" ht="19.5" customHeight="1">
      <c r="A27" s="35" t="s">
        <v>20</v>
      </c>
      <c r="B27" s="35">
        <v>24</v>
      </c>
      <c r="C27" s="125" t="s">
        <v>193</v>
      </c>
      <c r="D27" s="126">
        <v>41191</v>
      </c>
      <c r="E27" s="127" t="s">
        <v>171</v>
      </c>
      <c r="F27" s="128">
        <v>11</v>
      </c>
      <c r="G27" s="129">
        <v>466.1</v>
      </c>
      <c r="H27" s="130" t="s">
        <v>90</v>
      </c>
    </row>
    <row r="28" spans="1:8" ht="19.5" customHeight="1">
      <c r="A28" s="35" t="s">
        <v>20</v>
      </c>
      <c r="B28" s="35">
        <v>25</v>
      </c>
      <c r="C28" s="125" t="s">
        <v>194</v>
      </c>
      <c r="D28" s="126">
        <v>41200</v>
      </c>
      <c r="E28" s="127" t="s">
        <v>171</v>
      </c>
      <c r="F28" s="128">
        <v>15</v>
      </c>
      <c r="G28" s="129">
        <v>466.1</v>
      </c>
      <c r="H28" s="130" t="s">
        <v>70</v>
      </c>
    </row>
    <row r="29" spans="1:8" ht="19.5" customHeight="1">
      <c r="A29" s="35" t="s">
        <v>20</v>
      </c>
      <c r="B29" s="35">
        <v>26</v>
      </c>
      <c r="C29" s="125" t="s">
        <v>195</v>
      </c>
      <c r="D29" s="126">
        <v>41207</v>
      </c>
      <c r="E29" s="127" t="s">
        <v>171</v>
      </c>
      <c r="F29" s="128">
        <v>15</v>
      </c>
      <c r="G29" s="129">
        <v>466.1</v>
      </c>
      <c r="H29" s="130" t="s">
        <v>70</v>
      </c>
    </row>
    <row r="30" spans="1:8" ht="19.5" customHeight="1">
      <c r="A30" s="35" t="s">
        <v>20</v>
      </c>
      <c r="B30" s="35">
        <v>27</v>
      </c>
      <c r="C30" s="125" t="s">
        <v>196</v>
      </c>
      <c r="D30" s="126">
        <v>41197</v>
      </c>
      <c r="E30" s="127" t="s">
        <v>171</v>
      </c>
      <c r="F30" s="128">
        <v>15</v>
      </c>
      <c r="G30" s="129">
        <v>466.1</v>
      </c>
      <c r="H30" s="130" t="s">
        <v>36</v>
      </c>
    </row>
    <row r="31" spans="1:8" ht="19.5" customHeight="1">
      <c r="A31" s="35" t="s">
        <v>20</v>
      </c>
      <c r="B31" s="35">
        <v>28</v>
      </c>
      <c r="C31" s="125" t="s">
        <v>197</v>
      </c>
      <c r="D31" s="126">
        <v>41206</v>
      </c>
      <c r="E31" s="127" t="s">
        <v>171</v>
      </c>
      <c r="F31" s="128">
        <v>7</v>
      </c>
      <c r="G31" s="129">
        <v>466.1</v>
      </c>
      <c r="H31" s="130" t="s">
        <v>160</v>
      </c>
    </row>
    <row r="32" spans="1:8" ht="19.5" customHeight="1">
      <c r="A32" s="35" t="s">
        <v>20</v>
      </c>
      <c r="B32" s="35">
        <v>29</v>
      </c>
      <c r="C32" s="125" t="s">
        <v>198</v>
      </c>
      <c r="D32" s="126">
        <v>41207</v>
      </c>
      <c r="E32" s="127" t="s">
        <v>171</v>
      </c>
      <c r="F32" s="128">
        <v>14</v>
      </c>
      <c r="G32" s="129">
        <v>466.1</v>
      </c>
      <c r="H32" s="130" t="s">
        <v>77</v>
      </c>
    </row>
    <row r="33" spans="1:8" ht="19.5" customHeight="1">
      <c r="A33" s="35" t="s">
        <v>20</v>
      </c>
      <c r="B33" s="35">
        <v>30</v>
      </c>
      <c r="C33" s="125" t="s">
        <v>199</v>
      </c>
      <c r="D33" s="126">
        <v>41213</v>
      </c>
      <c r="E33" s="127" t="s">
        <v>171</v>
      </c>
      <c r="F33" s="128">
        <v>7</v>
      </c>
      <c r="G33" s="129">
        <v>466.1</v>
      </c>
      <c r="H33" s="130" t="s">
        <v>165</v>
      </c>
    </row>
    <row r="34" spans="1:8" ht="19.5" customHeight="1">
      <c r="A34" s="35" t="s">
        <v>20</v>
      </c>
      <c r="B34" s="35">
        <v>31</v>
      </c>
      <c r="C34" s="125">
        <v>40617603</v>
      </c>
      <c r="D34" s="126">
        <v>41197</v>
      </c>
      <c r="E34" s="127" t="s">
        <v>171</v>
      </c>
      <c r="F34" s="128">
        <v>15</v>
      </c>
      <c r="G34" s="129">
        <v>466.1</v>
      </c>
      <c r="H34" s="130" t="s">
        <v>200</v>
      </c>
    </row>
    <row r="35" spans="1:8" ht="19.5" customHeight="1">
      <c r="A35" s="35" t="s">
        <v>20</v>
      </c>
      <c r="B35" s="35">
        <v>32</v>
      </c>
      <c r="C35" s="125">
        <v>40645689</v>
      </c>
      <c r="D35" s="126">
        <v>41204</v>
      </c>
      <c r="E35" s="127" t="s">
        <v>171</v>
      </c>
      <c r="F35" s="128">
        <v>8</v>
      </c>
      <c r="G35" s="129">
        <v>466.1</v>
      </c>
      <c r="H35" s="130" t="s">
        <v>60</v>
      </c>
    </row>
    <row r="36" spans="1:8" ht="19.5" customHeight="1">
      <c r="A36" s="35" t="s">
        <v>20</v>
      </c>
      <c r="B36" s="35">
        <v>33</v>
      </c>
      <c r="C36" s="125" t="s">
        <v>201</v>
      </c>
      <c r="D36" s="126">
        <v>41185</v>
      </c>
      <c r="E36" s="127" t="s">
        <v>171</v>
      </c>
      <c r="F36" s="128">
        <v>7</v>
      </c>
      <c r="G36" s="129">
        <v>466.1</v>
      </c>
      <c r="H36" s="130" t="s">
        <v>202</v>
      </c>
    </row>
    <row r="37" spans="1:8" ht="19.5" customHeight="1">
      <c r="A37" s="35" t="s">
        <v>20</v>
      </c>
      <c r="B37" s="35">
        <v>34</v>
      </c>
      <c r="C37" s="125" t="s">
        <v>203</v>
      </c>
      <c r="D37" s="126">
        <v>41184</v>
      </c>
      <c r="E37" s="127" t="s">
        <v>171</v>
      </c>
      <c r="F37" s="128">
        <v>7</v>
      </c>
      <c r="G37" s="129">
        <v>466.1</v>
      </c>
      <c r="H37" s="130" t="s">
        <v>202</v>
      </c>
    </row>
    <row r="38" spans="1:8" ht="19.5" customHeight="1">
      <c r="A38" s="35" t="s">
        <v>20</v>
      </c>
      <c r="B38" s="35">
        <v>35</v>
      </c>
      <c r="C38" s="125" t="s">
        <v>204</v>
      </c>
      <c r="D38" s="126">
        <v>41184</v>
      </c>
      <c r="E38" s="127" t="s">
        <v>171</v>
      </c>
      <c r="F38" s="128">
        <v>7</v>
      </c>
      <c r="G38" s="129">
        <v>466.1</v>
      </c>
      <c r="H38" s="130" t="s">
        <v>202</v>
      </c>
    </row>
    <row r="39" spans="1:8" ht="19.5" customHeight="1">
      <c r="A39" s="35" t="s">
        <v>20</v>
      </c>
      <c r="B39" s="35">
        <v>36</v>
      </c>
      <c r="C39" s="125" t="s">
        <v>205</v>
      </c>
      <c r="D39" s="126">
        <v>41184</v>
      </c>
      <c r="E39" s="127" t="s">
        <v>171</v>
      </c>
      <c r="F39" s="128">
        <v>7</v>
      </c>
      <c r="G39" s="129">
        <v>466.1</v>
      </c>
      <c r="H39" s="130" t="s">
        <v>202</v>
      </c>
    </row>
    <row r="40" spans="1:8" ht="19.5" customHeight="1">
      <c r="A40" s="35" t="s">
        <v>20</v>
      </c>
      <c r="B40" s="35">
        <v>37</v>
      </c>
      <c r="C40" s="125" t="s">
        <v>206</v>
      </c>
      <c r="D40" s="126">
        <v>41184</v>
      </c>
      <c r="E40" s="127" t="s">
        <v>171</v>
      </c>
      <c r="F40" s="128">
        <v>7</v>
      </c>
      <c r="G40" s="129">
        <v>466.1</v>
      </c>
      <c r="H40" s="130" t="s">
        <v>202</v>
      </c>
    </row>
    <row r="41" spans="1:8" ht="19.5" customHeight="1">
      <c r="A41" s="35" t="s">
        <v>20</v>
      </c>
      <c r="B41" s="35">
        <v>38</v>
      </c>
      <c r="C41" s="125" t="s">
        <v>207</v>
      </c>
      <c r="D41" s="126">
        <v>41184</v>
      </c>
      <c r="E41" s="127" t="s">
        <v>171</v>
      </c>
      <c r="F41" s="128">
        <v>7</v>
      </c>
      <c r="G41" s="129">
        <v>466.1</v>
      </c>
      <c r="H41" s="130" t="s">
        <v>202</v>
      </c>
    </row>
    <row r="42" spans="1:8" ht="19.5" customHeight="1">
      <c r="A42" s="35" t="s">
        <v>20</v>
      </c>
      <c r="B42" s="35">
        <v>39</v>
      </c>
      <c r="C42" s="125" t="s">
        <v>208</v>
      </c>
      <c r="D42" s="126">
        <v>41184</v>
      </c>
      <c r="E42" s="127" t="s">
        <v>171</v>
      </c>
      <c r="F42" s="128">
        <v>7</v>
      </c>
      <c r="G42" s="129">
        <v>466.1</v>
      </c>
      <c r="H42" s="130" t="s">
        <v>202</v>
      </c>
    </row>
    <row r="43" spans="1:8" ht="19.5" customHeight="1">
      <c r="A43" s="35" t="s">
        <v>20</v>
      </c>
      <c r="B43" s="35">
        <v>40</v>
      </c>
      <c r="C43" s="125" t="s">
        <v>209</v>
      </c>
      <c r="D43" s="126">
        <v>41184</v>
      </c>
      <c r="E43" s="127" t="s">
        <v>171</v>
      </c>
      <c r="F43" s="128">
        <v>7</v>
      </c>
      <c r="G43" s="129">
        <v>466.1</v>
      </c>
      <c r="H43" s="130" t="s">
        <v>202</v>
      </c>
    </row>
    <row r="44" spans="1:8" ht="19.5" customHeight="1">
      <c r="A44" s="35" t="s">
        <v>20</v>
      </c>
      <c r="B44" s="35">
        <v>41</v>
      </c>
      <c r="C44" s="125" t="s">
        <v>210</v>
      </c>
      <c r="D44" s="126">
        <v>41198</v>
      </c>
      <c r="E44" s="127" t="s">
        <v>171</v>
      </c>
      <c r="F44" s="128">
        <v>5</v>
      </c>
      <c r="G44" s="129">
        <v>466.1</v>
      </c>
      <c r="H44" s="130" t="s">
        <v>211</v>
      </c>
    </row>
    <row r="45" spans="1:8" ht="19.5" customHeight="1">
      <c r="A45" s="35" t="s">
        <v>20</v>
      </c>
      <c r="B45" s="35">
        <v>42</v>
      </c>
      <c r="C45" s="125" t="s">
        <v>212</v>
      </c>
      <c r="D45" s="126">
        <v>41198</v>
      </c>
      <c r="E45" s="127" t="s">
        <v>171</v>
      </c>
      <c r="F45" s="128">
        <v>10</v>
      </c>
      <c r="G45" s="129">
        <v>466.1</v>
      </c>
      <c r="H45" s="130" t="s">
        <v>213</v>
      </c>
    </row>
    <row r="46" spans="1:8" ht="19.5" customHeight="1">
      <c r="A46" s="35" t="s">
        <v>20</v>
      </c>
      <c r="B46" s="35">
        <v>43</v>
      </c>
      <c r="C46" s="125" t="s">
        <v>214</v>
      </c>
      <c r="D46" s="126">
        <v>41185</v>
      </c>
      <c r="E46" s="127" t="s">
        <v>171</v>
      </c>
      <c r="F46" s="128">
        <v>15</v>
      </c>
      <c r="G46" s="129">
        <v>466.1</v>
      </c>
      <c r="H46" s="130" t="s">
        <v>215</v>
      </c>
    </row>
    <row r="47" spans="1:8" ht="19.5" customHeight="1">
      <c r="A47" s="35" t="s">
        <v>20</v>
      </c>
      <c r="B47" s="35">
        <v>44</v>
      </c>
      <c r="C47" s="125" t="s">
        <v>216</v>
      </c>
      <c r="D47" s="126">
        <v>41185</v>
      </c>
      <c r="E47" s="127" t="s">
        <v>171</v>
      </c>
      <c r="F47" s="128">
        <v>5</v>
      </c>
      <c r="G47" s="129">
        <v>466.1</v>
      </c>
      <c r="H47" s="130" t="s">
        <v>202</v>
      </c>
    </row>
    <row r="48" spans="1:8" ht="19.5" customHeight="1">
      <c r="A48" s="35" t="s">
        <v>20</v>
      </c>
      <c r="B48" s="35">
        <v>45</v>
      </c>
      <c r="C48" s="125" t="s">
        <v>217</v>
      </c>
      <c r="D48" s="126">
        <v>41184</v>
      </c>
      <c r="E48" s="127" t="s">
        <v>171</v>
      </c>
      <c r="F48" s="128">
        <v>10</v>
      </c>
      <c r="G48" s="129">
        <v>466.1</v>
      </c>
      <c r="H48" s="130" t="s">
        <v>202</v>
      </c>
    </row>
    <row r="49" spans="1:8" ht="19.5" customHeight="1">
      <c r="A49" s="35" t="s">
        <v>20</v>
      </c>
      <c r="B49" s="35">
        <v>46</v>
      </c>
      <c r="C49" s="125" t="s">
        <v>218</v>
      </c>
      <c r="D49" s="126">
        <v>41194</v>
      </c>
      <c r="E49" s="127" t="s">
        <v>171</v>
      </c>
      <c r="F49" s="128">
        <v>5</v>
      </c>
      <c r="G49" s="129">
        <v>466.1</v>
      </c>
      <c r="H49" s="130" t="s">
        <v>202</v>
      </c>
    </row>
    <row r="50" spans="1:8" ht="19.5" customHeight="1">
      <c r="A50" s="35" t="s">
        <v>20</v>
      </c>
      <c r="B50" s="35">
        <v>48</v>
      </c>
      <c r="C50" s="125" t="s">
        <v>219</v>
      </c>
      <c r="D50" s="126">
        <v>41185</v>
      </c>
      <c r="E50" s="127" t="s">
        <v>171</v>
      </c>
      <c r="F50" s="128">
        <v>7</v>
      </c>
      <c r="G50" s="129">
        <v>466.1</v>
      </c>
      <c r="H50" s="130" t="s">
        <v>202</v>
      </c>
    </row>
    <row r="51" spans="1:8" ht="19.5" customHeight="1">
      <c r="A51" s="35" t="s">
        <v>20</v>
      </c>
      <c r="B51" s="35">
        <v>49</v>
      </c>
      <c r="C51" s="125" t="s">
        <v>220</v>
      </c>
      <c r="D51" s="126">
        <v>41191</v>
      </c>
      <c r="E51" s="127" t="s">
        <v>171</v>
      </c>
      <c r="F51" s="128">
        <v>8</v>
      </c>
      <c r="G51" s="129">
        <v>466.1</v>
      </c>
      <c r="H51" s="130" t="s">
        <v>221</v>
      </c>
    </row>
    <row r="52" spans="1:8" ht="19.5" customHeight="1">
      <c r="A52" s="35" t="s">
        <v>20</v>
      </c>
      <c r="B52" s="35">
        <v>50</v>
      </c>
      <c r="C52" s="125" t="s">
        <v>222</v>
      </c>
      <c r="D52" s="126">
        <v>41200</v>
      </c>
      <c r="E52" s="127" t="s">
        <v>171</v>
      </c>
      <c r="F52" s="128">
        <v>10</v>
      </c>
      <c r="G52" s="129">
        <v>466.1</v>
      </c>
      <c r="H52" s="130" t="s">
        <v>221</v>
      </c>
    </row>
    <row r="53" spans="1:8" ht="19.5" customHeight="1">
      <c r="A53" s="35" t="s">
        <v>20</v>
      </c>
      <c r="B53" s="35">
        <v>51</v>
      </c>
      <c r="C53" s="125" t="s">
        <v>223</v>
      </c>
      <c r="D53" s="126">
        <v>41212</v>
      </c>
      <c r="E53" s="127" t="s">
        <v>171</v>
      </c>
      <c r="F53" s="128">
        <v>8</v>
      </c>
      <c r="G53" s="129">
        <v>466.1</v>
      </c>
      <c r="H53" s="130" t="s">
        <v>221</v>
      </c>
    </row>
    <row r="54" spans="1:8" ht="19.5" customHeight="1">
      <c r="A54" s="35" t="s">
        <v>20</v>
      </c>
      <c r="B54" s="35">
        <v>52</v>
      </c>
      <c r="C54" s="125" t="s">
        <v>224</v>
      </c>
      <c r="D54" s="126">
        <v>41190</v>
      </c>
      <c r="E54" s="127" t="s">
        <v>171</v>
      </c>
      <c r="F54" s="128">
        <v>10</v>
      </c>
      <c r="G54" s="129">
        <v>466.1</v>
      </c>
      <c r="H54" s="130" t="s">
        <v>202</v>
      </c>
    </row>
    <row r="55" spans="1:8" ht="19.5" customHeight="1">
      <c r="A55" s="35" t="s">
        <v>20</v>
      </c>
      <c r="B55" s="35">
        <v>53</v>
      </c>
      <c r="C55" s="125" t="s">
        <v>225</v>
      </c>
      <c r="D55" s="126">
        <v>41191</v>
      </c>
      <c r="E55" s="127" t="s">
        <v>171</v>
      </c>
      <c r="F55" s="128">
        <v>7</v>
      </c>
      <c r="G55" s="129">
        <v>466.1</v>
      </c>
      <c r="H55" s="130" t="s">
        <v>221</v>
      </c>
    </row>
    <row r="56" spans="1:8" ht="19.5" customHeight="1">
      <c r="A56" s="35" t="s">
        <v>20</v>
      </c>
      <c r="B56" s="35">
        <v>54</v>
      </c>
      <c r="C56" s="125">
        <v>40640188</v>
      </c>
      <c r="D56" s="126">
        <v>41191</v>
      </c>
      <c r="E56" s="127" t="s">
        <v>168</v>
      </c>
      <c r="F56" s="128">
        <v>99</v>
      </c>
      <c r="G56" s="129">
        <v>12474</v>
      </c>
      <c r="H56" s="130" t="s">
        <v>202</v>
      </c>
    </row>
    <row r="57" spans="1:8" ht="19.5" customHeight="1">
      <c r="A57" s="35" t="s">
        <v>20</v>
      </c>
      <c r="B57" s="35">
        <v>55</v>
      </c>
      <c r="C57" s="125" t="s">
        <v>226</v>
      </c>
      <c r="D57" s="126">
        <v>41190</v>
      </c>
      <c r="E57" s="127" t="s">
        <v>171</v>
      </c>
      <c r="F57" s="128">
        <v>5</v>
      </c>
      <c r="G57" s="129">
        <v>466.1</v>
      </c>
      <c r="H57" s="130" t="s">
        <v>227</v>
      </c>
    </row>
    <row r="58" spans="1:8" ht="19.5" customHeight="1">
      <c r="A58" s="35" t="s">
        <v>20</v>
      </c>
      <c r="B58" s="35">
        <v>56</v>
      </c>
      <c r="C58" s="125" t="s">
        <v>228</v>
      </c>
      <c r="D58" s="126">
        <v>41185</v>
      </c>
      <c r="E58" s="127" t="s">
        <v>171</v>
      </c>
      <c r="F58" s="128">
        <v>7</v>
      </c>
      <c r="G58" s="129">
        <v>466.1</v>
      </c>
      <c r="H58" s="130" t="s">
        <v>215</v>
      </c>
    </row>
    <row r="59" spans="1:8" ht="19.5" customHeight="1">
      <c r="A59" s="35" t="s">
        <v>20</v>
      </c>
      <c r="B59" s="35">
        <v>57</v>
      </c>
      <c r="C59" s="125" t="s">
        <v>229</v>
      </c>
      <c r="D59" s="126">
        <v>41193</v>
      </c>
      <c r="E59" s="127" t="s">
        <v>171</v>
      </c>
      <c r="F59" s="128">
        <v>14</v>
      </c>
      <c r="G59" s="131">
        <v>466.1</v>
      </c>
      <c r="H59" s="130" t="s">
        <v>215</v>
      </c>
    </row>
    <row r="60" spans="1:8" ht="19.5" customHeight="1">
      <c r="A60" s="35" t="s">
        <v>20</v>
      </c>
      <c r="B60" s="35">
        <v>58</v>
      </c>
      <c r="C60" s="125" t="s">
        <v>230</v>
      </c>
      <c r="D60" s="126">
        <v>41184</v>
      </c>
      <c r="E60" s="127" t="s">
        <v>171</v>
      </c>
      <c r="F60" s="128">
        <v>5</v>
      </c>
      <c r="G60" s="131">
        <v>466.1</v>
      </c>
      <c r="H60" s="130" t="s">
        <v>221</v>
      </c>
    </row>
    <row r="61" spans="1:8" ht="19.5" customHeight="1">
      <c r="A61" s="35" t="s">
        <v>20</v>
      </c>
      <c r="B61" s="35">
        <v>59</v>
      </c>
      <c r="C61" s="132" t="s">
        <v>231</v>
      </c>
      <c r="D61" s="126">
        <v>41211</v>
      </c>
      <c r="E61" s="127" t="s">
        <v>171</v>
      </c>
      <c r="F61" s="128">
        <v>7</v>
      </c>
      <c r="G61" s="131">
        <v>466.1</v>
      </c>
      <c r="H61" s="130" t="s">
        <v>232</v>
      </c>
    </row>
    <row r="62" spans="1:8" ht="19.5" customHeight="1">
      <c r="A62" s="35" t="s">
        <v>20</v>
      </c>
      <c r="B62" s="35">
        <v>60</v>
      </c>
      <c r="C62" s="127" t="s">
        <v>233</v>
      </c>
      <c r="D62" s="126">
        <v>41193</v>
      </c>
      <c r="E62" s="127" t="s">
        <v>171</v>
      </c>
      <c r="F62" s="128">
        <v>5</v>
      </c>
      <c r="G62" s="131">
        <v>466.1</v>
      </c>
      <c r="H62" s="130" t="s">
        <v>234</v>
      </c>
    </row>
    <row r="63" spans="1:8" ht="19.5" customHeight="1">
      <c r="A63" s="35" t="s">
        <v>20</v>
      </c>
      <c r="B63" s="35">
        <v>61</v>
      </c>
      <c r="C63" s="127" t="s">
        <v>235</v>
      </c>
      <c r="D63" s="126">
        <v>41187</v>
      </c>
      <c r="E63" s="127" t="s">
        <v>171</v>
      </c>
      <c r="F63" s="128">
        <v>8</v>
      </c>
      <c r="G63" s="131">
        <v>466.1</v>
      </c>
      <c r="H63" s="130" t="s">
        <v>202</v>
      </c>
    </row>
    <row r="64" spans="1:8" ht="19.5" customHeight="1">
      <c r="A64" s="35" t="s">
        <v>20</v>
      </c>
      <c r="B64" s="35">
        <v>62</v>
      </c>
      <c r="C64" s="127" t="s">
        <v>236</v>
      </c>
      <c r="D64" s="126">
        <v>41190</v>
      </c>
      <c r="E64" s="127" t="s">
        <v>171</v>
      </c>
      <c r="F64" s="128">
        <v>15</v>
      </c>
      <c r="G64" s="129">
        <v>466.1</v>
      </c>
      <c r="H64" s="130" t="s">
        <v>215</v>
      </c>
    </row>
    <row r="65" spans="1:8" ht="19.5" customHeight="1">
      <c r="A65" s="35" t="s">
        <v>20</v>
      </c>
      <c r="B65" s="35">
        <v>64</v>
      </c>
      <c r="C65" s="132" t="s">
        <v>237</v>
      </c>
      <c r="D65" s="126">
        <v>41185</v>
      </c>
      <c r="E65" s="127" t="s">
        <v>171</v>
      </c>
      <c r="F65" s="128">
        <v>12</v>
      </c>
      <c r="G65" s="129">
        <v>466.1</v>
      </c>
      <c r="H65" s="130" t="s">
        <v>238</v>
      </c>
    </row>
    <row r="66" spans="1:8" ht="19.5" customHeight="1">
      <c r="A66" s="35" t="s">
        <v>20</v>
      </c>
      <c r="B66" s="35">
        <v>65</v>
      </c>
      <c r="C66" s="132" t="s">
        <v>239</v>
      </c>
      <c r="D66" s="126">
        <v>41194</v>
      </c>
      <c r="E66" s="127" t="s">
        <v>171</v>
      </c>
      <c r="F66" s="128">
        <v>5</v>
      </c>
      <c r="G66" s="129">
        <v>466.1</v>
      </c>
      <c r="H66" s="130" t="s">
        <v>213</v>
      </c>
    </row>
    <row r="67" spans="1:8" ht="19.5" customHeight="1">
      <c r="A67" s="35" t="s">
        <v>20</v>
      </c>
      <c r="B67" s="35">
        <v>67</v>
      </c>
      <c r="C67" s="132" t="s">
        <v>240</v>
      </c>
      <c r="D67" s="126">
        <v>41192</v>
      </c>
      <c r="E67" s="127" t="s">
        <v>171</v>
      </c>
      <c r="F67" s="128">
        <v>15</v>
      </c>
      <c r="G67" s="129">
        <v>466.1</v>
      </c>
      <c r="H67" s="130" t="s">
        <v>215</v>
      </c>
    </row>
    <row r="68" spans="1:8" ht="19.5" customHeight="1">
      <c r="A68" s="35" t="s">
        <v>20</v>
      </c>
      <c r="B68" s="35">
        <v>68</v>
      </c>
      <c r="C68" s="132" t="s">
        <v>241</v>
      </c>
      <c r="D68" s="126">
        <v>41194</v>
      </c>
      <c r="E68" s="127" t="s">
        <v>171</v>
      </c>
      <c r="F68" s="128">
        <v>15</v>
      </c>
      <c r="G68" s="129">
        <v>466.1</v>
      </c>
      <c r="H68" s="130" t="s">
        <v>221</v>
      </c>
    </row>
    <row r="69" spans="1:8" ht="19.5" customHeight="1">
      <c r="A69" s="35" t="s">
        <v>20</v>
      </c>
      <c r="B69" s="35">
        <v>69</v>
      </c>
      <c r="C69" s="132" t="s">
        <v>242</v>
      </c>
      <c r="D69" s="126">
        <v>41184</v>
      </c>
      <c r="E69" s="127" t="s">
        <v>171</v>
      </c>
      <c r="F69" s="128">
        <v>8</v>
      </c>
      <c r="G69" s="129">
        <v>466.1</v>
      </c>
      <c r="H69" s="130" t="s">
        <v>243</v>
      </c>
    </row>
    <row r="70" spans="1:8" ht="19.5" customHeight="1">
      <c r="A70" s="35" t="s">
        <v>20</v>
      </c>
      <c r="B70" s="35">
        <v>70</v>
      </c>
      <c r="C70" s="61" t="s">
        <v>244</v>
      </c>
      <c r="D70" s="36">
        <v>41193</v>
      </c>
      <c r="E70" s="34" t="s">
        <v>171</v>
      </c>
      <c r="F70" s="60">
        <v>5</v>
      </c>
      <c r="G70" s="111">
        <v>466.1</v>
      </c>
      <c r="H70" s="58" t="s">
        <v>245</v>
      </c>
    </row>
    <row r="71" spans="1:8" ht="19.5" customHeight="1">
      <c r="A71" s="35" t="s">
        <v>20</v>
      </c>
      <c r="B71" s="35">
        <v>71</v>
      </c>
      <c r="C71" s="61" t="s">
        <v>246</v>
      </c>
      <c r="D71" s="36">
        <v>41187</v>
      </c>
      <c r="E71" s="34" t="s">
        <v>171</v>
      </c>
      <c r="F71" s="60">
        <v>12</v>
      </c>
      <c r="G71" s="111">
        <v>466.1</v>
      </c>
      <c r="H71" s="58" t="s">
        <v>245</v>
      </c>
    </row>
    <row r="72" spans="1:8" ht="19.5" customHeight="1">
      <c r="A72" s="35" t="s">
        <v>20</v>
      </c>
      <c r="B72" s="35">
        <v>72</v>
      </c>
      <c r="C72" s="61" t="s">
        <v>247</v>
      </c>
      <c r="D72" s="36">
        <v>41207</v>
      </c>
      <c r="E72" s="34" t="s">
        <v>171</v>
      </c>
      <c r="F72" s="60">
        <v>12</v>
      </c>
      <c r="G72" s="111">
        <v>466.1</v>
      </c>
      <c r="H72" s="58" t="s">
        <v>211</v>
      </c>
    </row>
    <row r="73" spans="1:8" ht="19.5" customHeight="1">
      <c r="A73" s="35" t="s">
        <v>20</v>
      </c>
      <c r="B73" s="35">
        <v>73</v>
      </c>
      <c r="C73" s="61" t="s">
        <v>248</v>
      </c>
      <c r="D73" s="36">
        <v>41200</v>
      </c>
      <c r="E73" s="34" t="s">
        <v>171</v>
      </c>
      <c r="F73" s="60">
        <v>5</v>
      </c>
      <c r="G73" s="111">
        <v>466.1</v>
      </c>
      <c r="H73" s="58" t="s">
        <v>221</v>
      </c>
    </row>
    <row r="74" spans="1:8" ht="19.5" customHeight="1">
      <c r="A74" s="35" t="s">
        <v>20</v>
      </c>
      <c r="B74" s="35">
        <v>74</v>
      </c>
      <c r="C74" s="61">
        <v>40623078</v>
      </c>
      <c r="D74" s="36">
        <v>41185</v>
      </c>
      <c r="E74" s="34" t="s">
        <v>168</v>
      </c>
      <c r="F74" s="60">
        <v>60</v>
      </c>
      <c r="G74" s="111">
        <v>3480</v>
      </c>
      <c r="H74" s="58" t="s">
        <v>215</v>
      </c>
    </row>
    <row r="75" spans="1:8" ht="19.5" customHeight="1">
      <c r="A75" s="35" t="s">
        <v>20</v>
      </c>
      <c r="B75" s="35">
        <v>75</v>
      </c>
      <c r="C75" s="61" t="s">
        <v>249</v>
      </c>
      <c r="D75" s="36">
        <v>41212</v>
      </c>
      <c r="E75" s="34" t="s">
        <v>171</v>
      </c>
      <c r="F75" s="60">
        <v>7</v>
      </c>
      <c r="G75" s="111">
        <v>466.1</v>
      </c>
      <c r="H75" s="58" t="s">
        <v>213</v>
      </c>
    </row>
    <row r="76" spans="1:8" ht="19.5" customHeight="1">
      <c r="A76" s="35" t="s">
        <v>20</v>
      </c>
      <c r="B76" s="35">
        <v>76</v>
      </c>
      <c r="C76" s="61" t="s">
        <v>250</v>
      </c>
      <c r="D76" s="36">
        <v>41204</v>
      </c>
      <c r="E76" s="34" t="s">
        <v>171</v>
      </c>
      <c r="F76" s="60">
        <v>11</v>
      </c>
      <c r="G76" s="111">
        <v>466.1</v>
      </c>
      <c r="H76" s="58" t="s">
        <v>238</v>
      </c>
    </row>
    <row r="77" spans="1:8" ht="19.5" customHeight="1">
      <c r="A77" s="35" t="s">
        <v>20</v>
      </c>
      <c r="B77" s="35">
        <v>77</v>
      </c>
      <c r="C77" s="61">
        <v>40638999</v>
      </c>
      <c r="D77" s="36">
        <v>41200</v>
      </c>
      <c r="E77" s="34" t="s">
        <v>168</v>
      </c>
      <c r="F77" s="60">
        <v>15</v>
      </c>
      <c r="G77" s="111">
        <v>1219873.82</v>
      </c>
      <c r="H77" s="58" t="s">
        <v>251</v>
      </c>
    </row>
    <row r="78" spans="1:8" ht="19.5" customHeight="1">
      <c r="A78" s="35" t="s">
        <v>20</v>
      </c>
      <c r="B78" s="35">
        <v>78</v>
      </c>
      <c r="C78" s="61" t="s">
        <v>252</v>
      </c>
      <c r="D78" s="36">
        <v>41204</v>
      </c>
      <c r="E78" s="34" t="s">
        <v>171</v>
      </c>
      <c r="F78" s="60">
        <v>7</v>
      </c>
      <c r="G78" s="111">
        <v>466.1</v>
      </c>
      <c r="H78" s="58" t="s">
        <v>215</v>
      </c>
    </row>
    <row r="79" spans="1:8" ht="19.5" customHeight="1">
      <c r="A79" s="35" t="s">
        <v>20</v>
      </c>
      <c r="B79" s="35">
        <v>79</v>
      </c>
      <c r="C79" s="61" t="s">
        <v>253</v>
      </c>
      <c r="D79" s="36">
        <v>41185</v>
      </c>
      <c r="E79" s="34" t="s">
        <v>171</v>
      </c>
      <c r="F79" s="60">
        <v>1.1</v>
      </c>
      <c r="G79" s="111">
        <v>466.1</v>
      </c>
      <c r="H79" s="58" t="s">
        <v>227</v>
      </c>
    </row>
    <row r="80" spans="1:8" ht="19.5" customHeight="1">
      <c r="A80" s="35" t="s">
        <v>20</v>
      </c>
      <c r="B80" s="35">
        <v>80</v>
      </c>
      <c r="C80" s="61">
        <v>40633892</v>
      </c>
      <c r="D80" s="36">
        <v>41204</v>
      </c>
      <c r="E80" s="34" t="s">
        <v>171</v>
      </c>
      <c r="F80" s="60">
        <v>70</v>
      </c>
      <c r="G80" s="111">
        <v>356786.43</v>
      </c>
      <c r="H80" s="58" t="s">
        <v>234</v>
      </c>
    </row>
    <row r="81" spans="1:8" ht="19.5" customHeight="1">
      <c r="A81" s="35" t="s">
        <v>20</v>
      </c>
      <c r="B81" s="35">
        <v>81</v>
      </c>
      <c r="C81" s="61" t="s">
        <v>254</v>
      </c>
      <c r="D81" s="36">
        <v>41197</v>
      </c>
      <c r="E81" s="34" t="s">
        <v>171</v>
      </c>
      <c r="F81" s="60">
        <v>15</v>
      </c>
      <c r="G81" s="111">
        <v>466.1</v>
      </c>
      <c r="H81" s="58" t="s">
        <v>232</v>
      </c>
    </row>
    <row r="82" spans="1:8" ht="19.5" customHeight="1">
      <c r="A82" s="35" t="s">
        <v>20</v>
      </c>
      <c r="B82" s="35">
        <v>82</v>
      </c>
      <c r="C82" s="61" t="s">
        <v>255</v>
      </c>
      <c r="D82" s="36">
        <v>41185</v>
      </c>
      <c r="E82" s="59" t="s">
        <v>171</v>
      </c>
      <c r="F82" s="60">
        <v>14.4</v>
      </c>
      <c r="G82" s="111">
        <v>466.1</v>
      </c>
      <c r="H82" s="58" t="s">
        <v>256</v>
      </c>
    </row>
    <row r="83" spans="1:8" ht="19.5" customHeight="1">
      <c r="A83" s="35" t="s">
        <v>20</v>
      </c>
      <c r="B83" s="35">
        <v>83</v>
      </c>
      <c r="C83" s="61" t="s">
        <v>257</v>
      </c>
      <c r="D83" s="36">
        <v>41186</v>
      </c>
      <c r="E83" s="59" t="s">
        <v>171</v>
      </c>
      <c r="F83" s="60">
        <v>7</v>
      </c>
      <c r="G83" s="111">
        <v>466.1</v>
      </c>
      <c r="H83" s="58" t="s">
        <v>221</v>
      </c>
    </row>
    <row r="84" spans="1:8" ht="19.5" customHeight="1">
      <c r="A84" s="35" t="s">
        <v>20</v>
      </c>
      <c r="B84" s="35">
        <v>84</v>
      </c>
      <c r="C84" s="61" t="s">
        <v>258</v>
      </c>
      <c r="D84" s="36">
        <v>41185</v>
      </c>
      <c r="E84" s="59" t="s">
        <v>171</v>
      </c>
      <c r="F84" s="60">
        <v>7</v>
      </c>
      <c r="G84" s="111">
        <v>466.1</v>
      </c>
      <c r="H84" s="58" t="s">
        <v>243</v>
      </c>
    </row>
    <row r="85" spans="1:8" ht="19.5" customHeight="1">
      <c r="A85" s="35" t="s">
        <v>20</v>
      </c>
      <c r="B85" s="35">
        <v>85</v>
      </c>
      <c r="C85" s="61" t="s">
        <v>259</v>
      </c>
      <c r="D85" s="36">
        <v>41199</v>
      </c>
      <c r="E85" s="59" t="s">
        <v>171</v>
      </c>
      <c r="F85" s="60">
        <v>15</v>
      </c>
      <c r="G85" s="111">
        <v>466.1</v>
      </c>
      <c r="H85" s="58" t="s">
        <v>215</v>
      </c>
    </row>
    <row r="86" spans="1:8" ht="19.5" customHeight="1">
      <c r="A86" s="35" t="s">
        <v>20</v>
      </c>
      <c r="B86" s="35">
        <v>86</v>
      </c>
      <c r="C86" s="61" t="s">
        <v>260</v>
      </c>
      <c r="D86" s="36">
        <v>41185</v>
      </c>
      <c r="E86" s="59" t="s">
        <v>171</v>
      </c>
      <c r="F86" s="60">
        <v>10</v>
      </c>
      <c r="G86" s="111">
        <v>466.1</v>
      </c>
      <c r="H86" s="58" t="s">
        <v>215</v>
      </c>
    </row>
    <row r="87" spans="1:8" ht="19.5" customHeight="1">
      <c r="A87" s="35" t="s">
        <v>20</v>
      </c>
      <c r="B87" s="35">
        <v>87</v>
      </c>
      <c r="C87" s="61" t="s">
        <v>261</v>
      </c>
      <c r="D87" s="36">
        <v>41191</v>
      </c>
      <c r="E87" s="59" t="s">
        <v>171</v>
      </c>
      <c r="F87" s="60">
        <v>14</v>
      </c>
      <c r="G87" s="111">
        <v>466.1</v>
      </c>
      <c r="H87" s="58" t="s">
        <v>238</v>
      </c>
    </row>
    <row r="88" spans="1:8" ht="19.5" customHeight="1">
      <c r="A88" s="35" t="s">
        <v>20</v>
      </c>
      <c r="B88" s="35">
        <v>88</v>
      </c>
      <c r="C88" s="61" t="s">
        <v>262</v>
      </c>
      <c r="D88" s="36">
        <v>41201</v>
      </c>
      <c r="E88" s="59" t="s">
        <v>171</v>
      </c>
      <c r="F88" s="60">
        <v>11</v>
      </c>
      <c r="G88" s="111">
        <v>466.1</v>
      </c>
      <c r="H88" s="58" t="s">
        <v>215</v>
      </c>
    </row>
    <row r="89" spans="1:8" ht="19.5" customHeight="1">
      <c r="A89" s="35" t="s">
        <v>20</v>
      </c>
      <c r="B89" s="35">
        <v>89</v>
      </c>
      <c r="C89" s="61" t="s">
        <v>263</v>
      </c>
      <c r="D89" s="36">
        <v>41205</v>
      </c>
      <c r="E89" s="59" t="s">
        <v>171</v>
      </c>
      <c r="F89" s="60">
        <v>5</v>
      </c>
      <c r="G89" s="111">
        <v>466.1</v>
      </c>
      <c r="H89" s="58" t="s">
        <v>238</v>
      </c>
    </row>
    <row r="90" spans="1:8" ht="19.5" customHeight="1">
      <c r="A90" s="35" t="s">
        <v>20</v>
      </c>
      <c r="B90" s="35">
        <v>90</v>
      </c>
      <c r="C90" s="61" t="s">
        <v>264</v>
      </c>
      <c r="D90" s="36">
        <v>41207</v>
      </c>
      <c r="E90" s="59" t="s">
        <v>171</v>
      </c>
      <c r="F90" s="60">
        <v>15</v>
      </c>
      <c r="G90" s="111">
        <v>466.1</v>
      </c>
      <c r="H90" s="58" t="s">
        <v>234</v>
      </c>
    </row>
    <row r="91" spans="1:8" ht="19.5" customHeight="1">
      <c r="A91" s="35" t="s">
        <v>20</v>
      </c>
      <c r="B91" s="35">
        <v>91</v>
      </c>
      <c r="C91" s="61" t="s">
        <v>265</v>
      </c>
      <c r="D91" s="36">
        <v>41204</v>
      </c>
      <c r="E91" s="59" t="s">
        <v>171</v>
      </c>
      <c r="F91" s="60">
        <v>10.3</v>
      </c>
      <c r="G91" s="111">
        <v>466.1</v>
      </c>
      <c r="H91" s="58" t="s">
        <v>256</v>
      </c>
    </row>
    <row r="92" spans="1:8" ht="19.5" customHeight="1">
      <c r="A92" s="35" t="s">
        <v>20</v>
      </c>
      <c r="B92" s="35">
        <v>92</v>
      </c>
      <c r="C92" s="61" t="s">
        <v>266</v>
      </c>
      <c r="D92" s="36">
        <v>41197</v>
      </c>
      <c r="E92" s="59" t="s">
        <v>171</v>
      </c>
      <c r="F92" s="60">
        <v>5</v>
      </c>
      <c r="G92" s="111">
        <v>466.1</v>
      </c>
      <c r="H92" s="58" t="s">
        <v>215</v>
      </c>
    </row>
    <row r="93" spans="1:8" ht="19.5" customHeight="1">
      <c r="A93" s="35" t="s">
        <v>20</v>
      </c>
      <c r="B93" s="35">
        <v>93</v>
      </c>
      <c r="C93" s="61" t="s">
        <v>267</v>
      </c>
      <c r="D93" s="36">
        <v>41207</v>
      </c>
      <c r="E93" s="59" t="s">
        <v>171</v>
      </c>
      <c r="F93" s="60">
        <v>7</v>
      </c>
      <c r="G93" s="111">
        <v>466.1</v>
      </c>
      <c r="H93" s="58" t="s">
        <v>256</v>
      </c>
    </row>
    <row r="94" spans="1:8" ht="19.5" customHeight="1">
      <c r="A94" s="35" t="s">
        <v>20</v>
      </c>
      <c r="B94" s="35">
        <v>94</v>
      </c>
      <c r="C94" s="61" t="s">
        <v>268</v>
      </c>
      <c r="D94" s="36">
        <v>41198</v>
      </c>
      <c r="E94" s="59" t="s">
        <v>171</v>
      </c>
      <c r="F94" s="133">
        <v>8</v>
      </c>
      <c r="G94" s="111">
        <v>466.1</v>
      </c>
      <c r="H94" s="58" t="s">
        <v>215</v>
      </c>
    </row>
    <row r="95" spans="1:8" ht="19.5" customHeight="1">
      <c r="A95" s="35" t="s">
        <v>20</v>
      </c>
      <c r="B95" s="35">
        <v>95</v>
      </c>
      <c r="C95" s="61" t="s">
        <v>269</v>
      </c>
      <c r="D95" s="36">
        <v>41206</v>
      </c>
      <c r="E95" s="59" t="s">
        <v>171</v>
      </c>
      <c r="F95" s="60">
        <v>10</v>
      </c>
      <c r="G95" s="111">
        <v>466.1</v>
      </c>
      <c r="H95" s="58" t="s">
        <v>202</v>
      </c>
    </row>
    <row r="96" spans="1:8" ht="19.5" customHeight="1">
      <c r="A96" s="34" t="s">
        <v>20</v>
      </c>
      <c r="B96" s="35">
        <v>96</v>
      </c>
      <c r="C96" s="61" t="s">
        <v>270</v>
      </c>
      <c r="D96" s="36">
        <v>41198</v>
      </c>
      <c r="E96" s="59" t="s">
        <v>171</v>
      </c>
      <c r="F96" s="60">
        <v>3</v>
      </c>
      <c r="G96" s="111">
        <v>466.1</v>
      </c>
      <c r="H96" s="58" t="s">
        <v>234</v>
      </c>
    </row>
    <row r="97" spans="1:8" ht="19.5" customHeight="1">
      <c r="A97" s="35" t="s">
        <v>20</v>
      </c>
      <c r="B97" s="35">
        <v>97</v>
      </c>
      <c r="C97" s="61">
        <v>40641796</v>
      </c>
      <c r="D97" s="36">
        <v>41205</v>
      </c>
      <c r="E97" s="59" t="s">
        <v>168</v>
      </c>
      <c r="F97" s="60">
        <v>120</v>
      </c>
      <c r="G97" s="111">
        <v>6960</v>
      </c>
      <c r="H97" s="58" t="s">
        <v>215</v>
      </c>
    </row>
    <row r="98" spans="1:8" ht="19.5" customHeight="1">
      <c r="A98" s="35" t="s">
        <v>20</v>
      </c>
      <c r="B98" s="35">
        <v>98</v>
      </c>
      <c r="C98" s="61" t="s">
        <v>271</v>
      </c>
      <c r="D98" s="36">
        <v>41211</v>
      </c>
      <c r="E98" s="59" t="s">
        <v>171</v>
      </c>
      <c r="F98" s="60">
        <v>7</v>
      </c>
      <c r="G98" s="111">
        <v>466.1</v>
      </c>
      <c r="H98" s="58" t="s">
        <v>215</v>
      </c>
    </row>
    <row r="99" spans="1:8" ht="19.5" customHeight="1">
      <c r="A99" s="35" t="s">
        <v>20</v>
      </c>
      <c r="B99" s="35">
        <v>99</v>
      </c>
      <c r="C99" s="61" t="s">
        <v>272</v>
      </c>
      <c r="D99" s="36">
        <v>41208</v>
      </c>
      <c r="E99" s="59" t="s">
        <v>171</v>
      </c>
      <c r="F99" s="60">
        <v>10</v>
      </c>
      <c r="G99" s="111">
        <v>466.1</v>
      </c>
      <c r="H99" s="58" t="s">
        <v>202</v>
      </c>
    </row>
    <row r="100" spans="1:8" ht="19.5" customHeight="1">
      <c r="A100" s="35" t="s">
        <v>20</v>
      </c>
      <c r="B100" s="35">
        <v>100</v>
      </c>
      <c r="C100" s="61">
        <v>40640877</v>
      </c>
      <c r="D100" s="36">
        <v>41191</v>
      </c>
      <c r="E100" s="59" t="s">
        <v>168</v>
      </c>
      <c r="F100" s="60">
        <v>40</v>
      </c>
      <c r="G100" s="111">
        <v>5040</v>
      </c>
      <c r="H100" s="58" t="s">
        <v>238</v>
      </c>
    </row>
    <row r="101" spans="1:8" ht="19.5" customHeight="1">
      <c r="A101" s="35" t="s">
        <v>20</v>
      </c>
      <c r="B101" s="35">
        <v>101</v>
      </c>
      <c r="C101" s="61">
        <v>40641088</v>
      </c>
      <c r="D101" s="36">
        <v>41204</v>
      </c>
      <c r="E101" s="59" t="s">
        <v>168</v>
      </c>
      <c r="F101" s="60">
        <v>200</v>
      </c>
      <c r="G101" s="111">
        <v>11600</v>
      </c>
      <c r="H101" s="58" t="s">
        <v>202</v>
      </c>
    </row>
    <row r="102" spans="1:8" ht="19.5" customHeight="1">
      <c r="A102" s="35" t="s">
        <v>20</v>
      </c>
      <c r="B102" s="35">
        <v>102</v>
      </c>
      <c r="C102" s="61" t="s">
        <v>273</v>
      </c>
      <c r="D102" s="36">
        <v>41205</v>
      </c>
      <c r="E102" s="59" t="s">
        <v>171</v>
      </c>
      <c r="F102" s="60">
        <v>5</v>
      </c>
      <c r="G102" s="111">
        <v>466.1</v>
      </c>
      <c r="H102" s="58" t="s">
        <v>232</v>
      </c>
    </row>
    <row r="103" spans="1:8" ht="19.5" customHeight="1">
      <c r="A103" s="35" t="s">
        <v>20</v>
      </c>
      <c r="B103" s="35">
        <v>103</v>
      </c>
      <c r="C103" s="61" t="s">
        <v>274</v>
      </c>
      <c r="D103" s="36">
        <v>41204</v>
      </c>
      <c r="E103" s="59" t="s">
        <v>171</v>
      </c>
      <c r="F103" s="60">
        <v>8</v>
      </c>
      <c r="G103" s="111">
        <v>466.1</v>
      </c>
      <c r="H103" s="58" t="s">
        <v>238</v>
      </c>
    </row>
    <row r="104" spans="1:8" ht="19.5" customHeight="1">
      <c r="A104" s="35" t="s">
        <v>20</v>
      </c>
      <c r="B104" s="35">
        <v>104</v>
      </c>
      <c r="C104" s="61" t="s">
        <v>275</v>
      </c>
      <c r="D104" s="36">
        <v>41207</v>
      </c>
      <c r="E104" s="59" t="s">
        <v>171</v>
      </c>
      <c r="F104" s="60">
        <v>10</v>
      </c>
      <c r="G104" s="111">
        <v>466.1</v>
      </c>
      <c r="H104" s="58" t="s">
        <v>211</v>
      </c>
    </row>
    <row r="105" spans="1:8" ht="19.5" customHeight="1">
      <c r="A105" s="35" t="s">
        <v>20</v>
      </c>
      <c r="B105" s="35">
        <v>105</v>
      </c>
      <c r="C105" s="61" t="s">
        <v>276</v>
      </c>
      <c r="D105" s="36">
        <v>41205</v>
      </c>
      <c r="E105" s="59" t="s">
        <v>171</v>
      </c>
      <c r="F105" s="60">
        <v>5</v>
      </c>
      <c r="G105" s="111">
        <v>466.1</v>
      </c>
      <c r="H105" s="58" t="s">
        <v>238</v>
      </c>
    </row>
    <row r="106" spans="1:8" ht="19.5" customHeight="1">
      <c r="A106" s="35" t="s">
        <v>20</v>
      </c>
      <c r="B106" s="35">
        <v>106</v>
      </c>
      <c r="C106" s="61" t="s">
        <v>277</v>
      </c>
      <c r="D106" s="36">
        <v>41192</v>
      </c>
      <c r="E106" s="59" t="s">
        <v>171</v>
      </c>
      <c r="F106" s="60">
        <v>15</v>
      </c>
      <c r="G106" s="111">
        <v>466.1</v>
      </c>
      <c r="H106" s="58" t="s">
        <v>238</v>
      </c>
    </row>
    <row r="107" spans="1:8" ht="19.5" customHeight="1">
      <c r="A107" s="35" t="s">
        <v>20</v>
      </c>
      <c r="B107" s="35">
        <v>107</v>
      </c>
      <c r="C107" s="61" t="s">
        <v>278</v>
      </c>
      <c r="D107" s="36">
        <v>41208</v>
      </c>
      <c r="E107" s="59" t="s">
        <v>171</v>
      </c>
      <c r="F107" s="60">
        <v>7</v>
      </c>
      <c r="G107" s="111">
        <v>466.1</v>
      </c>
      <c r="H107" s="58" t="s">
        <v>243</v>
      </c>
    </row>
    <row r="108" spans="1:8" ht="19.5" customHeight="1">
      <c r="A108" s="35" t="s">
        <v>20</v>
      </c>
      <c r="B108" s="35">
        <v>108</v>
      </c>
      <c r="C108" s="61" t="s">
        <v>279</v>
      </c>
      <c r="D108" s="36">
        <v>41211</v>
      </c>
      <c r="E108" s="59" t="s">
        <v>171</v>
      </c>
      <c r="F108" s="60">
        <v>5</v>
      </c>
      <c r="G108" s="111">
        <v>466.1</v>
      </c>
      <c r="H108" s="58" t="s">
        <v>245</v>
      </c>
    </row>
    <row r="109" spans="1:8" ht="19.5" customHeight="1">
      <c r="A109" s="35" t="s">
        <v>20</v>
      </c>
      <c r="B109" s="35">
        <v>109</v>
      </c>
      <c r="C109" s="61" t="s">
        <v>280</v>
      </c>
      <c r="D109" s="36">
        <v>41204</v>
      </c>
      <c r="E109" s="59" t="s">
        <v>171</v>
      </c>
      <c r="F109" s="60">
        <v>7</v>
      </c>
      <c r="G109" s="111">
        <v>466.1</v>
      </c>
      <c r="H109" s="58" t="s">
        <v>232</v>
      </c>
    </row>
    <row r="110" spans="1:8" ht="19.5" customHeight="1">
      <c r="A110" s="35" t="s">
        <v>20</v>
      </c>
      <c r="B110" s="35">
        <v>110</v>
      </c>
      <c r="C110" s="61" t="s">
        <v>281</v>
      </c>
      <c r="D110" s="36">
        <v>41192</v>
      </c>
      <c r="E110" s="59" t="s">
        <v>171</v>
      </c>
      <c r="F110" s="60">
        <v>15</v>
      </c>
      <c r="G110" s="111">
        <v>466.1</v>
      </c>
      <c r="H110" s="58" t="s">
        <v>227</v>
      </c>
    </row>
    <row r="111" spans="1:8" ht="19.5" customHeight="1">
      <c r="A111" s="34" t="s">
        <v>20</v>
      </c>
      <c r="B111" s="35">
        <v>112</v>
      </c>
      <c r="C111" s="61" t="s">
        <v>282</v>
      </c>
      <c r="D111" s="36">
        <v>41212</v>
      </c>
      <c r="E111" s="59" t="s">
        <v>171</v>
      </c>
      <c r="F111" s="60">
        <v>10</v>
      </c>
      <c r="G111" s="111">
        <v>466.1</v>
      </c>
      <c r="H111" s="58" t="s">
        <v>215</v>
      </c>
    </row>
    <row r="112" spans="1:8" ht="19.5" customHeight="1">
      <c r="A112" s="34" t="s">
        <v>20</v>
      </c>
      <c r="B112" s="35">
        <v>113</v>
      </c>
      <c r="C112" s="61" t="s">
        <v>283</v>
      </c>
      <c r="D112" s="36">
        <v>41200</v>
      </c>
      <c r="E112" s="59" t="s">
        <v>171</v>
      </c>
      <c r="F112" s="60">
        <v>15</v>
      </c>
      <c r="G112" s="111">
        <v>466.1</v>
      </c>
      <c r="H112" s="58" t="s">
        <v>221</v>
      </c>
    </row>
    <row r="113" spans="1:8" ht="19.5" customHeight="1">
      <c r="A113" s="34" t="s">
        <v>20</v>
      </c>
      <c r="B113" s="35">
        <v>114</v>
      </c>
      <c r="C113" s="61">
        <v>40645647</v>
      </c>
      <c r="D113" s="36">
        <v>41210</v>
      </c>
      <c r="E113" s="59" t="s">
        <v>168</v>
      </c>
      <c r="F113" s="60">
        <v>55</v>
      </c>
      <c r="G113" s="111">
        <v>350501.34</v>
      </c>
      <c r="H113" s="58" t="s">
        <v>234</v>
      </c>
    </row>
    <row r="114" spans="1:8" ht="19.5" customHeight="1">
      <c r="A114" s="34" t="s">
        <v>20</v>
      </c>
      <c r="B114" s="35">
        <v>115</v>
      </c>
      <c r="C114" s="61">
        <v>40645725</v>
      </c>
      <c r="D114" s="36">
        <v>41207</v>
      </c>
      <c r="E114" s="59" t="s">
        <v>171</v>
      </c>
      <c r="F114" s="60">
        <v>55</v>
      </c>
      <c r="G114" s="111">
        <v>350501.34</v>
      </c>
      <c r="H114" s="58" t="s">
        <v>202</v>
      </c>
    </row>
    <row r="115" spans="1:8" ht="19.5" customHeight="1">
      <c r="A115" s="34" t="s">
        <v>20</v>
      </c>
      <c r="B115" s="35">
        <v>116</v>
      </c>
      <c r="C115" s="61">
        <v>40646456</v>
      </c>
      <c r="D115" s="36">
        <v>41200</v>
      </c>
      <c r="E115" s="59" t="s">
        <v>168</v>
      </c>
      <c r="F115" s="60">
        <v>200</v>
      </c>
      <c r="G115" s="111">
        <v>11600</v>
      </c>
      <c r="H115" s="58" t="s">
        <v>202</v>
      </c>
    </row>
    <row r="116" spans="1:8" ht="19.5" customHeight="1">
      <c r="A116" s="34" t="s">
        <v>20</v>
      </c>
      <c r="B116" s="35">
        <v>117</v>
      </c>
      <c r="C116" s="61" t="s">
        <v>284</v>
      </c>
      <c r="D116" s="36">
        <v>41207</v>
      </c>
      <c r="E116" s="59" t="s">
        <v>171</v>
      </c>
      <c r="F116" s="60">
        <v>15</v>
      </c>
      <c r="G116" s="111">
        <v>466.1</v>
      </c>
      <c r="H116" s="58" t="s">
        <v>232</v>
      </c>
    </row>
    <row r="117" spans="1:8" ht="19.5" customHeight="1">
      <c r="A117" s="34" t="s">
        <v>20</v>
      </c>
      <c r="B117" s="35">
        <v>118</v>
      </c>
      <c r="C117" s="61" t="s">
        <v>285</v>
      </c>
      <c r="D117" s="36">
        <v>41193</v>
      </c>
      <c r="E117" s="59" t="s">
        <v>171</v>
      </c>
      <c r="F117" s="60">
        <v>15</v>
      </c>
      <c r="G117" s="111">
        <v>466.1</v>
      </c>
      <c r="H117" s="58" t="s">
        <v>69</v>
      </c>
    </row>
    <row r="118" spans="1:8" ht="19.5" customHeight="1">
      <c r="A118" s="34" t="s">
        <v>20</v>
      </c>
      <c r="B118" s="35">
        <v>119</v>
      </c>
      <c r="C118" s="61" t="s">
        <v>286</v>
      </c>
      <c r="D118" s="36">
        <v>41206</v>
      </c>
      <c r="E118" s="59" t="s">
        <v>171</v>
      </c>
      <c r="F118" s="60">
        <v>5</v>
      </c>
      <c r="G118" s="111">
        <v>466.1</v>
      </c>
      <c r="H118" s="58" t="s">
        <v>22</v>
      </c>
    </row>
    <row r="119" spans="1:8" ht="19.5" customHeight="1">
      <c r="A119" s="34" t="s">
        <v>20</v>
      </c>
      <c r="B119" s="35">
        <v>120</v>
      </c>
      <c r="C119" s="61" t="s">
        <v>287</v>
      </c>
      <c r="D119" s="36">
        <v>41184</v>
      </c>
      <c r="E119" s="59" t="s">
        <v>171</v>
      </c>
      <c r="F119" s="60">
        <v>14.9</v>
      </c>
      <c r="G119" s="111">
        <v>466.1</v>
      </c>
      <c r="H119" s="58" t="s">
        <v>22</v>
      </c>
    </row>
    <row r="120" spans="1:8" ht="19.5" customHeight="1">
      <c r="A120" s="34" t="s">
        <v>20</v>
      </c>
      <c r="B120" s="35">
        <v>121</v>
      </c>
      <c r="C120" s="61" t="s">
        <v>288</v>
      </c>
      <c r="D120" s="36">
        <v>41207</v>
      </c>
      <c r="E120" s="59" t="s">
        <v>171</v>
      </c>
      <c r="F120" s="60">
        <v>12.6</v>
      </c>
      <c r="G120" s="111">
        <v>466.1</v>
      </c>
      <c r="H120" s="58" t="s">
        <v>76</v>
      </c>
    </row>
    <row r="121" spans="1:8" ht="19.5" customHeight="1">
      <c r="A121" s="34" t="s">
        <v>20</v>
      </c>
      <c r="B121" s="35">
        <v>122</v>
      </c>
      <c r="C121" s="61" t="s">
        <v>289</v>
      </c>
      <c r="D121" s="36">
        <v>41194</v>
      </c>
      <c r="E121" s="59" t="s">
        <v>171</v>
      </c>
      <c r="F121" s="60">
        <v>15</v>
      </c>
      <c r="G121" s="111">
        <v>466.1</v>
      </c>
      <c r="H121" s="58" t="s">
        <v>76</v>
      </c>
    </row>
    <row r="122" spans="1:8" ht="19.5" customHeight="1">
      <c r="A122" s="34" t="s">
        <v>20</v>
      </c>
      <c r="B122" s="35">
        <v>123</v>
      </c>
      <c r="C122" s="61" t="s">
        <v>290</v>
      </c>
      <c r="D122" s="36">
        <v>41183</v>
      </c>
      <c r="E122" s="59" t="s">
        <v>171</v>
      </c>
      <c r="F122" s="60">
        <v>14.9</v>
      </c>
      <c r="G122" s="111">
        <v>466.1</v>
      </c>
      <c r="H122" s="58" t="s">
        <v>22</v>
      </c>
    </row>
    <row r="123" spans="1:8" ht="19.5" customHeight="1">
      <c r="A123" s="34" t="s">
        <v>20</v>
      </c>
      <c r="B123" s="35">
        <v>124</v>
      </c>
      <c r="C123" s="61" t="s">
        <v>291</v>
      </c>
      <c r="D123" s="36">
        <v>41212</v>
      </c>
      <c r="E123" s="59" t="s">
        <v>171</v>
      </c>
      <c r="F123" s="60">
        <v>15</v>
      </c>
      <c r="G123" s="111">
        <v>466.1</v>
      </c>
      <c r="H123" s="58" t="s">
        <v>69</v>
      </c>
    </row>
    <row r="124" spans="1:8" ht="19.5" customHeight="1">
      <c r="A124" s="35" t="s">
        <v>62</v>
      </c>
      <c r="B124" s="35">
        <v>125</v>
      </c>
      <c r="C124" s="61" t="s">
        <v>292</v>
      </c>
      <c r="D124" s="36">
        <v>41212</v>
      </c>
      <c r="E124" s="59" t="s">
        <v>171</v>
      </c>
      <c r="F124" s="60">
        <v>15</v>
      </c>
      <c r="G124" s="111">
        <v>466.1</v>
      </c>
      <c r="H124" s="58" t="s">
        <v>69</v>
      </c>
    </row>
    <row r="125" spans="1:8" ht="19.5" customHeight="1">
      <c r="A125" s="35" t="s">
        <v>62</v>
      </c>
      <c r="B125" s="35">
        <v>126</v>
      </c>
      <c r="C125" s="61" t="s">
        <v>293</v>
      </c>
      <c r="D125" s="36">
        <v>41212</v>
      </c>
      <c r="E125" s="59" t="s">
        <v>171</v>
      </c>
      <c r="F125" s="60">
        <v>15</v>
      </c>
      <c r="G125" s="111">
        <v>466.1</v>
      </c>
      <c r="H125" s="58" t="s">
        <v>69</v>
      </c>
    </row>
    <row r="126" spans="1:8" ht="19.5" customHeight="1">
      <c r="A126" s="35" t="s">
        <v>62</v>
      </c>
      <c r="B126" s="35">
        <v>127</v>
      </c>
      <c r="C126" s="61" t="s">
        <v>294</v>
      </c>
      <c r="D126" s="36">
        <v>41184</v>
      </c>
      <c r="E126" s="59" t="s">
        <v>171</v>
      </c>
      <c r="F126" s="60">
        <v>6</v>
      </c>
      <c r="G126" s="111">
        <v>466.1</v>
      </c>
      <c r="H126" s="58" t="s">
        <v>67</v>
      </c>
    </row>
    <row r="127" spans="1:8" ht="19.5" customHeight="1">
      <c r="A127" s="35" t="s">
        <v>62</v>
      </c>
      <c r="B127" s="35">
        <v>128</v>
      </c>
      <c r="C127" s="61" t="s">
        <v>295</v>
      </c>
      <c r="D127" s="36">
        <v>41183</v>
      </c>
      <c r="E127" s="59" t="s">
        <v>171</v>
      </c>
      <c r="F127" s="60">
        <v>14.9</v>
      </c>
      <c r="G127" s="111">
        <v>466.1</v>
      </c>
      <c r="H127" s="58" t="s">
        <v>22</v>
      </c>
    </row>
    <row r="128" spans="1:8" ht="19.5" customHeight="1">
      <c r="A128" s="35" t="s">
        <v>62</v>
      </c>
      <c r="B128" s="35">
        <v>129</v>
      </c>
      <c r="C128" s="61" t="s">
        <v>296</v>
      </c>
      <c r="D128" s="36">
        <v>41197</v>
      </c>
      <c r="E128" s="59" t="s">
        <v>171</v>
      </c>
      <c r="F128" s="60">
        <v>6</v>
      </c>
      <c r="G128" s="111">
        <v>466.1</v>
      </c>
      <c r="H128" s="58" t="s">
        <v>53</v>
      </c>
    </row>
    <row r="129" spans="1:8" ht="19.5" customHeight="1">
      <c r="A129" s="35" t="s">
        <v>62</v>
      </c>
      <c r="B129" s="35">
        <v>130</v>
      </c>
      <c r="C129" s="61" t="s">
        <v>297</v>
      </c>
      <c r="D129" s="36">
        <v>41200</v>
      </c>
      <c r="E129" s="59" t="s">
        <v>171</v>
      </c>
      <c r="F129" s="60">
        <v>6</v>
      </c>
      <c r="G129" s="111">
        <v>466.1</v>
      </c>
      <c r="H129" s="58" t="s">
        <v>53</v>
      </c>
    </row>
    <row r="130" spans="1:8" ht="19.5" customHeight="1">
      <c r="A130" s="35" t="s">
        <v>62</v>
      </c>
      <c r="B130" s="35">
        <v>131</v>
      </c>
      <c r="C130" s="61" t="s">
        <v>298</v>
      </c>
      <c r="D130" s="36">
        <v>41200</v>
      </c>
      <c r="E130" s="59" t="s">
        <v>171</v>
      </c>
      <c r="F130" s="60">
        <v>6</v>
      </c>
      <c r="G130" s="111">
        <v>466.1</v>
      </c>
      <c r="H130" s="58" t="s">
        <v>125</v>
      </c>
    </row>
    <row r="131" spans="1:8" ht="19.5" customHeight="1">
      <c r="A131" s="35" t="s">
        <v>62</v>
      </c>
      <c r="B131" s="35">
        <v>132</v>
      </c>
      <c r="C131" s="59" t="s">
        <v>299</v>
      </c>
      <c r="D131" s="134">
        <v>41211</v>
      </c>
      <c r="E131" s="59" t="s">
        <v>171</v>
      </c>
      <c r="F131" s="135">
        <v>14.9</v>
      </c>
      <c r="G131" s="136">
        <v>466.1</v>
      </c>
      <c r="H131" s="137" t="s">
        <v>130</v>
      </c>
    </row>
    <row r="132" spans="1:8" ht="19.5" customHeight="1">
      <c r="A132" s="35" t="s">
        <v>62</v>
      </c>
      <c r="B132" s="35">
        <v>133</v>
      </c>
      <c r="C132" s="59" t="s">
        <v>300</v>
      </c>
      <c r="D132" s="134">
        <v>41198</v>
      </c>
      <c r="E132" s="59" t="s">
        <v>171</v>
      </c>
      <c r="F132" s="135">
        <v>15</v>
      </c>
      <c r="G132" s="136">
        <v>466.1</v>
      </c>
      <c r="H132" s="137" t="s">
        <v>47</v>
      </c>
    </row>
    <row r="133" spans="1:8" ht="19.5" customHeight="1">
      <c r="A133" s="35" t="s">
        <v>62</v>
      </c>
      <c r="B133" s="35">
        <v>134</v>
      </c>
      <c r="C133" s="59" t="s">
        <v>301</v>
      </c>
      <c r="D133" s="134">
        <v>41198</v>
      </c>
      <c r="E133" s="59" t="s">
        <v>171</v>
      </c>
      <c r="F133" s="135">
        <v>10</v>
      </c>
      <c r="G133" s="136">
        <v>466.1</v>
      </c>
      <c r="H133" s="137" t="s">
        <v>47</v>
      </c>
    </row>
    <row r="134" spans="1:8" ht="19.5" customHeight="1">
      <c r="A134" s="35" t="s">
        <v>62</v>
      </c>
      <c r="B134" s="35">
        <v>135</v>
      </c>
      <c r="C134" s="59" t="s">
        <v>302</v>
      </c>
      <c r="D134" s="134">
        <v>41183</v>
      </c>
      <c r="E134" s="59" t="s">
        <v>171</v>
      </c>
      <c r="F134" s="135">
        <v>15</v>
      </c>
      <c r="G134" s="136">
        <v>466.1</v>
      </c>
      <c r="H134" s="137" t="s">
        <v>91</v>
      </c>
    </row>
    <row r="135" spans="1:8" ht="19.5" customHeight="1">
      <c r="A135" s="35" t="s">
        <v>62</v>
      </c>
      <c r="B135" s="35">
        <v>136</v>
      </c>
      <c r="C135" s="59" t="s">
        <v>303</v>
      </c>
      <c r="D135" s="134">
        <v>41205</v>
      </c>
      <c r="E135" s="59" t="s">
        <v>171</v>
      </c>
      <c r="F135" s="135">
        <v>14.9</v>
      </c>
      <c r="G135" s="136">
        <v>466.1</v>
      </c>
      <c r="H135" s="137" t="s">
        <v>22</v>
      </c>
    </row>
    <row r="136" spans="1:8" ht="19.5" customHeight="1">
      <c r="A136" s="35" t="s">
        <v>62</v>
      </c>
      <c r="B136" s="35">
        <v>137</v>
      </c>
      <c r="C136" s="59" t="s">
        <v>304</v>
      </c>
      <c r="D136" s="134">
        <v>41183</v>
      </c>
      <c r="E136" s="59" t="s">
        <v>171</v>
      </c>
      <c r="F136" s="135">
        <v>15</v>
      </c>
      <c r="G136" s="136">
        <v>466.1</v>
      </c>
      <c r="H136" s="137" t="s">
        <v>305</v>
      </c>
    </row>
    <row r="137" spans="1:8" ht="19.5" customHeight="1">
      <c r="A137" s="35" t="s">
        <v>62</v>
      </c>
      <c r="B137" s="35">
        <v>138</v>
      </c>
      <c r="C137" s="59" t="s">
        <v>306</v>
      </c>
      <c r="D137" s="134">
        <v>41207</v>
      </c>
      <c r="E137" s="59" t="s">
        <v>171</v>
      </c>
      <c r="F137" s="135">
        <v>14.9</v>
      </c>
      <c r="G137" s="136">
        <v>466.1</v>
      </c>
      <c r="H137" s="137" t="s">
        <v>130</v>
      </c>
    </row>
    <row r="138" spans="1:8" ht="19.5" customHeight="1">
      <c r="A138" s="35" t="s">
        <v>62</v>
      </c>
      <c r="B138" s="35">
        <v>139</v>
      </c>
      <c r="C138" s="59" t="s">
        <v>307</v>
      </c>
      <c r="D138" s="134">
        <v>41201</v>
      </c>
      <c r="E138" s="59" t="s">
        <v>171</v>
      </c>
      <c r="F138" s="135">
        <v>15</v>
      </c>
      <c r="G138" s="136">
        <v>466.1</v>
      </c>
      <c r="H138" s="137" t="s">
        <v>308</v>
      </c>
    </row>
    <row r="139" spans="1:8" ht="19.5" customHeight="1">
      <c r="A139" s="35" t="s">
        <v>62</v>
      </c>
      <c r="B139" s="35">
        <v>140</v>
      </c>
      <c r="C139" s="59" t="s">
        <v>309</v>
      </c>
      <c r="D139" s="134">
        <v>41197</v>
      </c>
      <c r="E139" s="59" t="s">
        <v>171</v>
      </c>
      <c r="F139" s="135">
        <v>15</v>
      </c>
      <c r="G139" s="136">
        <v>466.1</v>
      </c>
      <c r="H139" s="137" t="s">
        <v>43</v>
      </c>
    </row>
    <row r="140" spans="1:8" ht="19.5" customHeight="1">
      <c r="A140" s="35" t="s">
        <v>62</v>
      </c>
      <c r="B140" s="35">
        <v>141</v>
      </c>
      <c r="C140" s="59" t="s">
        <v>310</v>
      </c>
      <c r="D140" s="134">
        <v>41205</v>
      </c>
      <c r="E140" s="59" t="s">
        <v>171</v>
      </c>
      <c r="F140" s="135">
        <v>14.9</v>
      </c>
      <c r="G140" s="136">
        <v>466.1</v>
      </c>
      <c r="H140" s="137" t="s">
        <v>130</v>
      </c>
    </row>
    <row r="141" spans="1:8" ht="19.5" customHeight="1">
      <c r="A141" s="35" t="s">
        <v>62</v>
      </c>
      <c r="B141" s="35">
        <v>142</v>
      </c>
      <c r="C141" s="59" t="s">
        <v>311</v>
      </c>
      <c r="D141" s="134">
        <v>41191</v>
      </c>
      <c r="E141" s="59" t="s">
        <v>171</v>
      </c>
      <c r="F141" s="135">
        <v>6</v>
      </c>
      <c r="G141" s="136">
        <v>466.1</v>
      </c>
      <c r="H141" s="137" t="s">
        <v>69</v>
      </c>
    </row>
    <row r="142" spans="1:8" ht="19.5" customHeight="1">
      <c r="A142" s="35" t="s">
        <v>62</v>
      </c>
      <c r="B142" s="35">
        <v>143</v>
      </c>
      <c r="C142" s="59" t="s">
        <v>312</v>
      </c>
      <c r="D142" s="134">
        <v>41204</v>
      </c>
      <c r="E142" s="59" t="s">
        <v>171</v>
      </c>
      <c r="F142" s="135">
        <v>10</v>
      </c>
      <c r="G142" s="136">
        <v>466.1</v>
      </c>
      <c r="H142" s="137" t="s">
        <v>52</v>
      </c>
    </row>
    <row r="143" spans="1:8" ht="19.5" customHeight="1">
      <c r="A143" s="35" t="s">
        <v>62</v>
      </c>
      <c r="B143" s="35">
        <v>144</v>
      </c>
      <c r="C143" s="59" t="s">
        <v>313</v>
      </c>
      <c r="D143" s="134">
        <v>41206</v>
      </c>
      <c r="E143" s="59" t="s">
        <v>171</v>
      </c>
      <c r="F143" s="135">
        <v>14.9</v>
      </c>
      <c r="G143" s="136">
        <v>466.1</v>
      </c>
      <c r="H143" s="137" t="s">
        <v>130</v>
      </c>
    </row>
    <row r="144" spans="1:8" ht="19.5" customHeight="1">
      <c r="A144" s="35" t="s">
        <v>62</v>
      </c>
      <c r="B144" s="35">
        <v>145</v>
      </c>
      <c r="C144" s="59" t="s">
        <v>314</v>
      </c>
      <c r="D144" s="134">
        <v>41201</v>
      </c>
      <c r="E144" s="59" t="s">
        <v>171</v>
      </c>
      <c r="F144" s="135">
        <v>8</v>
      </c>
      <c r="G144" s="136">
        <v>466.1</v>
      </c>
      <c r="H144" s="137" t="s">
        <v>47</v>
      </c>
    </row>
    <row r="145" spans="1:8" ht="19.5" customHeight="1">
      <c r="A145" s="35" t="s">
        <v>62</v>
      </c>
      <c r="B145" s="35">
        <v>146</v>
      </c>
      <c r="C145" s="59" t="s">
        <v>315</v>
      </c>
      <c r="D145" s="134">
        <v>41212</v>
      </c>
      <c r="E145" s="59" t="s">
        <v>171</v>
      </c>
      <c r="F145" s="135">
        <v>60</v>
      </c>
      <c r="G145" s="136">
        <v>7560</v>
      </c>
      <c r="H145" s="137" t="s">
        <v>53</v>
      </c>
    </row>
    <row r="146" spans="1:8" ht="19.5" customHeight="1">
      <c r="A146" s="35" t="s">
        <v>62</v>
      </c>
      <c r="B146" s="35">
        <v>147</v>
      </c>
      <c r="C146" s="59" t="s">
        <v>316</v>
      </c>
      <c r="D146" s="134">
        <v>41212</v>
      </c>
      <c r="E146" s="59" t="s">
        <v>171</v>
      </c>
      <c r="F146" s="135">
        <v>8</v>
      </c>
      <c r="G146" s="136">
        <v>466.1</v>
      </c>
      <c r="H146" s="137" t="s">
        <v>126</v>
      </c>
    </row>
    <row r="147" spans="1:8" ht="19.5" customHeight="1">
      <c r="A147" s="35" t="s">
        <v>62</v>
      </c>
      <c r="B147" s="35">
        <v>148</v>
      </c>
      <c r="C147" s="59" t="s">
        <v>317</v>
      </c>
      <c r="D147" s="134">
        <v>41204</v>
      </c>
      <c r="E147" s="59" t="s">
        <v>171</v>
      </c>
      <c r="F147" s="135">
        <v>4.4</v>
      </c>
      <c r="G147" s="136">
        <v>466.1</v>
      </c>
      <c r="H147" s="137" t="s">
        <v>43</v>
      </c>
    </row>
    <row r="148" spans="1:8" ht="19.5" customHeight="1">
      <c r="A148" s="35" t="s">
        <v>62</v>
      </c>
      <c r="B148" s="35">
        <v>149</v>
      </c>
      <c r="C148" s="59" t="s">
        <v>318</v>
      </c>
      <c r="D148" s="134">
        <v>41208</v>
      </c>
      <c r="E148" s="59" t="s">
        <v>171</v>
      </c>
      <c r="F148" s="135">
        <v>15</v>
      </c>
      <c r="G148" s="136">
        <v>466.1</v>
      </c>
      <c r="H148" s="137" t="s">
        <v>145</v>
      </c>
    </row>
    <row r="149" spans="1:8" ht="19.5" customHeight="1">
      <c r="A149" s="35" t="s">
        <v>62</v>
      </c>
      <c r="B149" s="35">
        <v>150</v>
      </c>
      <c r="C149" s="59" t="s">
        <v>319</v>
      </c>
      <c r="D149" s="134">
        <v>41206</v>
      </c>
      <c r="E149" s="59" t="s">
        <v>171</v>
      </c>
      <c r="F149" s="135">
        <v>14.9</v>
      </c>
      <c r="G149" s="136">
        <v>466.1</v>
      </c>
      <c r="H149" s="137" t="s">
        <v>67</v>
      </c>
    </row>
    <row r="150" spans="1:8" ht="19.5" customHeight="1">
      <c r="A150" s="35" t="s">
        <v>62</v>
      </c>
      <c r="B150" s="35">
        <v>151</v>
      </c>
      <c r="C150" s="59" t="s">
        <v>320</v>
      </c>
      <c r="D150" s="134">
        <v>41212</v>
      </c>
      <c r="E150" s="59" t="s">
        <v>171</v>
      </c>
      <c r="F150" s="135">
        <v>6</v>
      </c>
      <c r="G150" s="136">
        <v>466.1</v>
      </c>
      <c r="H150" s="137" t="s">
        <v>47</v>
      </c>
    </row>
    <row r="151" spans="1:8" ht="19.5" customHeight="1">
      <c r="A151" s="35" t="s">
        <v>62</v>
      </c>
      <c r="B151" s="35">
        <v>152</v>
      </c>
      <c r="C151" s="59" t="s">
        <v>321</v>
      </c>
      <c r="D151" s="134">
        <v>41212</v>
      </c>
      <c r="E151" s="59" t="s">
        <v>171</v>
      </c>
      <c r="F151" s="135">
        <v>15</v>
      </c>
      <c r="G151" s="136">
        <v>466.1</v>
      </c>
      <c r="H151" s="137" t="s">
        <v>47</v>
      </c>
    </row>
    <row r="152" spans="1:8" ht="19.5" customHeight="1">
      <c r="A152" s="35" t="s">
        <v>62</v>
      </c>
      <c r="B152" s="35">
        <v>153</v>
      </c>
      <c r="C152" s="59">
        <v>40608156</v>
      </c>
      <c r="D152" s="134">
        <v>41207</v>
      </c>
      <c r="E152" s="59" t="s">
        <v>168</v>
      </c>
      <c r="F152" s="135">
        <v>80</v>
      </c>
      <c r="G152" s="136">
        <v>10080</v>
      </c>
      <c r="H152" s="137" t="s">
        <v>322</v>
      </c>
    </row>
    <row r="153" spans="1:8" ht="19.5" customHeight="1">
      <c r="A153" s="35" t="s">
        <v>62</v>
      </c>
      <c r="B153" s="35">
        <v>154</v>
      </c>
      <c r="C153" s="59">
        <v>40637393</v>
      </c>
      <c r="D153" s="134">
        <v>41204</v>
      </c>
      <c r="E153" s="59" t="s">
        <v>171</v>
      </c>
      <c r="F153" s="135">
        <v>15</v>
      </c>
      <c r="G153" s="136">
        <v>466.1</v>
      </c>
      <c r="H153" s="137" t="s">
        <v>323</v>
      </c>
    </row>
    <row r="154" spans="1:8" ht="19.5" customHeight="1">
      <c r="A154" s="34" t="s">
        <v>20</v>
      </c>
      <c r="B154" s="35">
        <v>155</v>
      </c>
      <c r="C154" s="59">
        <v>40626862</v>
      </c>
      <c r="D154" s="134">
        <v>41192</v>
      </c>
      <c r="E154" s="59" t="s">
        <v>171</v>
      </c>
      <c r="F154" s="135">
        <v>4.5</v>
      </c>
      <c r="G154" s="136">
        <v>466.1</v>
      </c>
      <c r="H154" s="137" t="s">
        <v>324</v>
      </c>
    </row>
    <row r="155" spans="1:8" ht="19.5" customHeight="1">
      <c r="A155" s="34" t="s">
        <v>20</v>
      </c>
      <c r="B155" s="35">
        <v>156</v>
      </c>
      <c r="C155" s="59">
        <v>40631962</v>
      </c>
      <c r="D155" s="134">
        <v>41186</v>
      </c>
      <c r="E155" s="59" t="s">
        <v>171</v>
      </c>
      <c r="F155" s="135">
        <v>4.5</v>
      </c>
      <c r="G155" s="136">
        <v>466.1</v>
      </c>
      <c r="H155" s="137" t="s">
        <v>325</v>
      </c>
    </row>
    <row r="156" spans="1:8" ht="19.5" customHeight="1">
      <c r="A156" s="34" t="s">
        <v>20</v>
      </c>
      <c r="B156" s="35">
        <v>157</v>
      </c>
      <c r="C156" s="59">
        <v>40633992</v>
      </c>
      <c r="D156" s="134">
        <v>41183</v>
      </c>
      <c r="E156" s="59" t="s">
        <v>171</v>
      </c>
      <c r="F156" s="135">
        <v>15</v>
      </c>
      <c r="G156" s="136">
        <v>466.1</v>
      </c>
      <c r="H156" s="137" t="s">
        <v>326</v>
      </c>
    </row>
    <row r="157" spans="1:8" ht="19.5" customHeight="1">
      <c r="A157" s="34" t="s">
        <v>20</v>
      </c>
      <c r="B157" s="35">
        <v>158</v>
      </c>
      <c r="C157" s="59">
        <v>40635107</v>
      </c>
      <c r="D157" s="134">
        <v>41185</v>
      </c>
      <c r="E157" s="59" t="s">
        <v>171</v>
      </c>
      <c r="F157" s="135">
        <v>8</v>
      </c>
      <c r="G157" s="136">
        <v>466.1</v>
      </c>
      <c r="H157" s="137" t="s">
        <v>327</v>
      </c>
    </row>
    <row r="158" spans="1:8" ht="19.5" customHeight="1">
      <c r="A158" s="34" t="s">
        <v>20</v>
      </c>
      <c r="B158" s="35">
        <v>159</v>
      </c>
      <c r="C158" s="59">
        <v>40634489</v>
      </c>
      <c r="D158" s="134">
        <v>41183</v>
      </c>
      <c r="E158" s="59" t="s">
        <v>171</v>
      </c>
      <c r="F158" s="135">
        <v>4.5</v>
      </c>
      <c r="G158" s="136">
        <v>466.1</v>
      </c>
      <c r="H158" s="137" t="s">
        <v>95</v>
      </c>
    </row>
    <row r="159" spans="1:8" ht="19.5" customHeight="1">
      <c r="A159" s="34" t="s">
        <v>20</v>
      </c>
      <c r="B159" s="35">
        <v>160</v>
      </c>
      <c r="C159" s="61">
        <v>40635891</v>
      </c>
      <c r="D159" s="36">
        <v>41183</v>
      </c>
      <c r="E159" s="59" t="s">
        <v>171</v>
      </c>
      <c r="F159" s="60">
        <v>14</v>
      </c>
      <c r="G159" s="120">
        <v>466.1</v>
      </c>
      <c r="H159" s="58" t="s">
        <v>327</v>
      </c>
    </row>
    <row r="160" spans="1:8" ht="19.5" customHeight="1">
      <c r="A160" s="34" t="s">
        <v>20</v>
      </c>
      <c r="B160" s="35">
        <v>161</v>
      </c>
      <c r="C160" s="61">
        <v>40636181</v>
      </c>
      <c r="D160" s="36">
        <v>41190</v>
      </c>
      <c r="E160" s="59" t="s">
        <v>171</v>
      </c>
      <c r="F160" s="60">
        <v>8</v>
      </c>
      <c r="G160" s="120">
        <v>466.1</v>
      </c>
      <c r="H160" s="58" t="s">
        <v>328</v>
      </c>
    </row>
    <row r="161" spans="1:8" ht="19.5" customHeight="1">
      <c r="A161" s="34" t="s">
        <v>20</v>
      </c>
      <c r="B161" s="35">
        <v>162</v>
      </c>
      <c r="C161" s="61">
        <v>40636642</v>
      </c>
      <c r="D161" s="36">
        <v>41200</v>
      </c>
      <c r="E161" s="59" t="s">
        <v>171</v>
      </c>
      <c r="F161" s="60">
        <v>14</v>
      </c>
      <c r="G161" s="120">
        <v>466.1</v>
      </c>
      <c r="H161" s="58" t="s">
        <v>329</v>
      </c>
    </row>
    <row r="162" spans="1:8" ht="19.5" customHeight="1">
      <c r="A162" s="34" t="s">
        <v>20</v>
      </c>
      <c r="B162" s="35">
        <v>163</v>
      </c>
      <c r="C162" s="61">
        <v>40636462</v>
      </c>
      <c r="D162" s="36">
        <v>41200</v>
      </c>
      <c r="E162" s="59" t="s">
        <v>171</v>
      </c>
      <c r="F162" s="60">
        <v>14</v>
      </c>
      <c r="G162" s="120">
        <v>466.1</v>
      </c>
      <c r="H162" s="58" t="s">
        <v>329</v>
      </c>
    </row>
    <row r="163" spans="1:8" ht="19.5" customHeight="1">
      <c r="A163" s="34" t="s">
        <v>20</v>
      </c>
      <c r="B163" s="35">
        <v>164</v>
      </c>
      <c r="C163" s="61">
        <v>40636909</v>
      </c>
      <c r="D163" s="36">
        <v>41192</v>
      </c>
      <c r="E163" s="59" t="s">
        <v>171</v>
      </c>
      <c r="F163" s="60">
        <v>4.5</v>
      </c>
      <c r="G163" s="120">
        <v>466.1</v>
      </c>
      <c r="H163" s="58" t="s">
        <v>325</v>
      </c>
    </row>
    <row r="164" spans="1:8" ht="19.5" customHeight="1">
      <c r="A164" s="34" t="s">
        <v>20</v>
      </c>
      <c r="B164" s="35">
        <v>165</v>
      </c>
      <c r="C164" s="61">
        <v>40636985</v>
      </c>
      <c r="D164" s="36">
        <v>41186</v>
      </c>
      <c r="E164" s="59" t="s">
        <v>171</v>
      </c>
      <c r="F164" s="60">
        <v>14</v>
      </c>
      <c r="G164" s="120">
        <v>466.1</v>
      </c>
      <c r="H164" s="58" t="s">
        <v>330</v>
      </c>
    </row>
    <row r="165" spans="1:8" ht="19.5" customHeight="1">
      <c r="A165" s="34" t="s">
        <v>20</v>
      </c>
      <c r="B165" s="35">
        <v>166</v>
      </c>
      <c r="C165" s="61">
        <v>40637325</v>
      </c>
      <c r="D165" s="36">
        <v>41190</v>
      </c>
      <c r="E165" s="59" t="s">
        <v>171</v>
      </c>
      <c r="F165" s="60">
        <v>8</v>
      </c>
      <c r="G165" s="120">
        <v>466.1</v>
      </c>
      <c r="H165" s="58" t="s">
        <v>322</v>
      </c>
    </row>
    <row r="166" spans="1:8" ht="19.5" customHeight="1">
      <c r="A166" s="34" t="s">
        <v>20</v>
      </c>
      <c r="B166" s="35">
        <v>167</v>
      </c>
      <c r="C166" s="61">
        <v>40637608</v>
      </c>
      <c r="D166" s="36">
        <v>41187</v>
      </c>
      <c r="E166" s="59" t="s">
        <v>171</v>
      </c>
      <c r="F166" s="60">
        <v>15</v>
      </c>
      <c r="G166" s="120">
        <v>466.1</v>
      </c>
      <c r="H166" s="58" t="s">
        <v>327</v>
      </c>
    </row>
    <row r="167" spans="1:8" ht="19.5" customHeight="1">
      <c r="A167" s="34" t="s">
        <v>20</v>
      </c>
      <c r="B167" s="35">
        <v>168</v>
      </c>
      <c r="C167" s="59">
        <v>40637831</v>
      </c>
      <c r="D167" s="134">
        <v>41187</v>
      </c>
      <c r="E167" s="59" t="s">
        <v>171</v>
      </c>
      <c r="F167" s="135">
        <v>15</v>
      </c>
      <c r="G167" s="136">
        <v>466.1</v>
      </c>
      <c r="H167" s="137" t="s">
        <v>327</v>
      </c>
    </row>
    <row r="168" spans="1:8" ht="19.5" customHeight="1">
      <c r="A168" s="34" t="s">
        <v>20</v>
      </c>
      <c r="B168" s="35">
        <v>169</v>
      </c>
      <c r="C168" s="59">
        <v>40637645</v>
      </c>
      <c r="D168" s="134">
        <v>41187</v>
      </c>
      <c r="E168" s="59" t="s">
        <v>171</v>
      </c>
      <c r="F168" s="135">
        <v>15</v>
      </c>
      <c r="G168" s="136">
        <v>466.1</v>
      </c>
      <c r="H168" s="137" t="s">
        <v>327</v>
      </c>
    </row>
    <row r="169" spans="1:8" ht="19.5" customHeight="1">
      <c r="A169" s="34" t="s">
        <v>20</v>
      </c>
      <c r="B169" s="35">
        <v>170</v>
      </c>
      <c r="C169" s="59">
        <v>40638046</v>
      </c>
      <c r="D169" s="134">
        <v>41183</v>
      </c>
      <c r="E169" s="59" t="s">
        <v>171</v>
      </c>
      <c r="F169" s="135">
        <v>10</v>
      </c>
      <c r="G169" s="136">
        <v>466.1</v>
      </c>
      <c r="H169" s="137" t="s">
        <v>331</v>
      </c>
    </row>
    <row r="170" spans="1:8" ht="19.5" customHeight="1">
      <c r="A170" s="34" t="s">
        <v>20</v>
      </c>
      <c r="B170" s="35">
        <v>171</v>
      </c>
      <c r="C170" s="59">
        <v>40638122</v>
      </c>
      <c r="D170" s="134">
        <v>41186</v>
      </c>
      <c r="E170" s="59" t="s">
        <v>171</v>
      </c>
      <c r="F170" s="135">
        <v>12</v>
      </c>
      <c r="G170" s="136">
        <v>466.1</v>
      </c>
      <c r="H170" s="137" t="s">
        <v>81</v>
      </c>
    </row>
    <row r="171" spans="1:8" ht="19.5" customHeight="1">
      <c r="A171" s="34" t="s">
        <v>20</v>
      </c>
      <c r="B171" s="35">
        <v>172</v>
      </c>
      <c r="C171" s="59">
        <v>40638251</v>
      </c>
      <c r="D171" s="134">
        <v>41199</v>
      </c>
      <c r="E171" s="59" t="s">
        <v>171</v>
      </c>
      <c r="F171" s="135">
        <v>15</v>
      </c>
      <c r="G171" s="136">
        <v>466.1</v>
      </c>
      <c r="H171" s="137" t="s">
        <v>332</v>
      </c>
    </row>
    <row r="172" spans="1:8" ht="19.5" customHeight="1">
      <c r="A172" s="34" t="s">
        <v>20</v>
      </c>
      <c r="B172" s="35">
        <v>173</v>
      </c>
      <c r="C172" s="59">
        <v>40638940</v>
      </c>
      <c r="D172" s="134">
        <v>41185</v>
      </c>
      <c r="E172" s="59" t="s">
        <v>171</v>
      </c>
      <c r="F172" s="135">
        <v>15</v>
      </c>
      <c r="G172" s="136">
        <v>466.1</v>
      </c>
      <c r="H172" s="137" t="s">
        <v>333</v>
      </c>
    </row>
    <row r="173" spans="1:8" ht="19.5" customHeight="1">
      <c r="A173" s="34" t="s">
        <v>20</v>
      </c>
      <c r="B173" s="35">
        <v>174</v>
      </c>
      <c r="C173" s="59">
        <v>40638976</v>
      </c>
      <c r="D173" s="134">
        <v>41198</v>
      </c>
      <c r="E173" s="59" t="s">
        <v>171</v>
      </c>
      <c r="F173" s="135">
        <v>15</v>
      </c>
      <c r="G173" s="136">
        <v>466.1</v>
      </c>
      <c r="H173" s="137" t="s">
        <v>328</v>
      </c>
    </row>
    <row r="174" spans="1:8" ht="19.5" customHeight="1">
      <c r="A174" s="34" t="s">
        <v>20</v>
      </c>
      <c r="B174" s="35">
        <v>175</v>
      </c>
      <c r="C174" s="59">
        <v>40639548</v>
      </c>
      <c r="D174" s="134">
        <v>41186</v>
      </c>
      <c r="E174" s="59" t="s">
        <v>171</v>
      </c>
      <c r="F174" s="135">
        <v>15</v>
      </c>
      <c r="G174" s="136">
        <v>466.1</v>
      </c>
      <c r="H174" s="137" t="s">
        <v>81</v>
      </c>
    </row>
    <row r="175" spans="1:8" ht="19.5" customHeight="1">
      <c r="A175" s="34" t="s">
        <v>20</v>
      </c>
      <c r="B175" s="35">
        <v>176</v>
      </c>
      <c r="C175" s="59">
        <v>40639523</v>
      </c>
      <c r="D175" s="134">
        <v>41194</v>
      </c>
      <c r="E175" s="59" t="s">
        <v>171</v>
      </c>
      <c r="F175" s="135">
        <v>15</v>
      </c>
      <c r="G175" s="136">
        <v>466.1</v>
      </c>
      <c r="H175" s="137" t="s">
        <v>331</v>
      </c>
    </row>
    <row r="176" spans="1:8" ht="19.5" customHeight="1">
      <c r="A176" s="34" t="s">
        <v>20</v>
      </c>
      <c r="B176" s="35">
        <v>177</v>
      </c>
      <c r="C176" s="59">
        <v>40639681</v>
      </c>
      <c r="D176" s="134">
        <v>41191</v>
      </c>
      <c r="E176" s="59" t="s">
        <v>171</v>
      </c>
      <c r="F176" s="135">
        <v>15</v>
      </c>
      <c r="G176" s="136">
        <v>466.1</v>
      </c>
      <c r="H176" s="137" t="s">
        <v>331</v>
      </c>
    </row>
    <row r="177" spans="1:8" ht="19.5" customHeight="1">
      <c r="A177" s="34" t="s">
        <v>20</v>
      </c>
      <c r="B177" s="35">
        <v>178</v>
      </c>
      <c r="C177" s="59">
        <v>40640148</v>
      </c>
      <c r="D177" s="134">
        <v>41190</v>
      </c>
      <c r="E177" s="59" t="s">
        <v>171</v>
      </c>
      <c r="F177" s="135">
        <v>15</v>
      </c>
      <c r="G177" s="136">
        <v>466.1</v>
      </c>
      <c r="H177" s="137" t="s">
        <v>334</v>
      </c>
    </row>
    <row r="178" spans="1:8" ht="19.5" customHeight="1">
      <c r="A178" s="34" t="s">
        <v>20</v>
      </c>
      <c r="B178" s="35">
        <v>179</v>
      </c>
      <c r="C178" s="59">
        <v>40640307</v>
      </c>
      <c r="D178" s="134">
        <v>41194</v>
      </c>
      <c r="E178" s="59" t="s">
        <v>171</v>
      </c>
      <c r="F178" s="135">
        <v>8</v>
      </c>
      <c r="G178" s="136">
        <v>466.1</v>
      </c>
      <c r="H178" s="137" t="s">
        <v>331</v>
      </c>
    </row>
    <row r="179" spans="1:8" ht="19.5" customHeight="1">
      <c r="A179" s="34" t="s">
        <v>20</v>
      </c>
      <c r="B179" s="35">
        <v>180</v>
      </c>
      <c r="C179" s="59">
        <v>40640639</v>
      </c>
      <c r="D179" s="134">
        <v>41197</v>
      </c>
      <c r="E179" s="59" t="s">
        <v>171</v>
      </c>
      <c r="F179" s="135">
        <v>12</v>
      </c>
      <c r="G179" s="136">
        <v>466.1</v>
      </c>
      <c r="H179" s="137" t="s">
        <v>335</v>
      </c>
    </row>
    <row r="180" spans="1:8" ht="19.5" customHeight="1">
      <c r="A180" s="34" t="s">
        <v>20</v>
      </c>
      <c r="B180" s="35">
        <v>181</v>
      </c>
      <c r="C180" s="59">
        <v>40640670</v>
      </c>
      <c r="D180" s="134">
        <v>41190</v>
      </c>
      <c r="E180" s="59" t="s">
        <v>171</v>
      </c>
      <c r="F180" s="135">
        <v>15</v>
      </c>
      <c r="G180" s="136">
        <v>466.1</v>
      </c>
      <c r="H180" s="137" t="s">
        <v>336</v>
      </c>
    </row>
    <row r="181" spans="1:8" ht="19.5" customHeight="1">
      <c r="A181" s="34" t="s">
        <v>20</v>
      </c>
      <c r="B181" s="35">
        <v>182</v>
      </c>
      <c r="C181" s="59">
        <v>40641010</v>
      </c>
      <c r="D181" s="134">
        <v>41191</v>
      </c>
      <c r="E181" s="59" t="s">
        <v>171</v>
      </c>
      <c r="F181" s="135">
        <v>8</v>
      </c>
      <c r="G181" s="136">
        <v>466.1</v>
      </c>
      <c r="H181" s="137" t="s">
        <v>331</v>
      </c>
    </row>
    <row r="182" spans="1:8" ht="19.5" customHeight="1">
      <c r="A182" s="34" t="s">
        <v>20</v>
      </c>
      <c r="B182" s="35">
        <v>183</v>
      </c>
      <c r="C182" s="59">
        <v>40641050</v>
      </c>
      <c r="D182" s="134">
        <v>41197</v>
      </c>
      <c r="E182" s="59" t="s">
        <v>171</v>
      </c>
      <c r="F182" s="135">
        <v>12</v>
      </c>
      <c r="G182" s="136">
        <v>466.1</v>
      </c>
      <c r="H182" s="137" t="s">
        <v>335</v>
      </c>
    </row>
    <row r="183" spans="1:8" ht="19.5" customHeight="1">
      <c r="A183" s="34" t="s">
        <v>20</v>
      </c>
      <c r="B183" s="35">
        <v>184</v>
      </c>
      <c r="C183" s="59">
        <v>40641347</v>
      </c>
      <c r="D183" s="134">
        <v>41193</v>
      </c>
      <c r="E183" s="59" t="s">
        <v>171</v>
      </c>
      <c r="F183" s="135">
        <v>15</v>
      </c>
      <c r="G183" s="136">
        <v>466.1</v>
      </c>
      <c r="H183" s="137" t="s">
        <v>328</v>
      </c>
    </row>
    <row r="184" spans="1:8" s="56" customFormat="1" ht="19.5" customHeight="1">
      <c r="A184" s="34" t="s">
        <v>20</v>
      </c>
      <c r="B184" s="35">
        <v>185</v>
      </c>
      <c r="C184" s="59">
        <v>40641394</v>
      </c>
      <c r="D184" s="134">
        <v>41190</v>
      </c>
      <c r="E184" s="59" t="s">
        <v>171</v>
      </c>
      <c r="F184" s="135">
        <v>8</v>
      </c>
      <c r="G184" s="136">
        <v>466.1</v>
      </c>
      <c r="H184" s="137" t="s">
        <v>331</v>
      </c>
    </row>
    <row r="185" spans="1:8" ht="19.5" customHeight="1">
      <c r="A185" s="34" t="s">
        <v>20</v>
      </c>
      <c r="B185" s="35">
        <v>186</v>
      </c>
      <c r="C185" s="59">
        <v>40637022</v>
      </c>
      <c r="D185" s="134">
        <v>41198</v>
      </c>
      <c r="E185" s="59" t="s">
        <v>171</v>
      </c>
      <c r="F185" s="135">
        <v>72</v>
      </c>
      <c r="G185" s="136">
        <v>17424</v>
      </c>
      <c r="H185" s="137" t="s">
        <v>328</v>
      </c>
    </row>
    <row r="186" spans="1:8" ht="19.5" customHeight="1">
      <c r="A186" s="34" t="s">
        <v>20</v>
      </c>
      <c r="B186" s="35">
        <v>187</v>
      </c>
      <c r="C186" s="59">
        <v>40641591</v>
      </c>
      <c r="D186" s="134">
        <v>41187</v>
      </c>
      <c r="E186" s="59" t="s">
        <v>171</v>
      </c>
      <c r="F186" s="135">
        <v>15</v>
      </c>
      <c r="G186" s="136">
        <v>466.1</v>
      </c>
      <c r="H186" s="137" t="s">
        <v>326</v>
      </c>
    </row>
    <row r="187" spans="1:8" ht="19.5" customHeight="1">
      <c r="A187" s="34" t="s">
        <v>20</v>
      </c>
      <c r="B187" s="35">
        <v>188</v>
      </c>
      <c r="C187" s="59">
        <v>40641849</v>
      </c>
      <c r="D187" s="134">
        <v>41191</v>
      </c>
      <c r="E187" s="59" t="s">
        <v>171</v>
      </c>
      <c r="F187" s="135">
        <v>15</v>
      </c>
      <c r="G187" s="136">
        <v>466.1</v>
      </c>
      <c r="H187" s="137" t="s">
        <v>326</v>
      </c>
    </row>
    <row r="188" spans="1:8" ht="19.5" customHeight="1">
      <c r="A188" s="34" t="s">
        <v>20</v>
      </c>
      <c r="B188" s="35">
        <v>189</v>
      </c>
      <c r="C188" s="59">
        <v>40641691</v>
      </c>
      <c r="D188" s="134">
        <v>41191</v>
      </c>
      <c r="E188" s="59" t="s">
        <v>171</v>
      </c>
      <c r="F188" s="135">
        <v>5</v>
      </c>
      <c r="G188" s="136">
        <v>466.1</v>
      </c>
      <c r="H188" s="137" t="s">
        <v>337</v>
      </c>
    </row>
    <row r="189" spans="1:8" ht="19.5" customHeight="1">
      <c r="A189" s="34" t="s">
        <v>20</v>
      </c>
      <c r="B189" s="35">
        <v>190</v>
      </c>
      <c r="C189" s="59">
        <v>40641971</v>
      </c>
      <c r="D189" s="134">
        <v>41193</v>
      </c>
      <c r="E189" s="59" t="s">
        <v>171</v>
      </c>
      <c r="F189" s="135">
        <v>8</v>
      </c>
      <c r="G189" s="136">
        <v>466.1</v>
      </c>
      <c r="H189" s="137" t="s">
        <v>338</v>
      </c>
    </row>
    <row r="190" spans="1:8" ht="19.5" customHeight="1">
      <c r="A190" s="34" t="s">
        <v>20</v>
      </c>
      <c r="B190" s="35">
        <v>191</v>
      </c>
      <c r="C190" s="59">
        <v>40642181</v>
      </c>
      <c r="D190" s="134">
        <v>41192</v>
      </c>
      <c r="E190" s="59" t="s">
        <v>171</v>
      </c>
      <c r="F190" s="135">
        <v>8</v>
      </c>
      <c r="G190" s="136">
        <v>466.1</v>
      </c>
      <c r="H190" s="137" t="s">
        <v>339</v>
      </c>
    </row>
    <row r="191" spans="1:8" ht="19.5" customHeight="1">
      <c r="A191" s="34" t="s">
        <v>20</v>
      </c>
      <c r="B191" s="35">
        <v>192</v>
      </c>
      <c r="C191" s="59">
        <v>40638182</v>
      </c>
      <c r="D191" s="134">
        <v>41208</v>
      </c>
      <c r="E191" s="59" t="s">
        <v>168</v>
      </c>
      <c r="F191" s="135">
        <v>255</v>
      </c>
      <c r="G191" s="136">
        <v>14790</v>
      </c>
      <c r="H191" s="137" t="s">
        <v>340</v>
      </c>
    </row>
    <row r="192" spans="1:8" ht="19.5" customHeight="1">
      <c r="A192" s="34" t="s">
        <v>20</v>
      </c>
      <c r="B192" s="35">
        <v>193</v>
      </c>
      <c r="C192" s="59">
        <v>40642247</v>
      </c>
      <c r="D192" s="134">
        <v>41197</v>
      </c>
      <c r="E192" s="59" t="s">
        <v>171</v>
      </c>
      <c r="F192" s="135">
        <v>15</v>
      </c>
      <c r="G192" s="136">
        <v>466.1</v>
      </c>
      <c r="H192" s="137" t="s">
        <v>328</v>
      </c>
    </row>
    <row r="193" spans="1:8" ht="19.5" customHeight="1">
      <c r="A193" s="34" t="s">
        <v>20</v>
      </c>
      <c r="B193" s="35">
        <v>194</v>
      </c>
      <c r="C193" s="59">
        <v>40642309</v>
      </c>
      <c r="D193" s="134">
        <v>41190</v>
      </c>
      <c r="E193" s="59" t="s">
        <v>171</v>
      </c>
      <c r="F193" s="135">
        <v>8</v>
      </c>
      <c r="G193" s="136">
        <v>466.1</v>
      </c>
      <c r="H193" s="137" t="s">
        <v>341</v>
      </c>
    </row>
    <row r="194" spans="1:8" ht="19.5" customHeight="1">
      <c r="A194" s="34" t="s">
        <v>20</v>
      </c>
      <c r="B194" s="35">
        <v>195</v>
      </c>
      <c r="C194" s="59">
        <v>40642791</v>
      </c>
      <c r="D194" s="134">
        <v>41206</v>
      </c>
      <c r="E194" s="59" t="s">
        <v>171</v>
      </c>
      <c r="F194" s="135">
        <v>12</v>
      </c>
      <c r="G194" s="136">
        <v>466.1</v>
      </c>
      <c r="H194" s="137" t="s">
        <v>339</v>
      </c>
    </row>
    <row r="195" spans="1:8" ht="19.5" customHeight="1">
      <c r="A195" s="34" t="s">
        <v>20</v>
      </c>
      <c r="B195" s="35">
        <v>196</v>
      </c>
      <c r="C195" s="59">
        <v>40643001</v>
      </c>
      <c r="D195" s="134">
        <v>41212</v>
      </c>
      <c r="E195" s="59" t="s">
        <v>171</v>
      </c>
      <c r="F195" s="135">
        <v>15</v>
      </c>
      <c r="G195" s="136">
        <v>466.1</v>
      </c>
      <c r="H195" s="137" t="s">
        <v>342</v>
      </c>
    </row>
    <row r="196" spans="1:8" ht="19.5" customHeight="1">
      <c r="A196" s="34" t="s">
        <v>20</v>
      </c>
      <c r="B196" s="35">
        <v>197</v>
      </c>
      <c r="C196" s="59">
        <v>40643440</v>
      </c>
      <c r="D196" s="134">
        <v>41198</v>
      </c>
      <c r="E196" s="59" t="s">
        <v>171</v>
      </c>
      <c r="F196" s="135">
        <v>15</v>
      </c>
      <c r="G196" s="136">
        <v>466.1</v>
      </c>
      <c r="H196" s="137" t="s">
        <v>343</v>
      </c>
    </row>
    <row r="197" spans="1:8" ht="19.5" customHeight="1">
      <c r="A197" s="34" t="s">
        <v>20</v>
      </c>
      <c r="B197" s="35">
        <v>198</v>
      </c>
      <c r="C197" s="59">
        <v>406440042</v>
      </c>
      <c r="D197" s="134">
        <v>41194</v>
      </c>
      <c r="E197" s="59" t="s">
        <v>171</v>
      </c>
      <c r="F197" s="135">
        <v>15</v>
      </c>
      <c r="G197" s="136">
        <v>466.1</v>
      </c>
      <c r="H197" s="137" t="s">
        <v>328</v>
      </c>
    </row>
    <row r="198" spans="1:8" ht="19.5" customHeight="1">
      <c r="A198" s="34" t="s">
        <v>20</v>
      </c>
      <c r="B198" s="35">
        <v>199</v>
      </c>
      <c r="C198" s="59">
        <v>40643568</v>
      </c>
      <c r="D198" s="134">
        <v>41192</v>
      </c>
      <c r="E198" s="59" t="s">
        <v>171</v>
      </c>
      <c r="F198" s="135">
        <v>8</v>
      </c>
      <c r="G198" s="136">
        <v>466.1</v>
      </c>
      <c r="H198" s="137" t="s">
        <v>339</v>
      </c>
    </row>
    <row r="199" spans="1:8" ht="19.5" customHeight="1">
      <c r="A199" s="34" t="s">
        <v>20</v>
      </c>
      <c r="B199" s="35">
        <v>200</v>
      </c>
      <c r="C199" s="61">
        <v>40643490</v>
      </c>
      <c r="D199" s="36">
        <v>41197</v>
      </c>
      <c r="E199" s="59" t="s">
        <v>171</v>
      </c>
      <c r="F199" s="60">
        <v>8</v>
      </c>
      <c r="G199" s="120">
        <v>466.1</v>
      </c>
      <c r="H199" s="58" t="s">
        <v>337</v>
      </c>
    </row>
    <row r="200" spans="1:8" ht="19.5" customHeight="1">
      <c r="A200" s="34" t="s">
        <v>20</v>
      </c>
      <c r="B200" s="35">
        <v>201</v>
      </c>
      <c r="C200" s="61">
        <v>40644186</v>
      </c>
      <c r="D200" s="36">
        <v>41197</v>
      </c>
      <c r="E200" s="59" t="s">
        <v>171</v>
      </c>
      <c r="F200" s="60">
        <v>8</v>
      </c>
      <c r="G200" s="120">
        <v>466.1</v>
      </c>
      <c r="H200" s="58" t="s">
        <v>331</v>
      </c>
    </row>
    <row r="201" spans="1:8" ht="19.5" customHeight="1">
      <c r="A201" s="34" t="s">
        <v>20</v>
      </c>
      <c r="B201" s="35">
        <v>202</v>
      </c>
      <c r="C201" s="61">
        <v>40644408</v>
      </c>
      <c r="D201" s="36">
        <v>41194</v>
      </c>
      <c r="E201" s="59" t="s">
        <v>171</v>
      </c>
      <c r="F201" s="60">
        <v>8</v>
      </c>
      <c r="G201" s="120">
        <v>466.1</v>
      </c>
      <c r="H201" s="58" t="s">
        <v>340</v>
      </c>
    </row>
    <row r="202" spans="1:8" ht="19.5" customHeight="1">
      <c r="A202" s="34" t="s">
        <v>20</v>
      </c>
      <c r="B202" s="35">
        <v>203</v>
      </c>
      <c r="C202" s="61">
        <v>40644545</v>
      </c>
      <c r="D202" s="36">
        <v>41201</v>
      </c>
      <c r="E202" s="59" t="s">
        <v>171</v>
      </c>
      <c r="F202" s="60">
        <v>8</v>
      </c>
      <c r="G202" s="120">
        <v>466.1</v>
      </c>
      <c r="H202" s="58" t="s">
        <v>339</v>
      </c>
    </row>
    <row r="203" spans="1:8" ht="19.5" customHeight="1">
      <c r="A203" s="34" t="s">
        <v>20</v>
      </c>
      <c r="B203" s="35">
        <v>204</v>
      </c>
      <c r="C203" s="61">
        <v>40645151</v>
      </c>
      <c r="D203" s="36">
        <v>41199</v>
      </c>
      <c r="E203" s="59" t="s">
        <v>171</v>
      </c>
      <c r="F203" s="60">
        <v>10</v>
      </c>
      <c r="G203" s="120">
        <v>466.1</v>
      </c>
      <c r="H203" s="58" t="s">
        <v>344</v>
      </c>
    </row>
    <row r="204" spans="1:8" ht="19.5" customHeight="1">
      <c r="A204" s="34" t="s">
        <v>20</v>
      </c>
      <c r="B204" s="35">
        <v>205</v>
      </c>
      <c r="C204" s="61">
        <v>40644743</v>
      </c>
      <c r="D204" s="36">
        <v>41197</v>
      </c>
      <c r="E204" s="59" t="s">
        <v>171</v>
      </c>
      <c r="F204" s="60">
        <v>8</v>
      </c>
      <c r="G204" s="120">
        <v>466.1</v>
      </c>
      <c r="H204" s="58" t="s">
        <v>345</v>
      </c>
    </row>
    <row r="205" spans="1:8" ht="19.5" customHeight="1">
      <c r="A205" s="34" t="s">
        <v>20</v>
      </c>
      <c r="B205" s="35">
        <v>206</v>
      </c>
      <c r="C205" s="61">
        <v>40645333</v>
      </c>
      <c r="D205" s="36">
        <v>41198</v>
      </c>
      <c r="E205" s="59" t="s">
        <v>171</v>
      </c>
      <c r="F205" s="60">
        <v>12</v>
      </c>
      <c r="G205" s="120">
        <v>466.1</v>
      </c>
      <c r="H205" s="58" t="s">
        <v>328</v>
      </c>
    </row>
    <row r="206" spans="1:8" ht="19.5" customHeight="1">
      <c r="A206" s="34" t="s">
        <v>20</v>
      </c>
      <c r="B206" s="35">
        <v>207</v>
      </c>
      <c r="C206" s="61">
        <v>40645946</v>
      </c>
      <c r="D206" s="36">
        <v>41201</v>
      </c>
      <c r="E206" s="59" t="s">
        <v>171</v>
      </c>
      <c r="F206" s="60">
        <v>8</v>
      </c>
      <c r="G206" s="120">
        <v>466.1</v>
      </c>
      <c r="H206" s="58" t="s">
        <v>346</v>
      </c>
    </row>
    <row r="207" spans="1:8" ht="19.5" customHeight="1">
      <c r="A207" s="34" t="s">
        <v>20</v>
      </c>
      <c r="B207" s="35">
        <v>208</v>
      </c>
      <c r="C207" s="61">
        <v>40645845</v>
      </c>
      <c r="D207" s="36">
        <v>41212</v>
      </c>
      <c r="E207" s="59" t="s">
        <v>171</v>
      </c>
      <c r="F207" s="60">
        <v>15</v>
      </c>
      <c r="G207" s="120">
        <v>466.1</v>
      </c>
      <c r="H207" s="58" t="s">
        <v>328</v>
      </c>
    </row>
    <row r="208" spans="1:8" ht="19.5" customHeight="1">
      <c r="A208" s="34" t="s">
        <v>20</v>
      </c>
      <c r="B208" s="35">
        <v>209</v>
      </c>
      <c r="C208" s="61">
        <v>40645588</v>
      </c>
      <c r="D208" s="36">
        <v>41212</v>
      </c>
      <c r="E208" s="59" t="s">
        <v>171</v>
      </c>
      <c r="F208" s="60">
        <v>15</v>
      </c>
      <c r="G208" s="120">
        <v>466.1</v>
      </c>
      <c r="H208" s="58" t="s">
        <v>328</v>
      </c>
    </row>
    <row r="209" spans="1:8" ht="19.5" customHeight="1">
      <c r="A209" s="34" t="s">
        <v>20</v>
      </c>
      <c r="B209" s="35">
        <v>210</v>
      </c>
      <c r="C209" s="61">
        <v>40645430</v>
      </c>
      <c r="D209" s="36">
        <v>41197</v>
      </c>
      <c r="E209" s="59" t="s">
        <v>171</v>
      </c>
      <c r="F209" s="60">
        <v>15</v>
      </c>
      <c r="G209" s="120">
        <v>466.1</v>
      </c>
      <c r="H209" s="58" t="s">
        <v>109</v>
      </c>
    </row>
    <row r="210" spans="1:8" ht="19.5" customHeight="1">
      <c r="A210" s="34" t="s">
        <v>20</v>
      </c>
      <c r="B210" s="35">
        <v>211</v>
      </c>
      <c r="C210" s="61">
        <v>40646158</v>
      </c>
      <c r="D210" s="36">
        <v>41200</v>
      </c>
      <c r="E210" s="59" t="s">
        <v>171</v>
      </c>
      <c r="F210" s="60">
        <v>5</v>
      </c>
      <c r="G210" s="120">
        <v>466.1</v>
      </c>
      <c r="H210" s="58" t="s">
        <v>339</v>
      </c>
    </row>
    <row r="211" spans="1:8" ht="19.5" customHeight="1">
      <c r="A211" s="34" t="s">
        <v>20</v>
      </c>
      <c r="B211" s="35">
        <v>212</v>
      </c>
      <c r="C211" s="61">
        <v>40646258</v>
      </c>
      <c r="D211" s="36">
        <v>41211</v>
      </c>
      <c r="E211" s="59" t="s">
        <v>171</v>
      </c>
      <c r="F211" s="60">
        <v>12</v>
      </c>
      <c r="G211" s="120">
        <v>466.1</v>
      </c>
      <c r="H211" s="58" t="s">
        <v>331</v>
      </c>
    </row>
    <row r="212" spans="1:8" ht="19.5" customHeight="1">
      <c r="A212" s="34" t="s">
        <v>20</v>
      </c>
      <c r="B212" s="35">
        <v>213</v>
      </c>
      <c r="C212" s="61">
        <v>40643011</v>
      </c>
      <c r="D212" s="36">
        <v>41194</v>
      </c>
      <c r="E212" s="59" t="s">
        <v>171</v>
      </c>
      <c r="F212" s="60">
        <v>15</v>
      </c>
      <c r="G212" s="120">
        <v>466.1</v>
      </c>
      <c r="H212" s="58" t="s">
        <v>327</v>
      </c>
    </row>
    <row r="213" spans="1:8" ht="19.5" customHeight="1">
      <c r="A213" s="34" t="s">
        <v>20</v>
      </c>
      <c r="B213" s="35">
        <v>214</v>
      </c>
      <c r="C213" s="61">
        <v>40646297</v>
      </c>
      <c r="D213" s="36">
        <v>41205</v>
      </c>
      <c r="E213" s="59" t="s">
        <v>171</v>
      </c>
      <c r="F213" s="60">
        <v>15</v>
      </c>
      <c r="G213" s="120">
        <v>466.1</v>
      </c>
      <c r="H213" s="58" t="s">
        <v>328</v>
      </c>
    </row>
    <row r="214" spans="1:8" ht="19.5" customHeight="1">
      <c r="A214" s="34" t="s">
        <v>20</v>
      </c>
      <c r="B214" s="35">
        <v>215</v>
      </c>
      <c r="C214" s="61">
        <v>40643681</v>
      </c>
      <c r="D214" s="36">
        <v>41201</v>
      </c>
      <c r="E214" s="59" t="s">
        <v>171</v>
      </c>
      <c r="F214" s="60">
        <v>14</v>
      </c>
      <c r="G214" s="120">
        <v>466.1</v>
      </c>
      <c r="H214" s="58" t="s">
        <v>340</v>
      </c>
    </row>
    <row r="215" spans="1:8" ht="19.5" customHeight="1">
      <c r="A215" s="34" t="s">
        <v>20</v>
      </c>
      <c r="B215" s="35">
        <v>216</v>
      </c>
      <c r="C215" s="61">
        <v>40642976</v>
      </c>
      <c r="D215" s="36">
        <v>41198</v>
      </c>
      <c r="E215" s="59" t="s">
        <v>171</v>
      </c>
      <c r="F215" s="60">
        <v>8</v>
      </c>
      <c r="G215" s="120">
        <v>466.1</v>
      </c>
      <c r="H215" s="58" t="s">
        <v>327</v>
      </c>
    </row>
    <row r="216" spans="1:8" ht="19.5" customHeight="1">
      <c r="A216" s="34" t="s">
        <v>20</v>
      </c>
      <c r="B216" s="35">
        <v>217</v>
      </c>
      <c r="C216" s="61">
        <v>40642113</v>
      </c>
      <c r="D216" s="36">
        <v>41200</v>
      </c>
      <c r="E216" s="59" t="s">
        <v>171</v>
      </c>
      <c r="F216" s="60">
        <v>15</v>
      </c>
      <c r="G216" s="120">
        <v>466.1</v>
      </c>
      <c r="H216" s="58" t="s">
        <v>347</v>
      </c>
    </row>
    <row r="217" spans="1:8" ht="19.5" customHeight="1">
      <c r="A217" s="34" t="s">
        <v>20</v>
      </c>
      <c r="B217" s="35">
        <v>218</v>
      </c>
      <c r="C217" s="61">
        <v>40646433</v>
      </c>
      <c r="D217" s="36">
        <v>41207</v>
      </c>
      <c r="E217" s="59" t="s">
        <v>171</v>
      </c>
      <c r="F217" s="60">
        <v>14</v>
      </c>
      <c r="G217" s="120">
        <v>466.1</v>
      </c>
      <c r="H217" s="58" t="s">
        <v>339</v>
      </c>
    </row>
    <row r="218" spans="1:8" ht="19.5" customHeight="1">
      <c r="A218" s="34" t="s">
        <v>20</v>
      </c>
      <c r="B218" s="35">
        <v>219</v>
      </c>
      <c r="C218" s="61">
        <v>40645259</v>
      </c>
      <c r="D218" s="36">
        <v>41198</v>
      </c>
      <c r="E218" s="59" t="s">
        <v>171</v>
      </c>
      <c r="F218" s="60">
        <v>7</v>
      </c>
      <c r="G218" s="120">
        <v>466.1</v>
      </c>
      <c r="H218" s="58" t="s">
        <v>328</v>
      </c>
    </row>
    <row r="219" spans="1:8" ht="19.5" customHeight="1">
      <c r="A219" s="34" t="s">
        <v>20</v>
      </c>
      <c r="B219" s="35">
        <v>220</v>
      </c>
      <c r="C219" s="61">
        <v>40645276</v>
      </c>
      <c r="D219" s="36">
        <v>41201</v>
      </c>
      <c r="E219" s="59" t="s">
        <v>171</v>
      </c>
      <c r="F219" s="60">
        <v>6</v>
      </c>
      <c r="G219" s="120">
        <v>466.1</v>
      </c>
      <c r="H219" s="58" t="s">
        <v>339</v>
      </c>
    </row>
    <row r="220" spans="1:8" ht="19.5" customHeight="1">
      <c r="A220" s="34" t="s">
        <v>20</v>
      </c>
      <c r="B220" s="35">
        <v>221</v>
      </c>
      <c r="C220" s="61">
        <v>40648926</v>
      </c>
      <c r="D220" s="36">
        <v>41207</v>
      </c>
      <c r="E220" s="59" t="s">
        <v>171</v>
      </c>
      <c r="F220" s="60">
        <v>12</v>
      </c>
      <c r="G220" s="120">
        <v>466.1</v>
      </c>
      <c r="H220" s="58" t="s">
        <v>326</v>
      </c>
    </row>
    <row r="221" spans="1:8" ht="19.5" customHeight="1">
      <c r="A221" s="34" t="s">
        <v>20</v>
      </c>
      <c r="B221" s="35">
        <v>222</v>
      </c>
      <c r="C221" s="61">
        <v>40647516</v>
      </c>
      <c r="D221" s="36">
        <v>41201</v>
      </c>
      <c r="E221" s="59" t="s">
        <v>171</v>
      </c>
      <c r="F221" s="60">
        <v>15</v>
      </c>
      <c r="G221" s="120">
        <v>466.1</v>
      </c>
      <c r="H221" s="58" t="s">
        <v>328</v>
      </c>
    </row>
    <row r="222" spans="1:8" ht="19.5" customHeight="1">
      <c r="A222" s="34" t="s">
        <v>20</v>
      </c>
      <c r="B222" s="35">
        <v>223</v>
      </c>
      <c r="C222" s="61">
        <v>40647763</v>
      </c>
      <c r="D222" s="36">
        <v>41206</v>
      </c>
      <c r="E222" s="59" t="s">
        <v>171</v>
      </c>
      <c r="F222" s="60">
        <v>8</v>
      </c>
      <c r="G222" s="120">
        <v>466.1</v>
      </c>
      <c r="H222" s="58" t="s">
        <v>331</v>
      </c>
    </row>
    <row r="223" spans="1:8" ht="19.5" customHeight="1">
      <c r="A223" s="34" t="s">
        <v>20</v>
      </c>
      <c r="B223" s="35">
        <v>224</v>
      </c>
      <c r="C223" s="61">
        <v>40647893</v>
      </c>
      <c r="D223" s="36">
        <v>41204</v>
      </c>
      <c r="E223" s="59" t="s">
        <v>171</v>
      </c>
      <c r="F223" s="60">
        <v>7</v>
      </c>
      <c r="G223" s="120">
        <v>466.1</v>
      </c>
      <c r="H223" s="58" t="s">
        <v>328</v>
      </c>
    </row>
    <row r="224" spans="1:8" ht="19.5" customHeight="1">
      <c r="A224" s="34" t="s">
        <v>20</v>
      </c>
      <c r="B224" s="35">
        <v>225</v>
      </c>
      <c r="C224" s="61">
        <v>40645541</v>
      </c>
      <c r="D224" s="36">
        <v>41198</v>
      </c>
      <c r="E224" s="59" t="s">
        <v>171</v>
      </c>
      <c r="F224" s="60">
        <v>15</v>
      </c>
      <c r="G224" s="120">
        <v>466.1</v>
      </c>
      <c r="H224" s="58" t="s">
        <v>328</v>
      </c>
    </row>
    <row r="225" spans="1:8" ht="19.5" customHeight="1">
      <c r="A225" s="34" t="s">
        <v>20</v>
      </c>
      <c r="B225" s="35">
        <v>226</v>
      </c>
      <c r="C225" s="61">
        <v>40649041</v>
      </c>
      <c r="D225" s="36">
        <v>41204</v>
      </c>
      <c r="E225" s="59" t="s">
        <v>171</v>
      </c>
      <c r="F225" s="60">
        <v>8</v>
      </c>
      <c r="G225" s="120">
        <v>466.1</v>
      </c>
      <c r="H225" s="58" t="s">
        <v>322</v>
      </c>
    </row>
    <row r="226" spans="1:8" s="56" customFormat="1" ht="19.5" customHeight="1">
      <c r="A226" s="34" t="s">
        <v>20</v>
      </c>
      <c r="B226" s="35">
        <v>227</v>
      </c>
      <c r="C226" s="61">
        <v>40648209</v>
      </c>
      <c r="D226" s="36">
        <v>41204</v>
      </c>
      <c r="E226" s="59" t="s">
        <v>171</v>
      </c>
      <c r="F226" s="60">
        <v>15</v>
      </c>
      <c r="G226" s="120">
        <v>466.1</v>
      </c>
      <c r="H226" s="58" t="s">
        <v>328</v>
      </c>
    </row>
    <row r="227" spans="1:8" ht="19.5" customHeight="1">
      <c r="A227" s="34" t="s">
        <v>20</v>
      </c>
      <c r="B227" s="35">
        <v>228</v>
      </c>
      <c r="C227" s="61">
        <v>40649342</v>
      </c>
      <c r="D227" s="36">
        <v>41206</v>
      </c>
      <c r="E227" s="59" t="s">
        <v>171</v>
      </c>
      <c r="F227" s="60">
        <v>8</v>
      </c>
      <c r="G227" s="120">
        <v>466.1</v>
      </c>
      <c r="H227" s="58" t="s">
        <v>81</v>
      </c>
    </row>
    <row r="228" spans="1:8" ht="19.5" customHeight="1">
      <c r="A228" s="34" t="s">
        <v>20</v>
      </c>
      <c r="B228" s="35">
        <v>229</v>
      </c>
      <c r="C228" s="61">
        <v>40649502</v>
      </c>
      <c r="D228" s="36">
        <v>41206</v>
      </c>
      <c r="E228" s="59" t="s">
        <v>171</v>
      </c>
      <c r="F228" s="60">
        <v>15</v>
      </c>
      <c r="G228" s="120">
        <v>466.1</v>
      </c>
      <c r="H228" s="58" t="s">
        <v>322</v>
      </c>
    </row>
    <row r="229" spans="1:8" ht="19.5" customHeight="1">
      <c r="A229" s="34" t="s">
        <v>20</v>
      </c>
      <c r="B229" s="35">
        <v>230</v>
      </c>
      <c r="C229" s="61">
        <v>40649131</v>
      </c>
      <c r="D229" s="36">
        <v>41206</v>
      </c>
      <c r="E229" s="59" t="s">
        <v>171</v>
      </c>
      <c r="F229" s="60">
        <v>8</v>
      </c>
      <c r="G229" s="120">
        <v>466.1</v>
      </c>
      <c r="H229" s="58" t="s">
        <v>81</v>
      </c>
    </row>
    <row r="230" spans="1:8" ht="19.5" customHeight="1">
      <c r="A230" s="34" t="s">
        <v>20</v>
      </c>
      <c r="B230" s="35">
        <v>231</v>
      </c>
      <c r="C230" s="61">
        <v>40651125</v>
      </c>
      <c r="D230" s="36">
        <v>41208</v>
      </c>
      <c r="E230" s="59" t="s">
        <v>171</v>
      </c>
      <c r="F230" s="60">
        <v>7</v>
      </c>
      <c r="G230" s="120">
        <v>466.1</v>
      </c>
      <c r="H230" s="58" t="s">
        <v>328</v>
      </c>
    </row>
    <row r="231" spans="1:8" ht="19.5" customHeight="1">
      <c r="A231" s="34" t="s">
        <v>20</v>
      </c>
      <c r="B231" s="35">
        <v>232</v>
      </c>
      <c r="C231" s="61">
        <v>40650330</v>
      </c>
      <c r="D231" s="36">
        <v>41208</v>
      </c>
      <c r="E231" s="59" t="s">
        <v>171</v>
      </c>
      <c r="F231" s="60">
        <v>12</v>
      </c>
      <c r="G231" s="120">
        <v>466.1</v>
      </c>
      <c r="H231" s="58" t="s">
        <v>334</v>
      </c>
    </row>
    <row r="232" spans="1:8" ht="19.5" customHeight="1">
      <c r="A232" s="34" t="s">
        <v>20</v>
      </c>
      <c r="B232" s="35">
        <v>233</v>
      </c>
      <c r="C232" s="61">
        <v>40650236</v>
      </c>
      <c r="D232" s="36">
        <v>41208</v>
      </c>
      <c r="E232" s="59" t="s">
        <v>171</v>
      </c>
      <c r="F232" s="60">
        <v>15</v>
      </c>
      <c r="G232" s="120">
        <v>466.1</v>
      </c>
      <c r="H232" s="58" t="s">
        <v>331</v>
      </c>
    </row>
    <row r="233" spans="1:8" ht="19.5" customHeight="1">
      <c r="A233" s="34" t="s">
        <v>20</v>
      </c>
      <c r="B233" s="35">
        <v>234</v>
      </c>
      <c r="C233" s="61">
        <v>40650528</v>
      </c>
      <c r="D233" s="36">
        <v>41208</v>
      </c>
      <c r="E233" s="59" t="s">
        <v>171</v>
      </c>
      <c r="F233" s="60">
        <v>20</v>
      </c>
      <c r="G233" s="120">
        <v>2520</v>
      </c>
      <c r="H233" s="58" t="s">
        <v>149</v>
      </c>
    </row>
    <row r="234" spans="1:8" ht="19.5" customHeight="1">
      <c r="A234" s="34" t="s">
        <v>20</v>
      </c>
      <c r="B234" s="35">
        <v>235</v>
      </c>
      <c r="C234" s="61">
        <v>40652644</v>
      </c>
      <c r="D234" s="36">
        <v>41212</v>
      </c>
      <c r="E234" s="59" t="s">
        <v>171</v>
      </c>
      <c r="F234" s="60">
        <v>7</v>
      </c>
      <c r="G234" s="120">
        <v>466.1</v>
      </c>
      <c r="H234" s="58" t="s">
        <v>346</v>
      </c>
    </row>
    <row r="235" spans="1:8" ht="19.5" customHeight="1">
      <c r="A235" s="34" t="s">
        <v>20</v>
      </c>
      <c r="B235" s="35">
        <v>236</v>
      </c>
      <c r="C235" s="61">
        <v>40652693</v>
      </c>
      <c r="D235" s="36">
        <v>41212</v>
      </c>
      <c r="E235" s="59" t="s">
        <v>171</v>
      </c>
      <c r="F235" s="60">
        <v>15</v>
      </c>
      <c r="G235" s="120">
        <v>466.1</v>
      </c>
      <c r="H235" s="58" t="s">
        <v>74</v>
      </c>
    </row>
    <row r="236" spans="1:8" ht="19.5" customHeight="1">
      <c r="A236" s="34" t="s">
        <v>20</v>
      </c>
      <c r="B236" s="35">
        <v>237</v>
      </c>
      <c r="C236" s="61">
        <v>40652904</v>
      </c>
      <c r="D236" s="36">
        <v>41212</v>
      </c>
      <c r="E236" s="59" t="s">
        <v>171</v>
      </c>
      <c r="F236" s="60">
        <v>15</v>
      </c>
      <c r="G236" s="120">
        <v>466.1</v>
      </c>
      <c r="H236" s="58" t="s">
        <v>103</v>
      </c>
    </row>
    <row r="237" spans="1:8" ht="19.5" customHeight="1">
      <c r="A237" s="34" t="s">
        <v>20</v>
      </c>
      <c r="B237" s="35">
        <v>238</v>
      </c>
      <c r="C237" s="61">
        <v>40653151</v>
      </c>
      <c r="D237" s="36">
        <v>41211</v>
      </c>
      <c r="E237" s="59" t="s">
        <v>171</v>
      </c>
      <c r="F237" s="60">
        <v>14</v>
      </c>
      <c r="G237" s="120">
        <v>466.1</v>
      </c>
      <c r="H237" s="58" t="s">
        <v>339</v>
      </c>
    </row>
    <row r="238" spans="1:8" ht="19.5" customHeight="1">
      <c r="A238" s="34" t="s">
        <v>20</v>
      </c>
      <c r="B238" s="35">
        <v>239</v>
      </c>
      <c r="C238" s="61">
        <v>40654777</v>
      </c>
      <c r="D238" s="36">
        <v>41213</v>
      </c>
      <c r="E238" s="59" t="s">
        <v>171</v>
      </c>
      <c r="F238" s="60">
        <v>14</v>
      </c>
      <c r="G238" s="120">
        <v>466.1</v>
      </c>
      <c r="H238" s="58" t="s">
        <v>339</v>
      </c>
    </row>
    <row r="239" spans="1:8" ht="19.5" customHeight="1">
      <c r="A239" s="34" t="s">
        <v>20</v>
      </c>
      <c r="B239" s="35">
        <v>240</v>
      </c>
      <c r="C239" s="61" t="s">
        <v>348</v>
      </c>
      <c r="D239" s="36">
        <v>41193</v>
      </c>
      <c r="E239" s="59" t="s">
        <v>354</v>
      </c>
      <c r="F239" s="60">
        <v>724</v>
      </c>
      <c r="G239" s="120">
        <v>3304595.6</v>
      </c>
      <c r="H239" s="58" t="s">
        <v>215</v>
      </c>
    </row>
    <row r="240" spans="1:8" ht="19.5" customHeight="1">
      <c r="A240" s="34" t="s">
        <v>20</v>
      </c>
      <c r="B240" s="35">
        <v>241</v>
      </c>
      <c r="C240" s="61" t="s">
        <v>349</v>
      </c>
      <c r="D240" s="36">
        <v>41187</v>
      </c>
      <c r="E240" s="59" t="s">
        <v>168</v>
      </c>
      <c r="F240" s="60">
        <v>390</v>
      </c>
      <c r="G240" s="120">
        <v>21450</v>
      </c>
      <c r="H240" s="58" t="s">
        <v>158</v>
      </c>
    </row>
    <row r="241" spans="1:8" ht="19.5" customHeight="1">
      <c r="A241" s="34" t="s">
        <v>20</v>
      </c>
      <c r="B241" s="35">
        <v>242</v>
      </c>
      <c r="C241" s="61" t="s">
        <v>350</v>
      </c>
      <c r="D241" s="36">
        <v>41187</v>
      </c>
      <c r="E241" s="59" t="s">
        <v>354</v>
      </c>
      <c r="F241" s="60">
        <v>920</v>
      </c>
      <c r="G241" s="120">
        <v>1009210.8</v>
      </c>
      <c r="H241" s="58" t="s">
        <v>30</v>
      </c>
    </row>
    <row r="242" spans="1:8" ht="19.5" customHeight="1">
      <c r="A242" s="34" t="s">
        <v>20</v>
      </c>
      <c r="B242" s="35">
        <v>243</v>
      </c>
      <c r="C242" s="61" t="s">
        <v>351</v>
      </c>
      <c r="D242" s="36">
        <v>41201</v>
      </c>
      <c r="E242" s="59" t="s">
        <v>168</v>
      </c>
      <c r="F242" s="60">
        <v>303</v>
      </c>
      <c r="G242" s="120">
        <v>17574</v>
      </c>
      <c r="H242" s="58" t="s">
        <v>38</v>
      </c>
    </row>
    <row r="243" spans="1:8" ht="19.5" customHeight="1">
      <c r="A243" s="34" t="s">
        <v>20</v>
      </c>
      <c r="B243" s="35">
        <v>244</v>
      </c>
      <c r="C243" s="61" t="s">
        <v>352</v>
      </c>
      <c r="D243" s="36">
        <v>41194</v>
      </c>
      <c r="E243" s="59" t="s">
        <v>168</v>
      </c>
      <c r="F243" s="60">
        <v>550</v>
      </c>
      <c r="G243" s="120">
        <v>31900</v>
      </c>
      <c r="H243" s="58" t="s">
        <v>25</v>
      </c>
    </row>
    <row r="244" spans="1:8" ht="19.5" customHeight="1">
      <c r="A244" s="34" t="s">
        <v>20</v>
      </c>
      <c r="B244" s="35">
        <v>245</v>
      </c>
      <c r="C244" s="61" t="s">
        <v>353</v>
      </c>
      <c r="D244" s="36">
        <v>41207</v>
      </c>
      <c r="E244" s="59" t="s">
        <v>168</v>
      </c>
      <c r="F244" s="60">
        <v>500</v>
      </c>
      <c r="G244" s="120">
        <v>29000</v>
      </c>
      <c r="H244" s="58" t="s">
        <v>87</v>
      </c>
    </row>
    <row r="245" spans="1:8" ht="19.5" customHeight="1">
      <c r="A245" s="34" t="s">
        <v>20</v>
      </c>
      <c r="B245" s="35">
        <v>246</v>
      </c>
      <c r="C245" s="61" t="s">
        <v>363</v>
      </c>
      <c r="D245" s="36">
        <v>41183</v>
      </c>
      <c r="E245" s="59" t="s">
        <v>168</v>
      </c>
      <c r="F245" s="60">
        <v>144</v>
      </c>
      <c r="G245" s="120">
        <v>2338107.9</v>
      </c>
      <c r="H245" s="58" t="s">
        <v>44</v>
      </c>
    </row>
    <row r="246" spans="1:8" ht="19.5" customHeight="1">
      <c r="A246" s="34" t="s">
        <v>20</v>
      </c>
      <c r="B246" s="35">
        <v>247</v>
      </c>
      <c r="C246" s="61" t="s">
        <v>364</v>
      </c>
      <c r="D246" s="36">
        <v>41184</v>
      </c>
      <c r="E246" s="59" t="s">
        <v>171</v>
      </c>
      <c r="F246" s="60">
        <v>7</v>
      </c>
      <c r="G246" s="120">
        <v>466.1</v>
      </c>
      <c r="H246" s="58" t="s">
        <v>46</v>
      </c>
    </row>
    <row r="247" spans="1:8" ht="19.5" customHeight="1">
      <c r="A247" s="34" t="s">
        <v>20</v>
      </c>
      <c r="B247" s="35">
        <v>248</v>
      </c>
      <c r="C247" s="61" t="s">
        <v>365</v>
      </c>
      <c r="D247" s="36">
        <v>41198</v>
      </c>
      <c r="E247" s="59" t="s">
        <v>171</v>
      </c>
      <c r="F247" s="60">
        <v>15</v>
      </c>
      <c r="G247" s="120">
        <v>466.1</v>
      </c>
      <c r="H247" s="58" t="s">
        <v>366</v>
      </c>
    </row>
    <row r="248" spans="1:8" ht="19.5" customHeight="1">
      <c r="A248" s="34" t="s">
        <v>20</v>
      </c>
      <c r="B248" s="35">
        <v>249</v>
      </c>
      <c r="C248" s="61" t="s">
        <v>367</v>
      </c>
      <c r="D248" s="36">
        <v>41183</v>
      </c>
      <c r="E248" s="59" t="s">
        <v>171</v>
      </c>
      <c r="F248" s="60">
        <v>10</v>
      </c>
      <c r="G248" s="120">
        <v>466.1</v>
      </c>
      <c r="H248" s="58" t="s">
        <v>368</v>
      </c>
    </row>
    <row r="249" spans="1:8" ht="19.5" customHeight="1">
      <c r="A249" s="34" t="s">
        <v>20</v>
      </c>
      <c r="B249" s="35">
        <v>250</v>
      </c>
      <c r="C249" s="61" t="s">
        <v>369</v>
      </c>
      <c r="D249" s="36">
        <v>41186</v>
      </c>
      <c r="E249" s="59" t="s">
        <v>171</v>
      </c>
      <c r="F249" s="60">
        <v>3</v>
      </c>
      <c r="G249" s="120">
        <v>466.1</v>
      </c>
      <c r="H249" s="58" t="s">
        <v>368</v>
      </c>
    </row>
    <row r="250" spans="1:8" ht="19.5" customHeight="1">
      <c r="A250" s="34" t="s">
        <v>20</v>
      </c>
      <c r="B250" s="35">
        <v>251</v>
      </c>
      <c r="C250" s="61" t="s">
        <v>370</v>
      </c>
      <c r="D250" s="36">
        <v>41194</v>
      </c>
      <c r="E250" s="59" t="s">
        <v>171</v>
      </c>
      <c r="F250" s="60">
        <v>14</v>
      </c>
      <c r="G250" s="120">
        <v>466.1</v>
      </c>
      <c r="H250" s="58" t="s">
        <v>371</v>
      </c>
    </row>
    <row r="251" spans="1:8" ht="19.5" customHeight="1">
      <c r="A251" s="34" t="s">
        <v>20</v>
      </c>
      <c r="B251" s="35">
        <v>252</v>
      </c>
      <c r="C251" s="61" t="s">
        <v>372</v>
      </c>
      <c r="D251" s="36">
        <v>41185</v>
      </c>
      <c r="E251" s="59" t="s">
        <v>171</v>
      </c>
      <c r="F251" s="60">
        <v>5</v>
      </c>
      <c r="G251" s="120">
        <v>466.1</v>
      </c>
      <c r="H251" s="58" t="s">
        <v>373</v>
      </c>
    </row>
    <row r="252" spans="1:8" ht="19.5" customHeight="1">
      <c r="A252" s="34" t="s">
        <v>20</v>
      </c>
      <c r="B252" s="35">
        <v>253</v>
      </c>
      <c r="C252" s="61" t="s">
        <v>374</v>
      </c>
      <c r="D252" s="36">
        <v>41184</v>
      </c>
      <c r="E252" s="103" t="s">
        <v>171</v>
      </c>
      <c r="F252" s="60">
        <v>7</v>
      </c>
      <c r="G252" s="120">
        <v>466.1</v>
      </c>
      <c r="H252" s="58" t="s">
        <v>375</v>
      </c>
    </row>
    <row r="253" spans="1:8" ht="19.5" customHeight="1">
      <c r="A253" s="34" t="s">
        <v>20</v>
      </c>
      <c r="B253" s="35">
        <v>254</v>
      </c>
      <c r="C253" s="61" t="s">
        <v>376</v>
      </c>
      <c r="D253" s="36">
        <v>41183</v>
      </c>
      <c r="E253" s="59" t="s">
        <v>171</v>
      </c>
      <c r="F253" s="60">
        <v>9</v>
      </c>
      <c r="G253" s="120">
        <v>466.1</v>
      </c>
      <c r="H253" s="58" t="s">
        <v>26</v>
      </c>
    </row>
    <row r="254" spans="1:8" ht="19.5" customHeight="1">
      <c r="A254" s="34" t="s">
        <v>20</v>
      </c>
      <c r="B254" s="35">
        <v>255</v>
      </c>
      <c r="C254" s="61" t="s">
        <v>377</v>
      </c>
      <c r="D254" s="36">
        <v>41183</v>
      </c>
      <c r="E254" s="59" t="s">
        <v>171</v>
      </c>
      <c r="F254" s="60">
        <v>9</v>
      </c>
      <c r="G254" s="120">
        <v>466.1</v>
      </c>
      <c r="H254" s="58" t="s">
        <v>26</v>
      </c>
    </row>
    <row r="255" spans="1:8" ht="19.5" customHeight="1">
      <c r="A255" s="34" t="s">
        <v>20</v>
      </c>
      <c r="B255" s="35">
        <v>256</v>
      </c>
      <c r="C255" s="61" t="s">
        <v>378</v>
      </c>
      <c r="D255" s="36">
        <v>41183</v>
      </c>
      <c r="E255" s="59" t="s">
        <v>171</v>
      </c>
      <c r="F255" s="60">
        <v>9</v>
      </c>
      <c r="G255" s="120">
        <v>466.1</v>
      </c>
      <c r="H255" s="58" t="s">
        <v>26</v>
      </c>
    </row>
    <row r="256" spans="1:8" ht="19.5" customHeight="1">
      <c r="A256" s="34" t="s">
        <v>20</v>
      </c>
      <c r="B256" s="35">
        <v>257</v>
      </c>
      <c r="C256" s="61" t="s">
        <v>379</v>
      </c>
      <c r="D256" s="36">
        <v>41183</v>
      </c>
      <c r="E256" s="59" t="s">
        <v>171</v>
      </c>
      <c r="F256" s="60">
        <v>9</v>
      </c>
      <c r="G256" s="120">
        <v>466.1</v>
      </c>
      <c r="H256" s="58" t="s">
        <v>26</v>
      </c>
    </row>
    <row r="257" spans="1:8" ht="19.5" customHeight="1">
      <c r="A257" s="34" t="s">
        <v>20</v>
      </c>
      <c r="B257" s="35">
        <v>258</v>
      </c>
      <c r="C257" s="61" t="s">
        <v>380</v>
      </c>
      <c r="D257" s="36">
        <v>41187</v>
      </c>
      <c r="E257" s="59" t="s">
        <v>171</v>
      </c>
      <c r="F257" s="60">
        <v>5</v>
      </c>
      <c r="G257" s="120">
        <v>466.1</v>
      </c>
      <c r="H257" s="58" t="s">
        <v>373</v>
      </c>
    </row>
    <row r="258" spans="1:8" ht="19.5" customHeight="1">
      <c r="A258" s="34" t="s">
        <v>20</v>
      </c>
      <c r="B258" s="35">
        <v>259</v>
      </c>
      <c r="C258" s="61" t="s">
        <v>381</v>
      </c>
      <c r="D258" s="36">
        <v>41190</v>
      </c>
      <c r="E258" s="59" t="s">
        <v>171</v>
      </c>
      <c r="F258" s="60">
        <v>14</v>
      </c>
      <c r="G258" s="120">
        <v>466.1</v>
      </c>
      <c r="H258" s="58" t="s">
        <v>382</v>
      </c>
    </row>
    <row r="259" spans="1:8" ht="19.5" customHeight="1">
      <c r="A259" s="34" t="s">
        <v>20</v>
      </c>
      <c r="B259" s="35">
        <v>260</v>
      </c>
      <c r="C259" s="61" t="s">
        <v>383</v>
      </c>
      <c r="D259" s="36">
        <v>41192</v>
      </c>
      <c r="E259" s="59" t="s">
        <v>171</v>
      </c>
      <c r="F259" s="60">
        <v>12</v>
      </c>
      <c r="G259" s="120">
        <v>466.1</v>
      </c>
      <c r="H259" s="58" t="s">
        <v>384</v>
      </c>
    </row>
    <row r="260" spans="1:8" ht="19.5" customHeight="1">
      <c r="A260" s="34" t="s">
        <v>20</v>
      </c>
      <c r="B260" s="35">
        <v>261</v>
      </c>
      <c r="C260" s="61" t="s">
        <v>385</v>
      </c>
      <c r="D260" s="36">
        <v>41186</v>
      </c>
      <c r="E260" s="59" t="s">
        <v>171</v>
      </c>
      <c r="F260" s="60">
        <v>7</v>
      </c>
      <c r="G260" s="120">
        <v>466.1</v>
      </c>
      <c r="H260" s="58" t="s">
        <v>56</v>
      </c>
    </row>
    <row r="261" spans="1:8" ht="19.5" customHeight="1">
      <c r="A261" s="34" t="s">
        <v>20</v>
      </c>
      <c r="B261" s="35">
        <v>262</v>
      </c>
      <c r="C261" s="61" t="s">
        <v>386</v>
      </c>
      <c r="D261" s="36">
        <v>41186</v>
      </c>
      <c r="E261" s="59" t="s">
        <v>171</v>
      </c>
      <c r="F261" s="60">
        <v>15</v>
      </c>
      <c r="G261" s="120">
        <v>466.1</v>
      </c>
      <c r="H261" s="58" t="s">
        <v>26</v>
      </c>
    </row>
    <row r="262" spans="1:8" ht="19.5" customHeight="1">
      <c r="A262" s="34" t="s">
        <v>20</v>
      </c>
      <c r="B262" s="35">
        <v>263</v>
      </c>
      <c r="C262" s="61" t="s">
        <v>387</v>
      </c>
      <c r="D262" s="36">
        <v>41190</v>
      </c>
      <c r="E262" s="59" t="s">
        <v>171</v>
      </c>
      <c r="F262" s="60">
        <v>15</v>
      </c>
      <c r="G262" s="120">
        <v>466.1</v>
      </c>
      <c r="H262" s="58" t="s">
        <v>382</v>
      </c>
    </row>
    <row r="263" spans="1:8" ht="19.5" customHeight="1">
      <c r="A263" s="34" t="s">
        <v>20</v>
      </c>
      <c r="B263" s="35">
        <v>264</v>
      </c>
      <c r="C263" s="61" t="s">
        <v>388</v>
      </c>
      <c r="D263" s="36">
        <v>41186</v>
      </c>
      <c r="E263" s="59" t="s">
        <v>171</v>
      </c>
      <c r="F263" s="60">
        <v>7</v>
      </c>
      <c r="G263" s="120">
        <v>466.1</v>
      </c>
      <c r="H263" s="58" t="s">
        <v>59</v>
      </c>
    </row>
    <row r="264" spans="1:8" ht="19.5" customHeight="1">
      <c r="A264" s="34" t="s">
        <v>20</v>
      </c>
      <c r="B264" s="35">
        <v>265</v>
      </c>
      <c r="C264" s="61" t="s">
        <v>389</v>
      </c>
      <c r="D264" s="36">
        <v>41183</v>
      </c>
      <c r="E264" s="59" t="s">
        <v>171</v>
      </c>
      <c r="F264" s="60">
        <v>15</v>
      </c>
      <c r="G264" s="120">
        <v>466.1</v>
      </c>
      <c r="H264" s="58" t="s">
        <v>384</v>
      </c>
    </row>
    <row r="265" spans="1:8" ht="19.5" customHeight="1">
      <c r="A265" s="34" t="s">
        <v>20</v>
      </c>
      <c r="B265" s="35">
        <v>266</v>
      </c>
      <c r="C265" s="61" t="s">
        <v>390</v>
      </c>
      <c r="D265" s="36">
        <v>41186</v>
      </c>
      <c r="E265" s="59" t="s">
        <v>171</v>
      </c>
      <c r="F265" s="60">
        <v>10</v>
      </c>
      <c r="G265" s="120">
        <v>466.1</v>
      </c>
      <c r="H265" s="58" t="s">
        <v>382</v>
      </c>
    </row>
    <row r="266" spans="1:8" ht="19.5" customHeight="1">
      <c r="A266" s="34" t="s">
        <v>20</v>
      </c>
      <c r="B266" s="35">
        <v>267</v>
      </c>
      <c r="C266" s="61" t="s">
        <v>391</v>
      </c>
      <c r="D266" s="36">
        <v>41186</v>
      </c>
      <c r="E266" s="59" t="s">
        <v>171</v>
      </c>
      <c r="F266" s="60">
        <v>5</v>
      </c>
      <c r="G266" s="120">
        <v>466.1</v>
      </c>
      <c r="H266" s="58" t="s">
        <v>56</v>
      </c>
    </row>
    <row r="267" spans="1:8" ht="19.5" customHeight="1">
      <c r="A267" s="34" t="s">
        <v>20</v>
      </c>
      <c r="B267" s="35">
        <v>268</v>
      </c>
      <c r="C267" s="61" t="s">
        <v>392</v>
      </c>
      <c r="D267" s="36">
        <v>41187</v>
      </c>
      <c r="E267" s="59" t="s">
        <v>171</v>
      </c>
      <c r="F267" s="60">
        <v>8</v>
      </c>
      <c r="G267" s="120">
        <v>466.1</v>
      </c>
      <c r="H267" s="58" t="s">
        <v>26</v>
      </c>
    </row>
    <row r="268" spans="1:8" ht="19.5" customHeight="1">
      <c r="A268" s="34" t="s">
        <v>20</v>
      </c>
      <c r="B268" s="35">
        <v>269</v>
      </c>
      <c r="C268" s="61" t="s">
        <v>393</v>
      </c>
      <c r="D268" s="36">
        <v>41187</v>
      </c>
      <c r="E268" s="59" t="s">
        <v>171</v>
      </c>
      <c r="F268" s="60">
        <v>9.5</v>
      </c>
      <c r="G268" s="120">
        <v>466.1</v>
      </c>
      <c r="H268" s="58" t="s">
        <v>59</v>
      </c>
    </row>
    <row r="269" spans="1:8" ht="19.5" customHeight="1">
      <c r="A269" s="34" t="s">
        <v>20</v>
      </c>
      <c r="B269" s="35">
        <v>270</v>
      </c>
      <c r="C269" s="61" t="s">
        <v>394</v>
      </c>
      <c r="D269" s="36">
        <v>41183</v>
      </c>
      <c r="E269" s="59" t="s">
        <v>171</v>
      </c>
      <c r="F269" s="60">
        <v>15</v>
      </c>
      <c r="G269" s="120">
        <v>466.1</v>
      </c>
      <c r="H269" s="58" t="s">
        <v>59</v>
      </c>
    </row>
    <row r="270" spans="1:8" ht="19.5" customHeight="1">
      <c r="A270" s="34" t="s">
        <v>20</v>
      </c>
      <c r="B270" s="35">
        <v>271</v>
      </c>
      <c r="C270" s="61" t="s">
        <v>395</v>
      </c>
      <c r="D270" s="36">
        <v>41185</v>
      </c>
      <c r="E270" s="59" t="s">
        <v>171</v>
      </c>
      <c r="F270" s="60">
        <v>15</v>
      </c>
      <c r="G270" s="120">
        <v>466.1</v>
      </c>
      <c r="H270" s="58" t="s">
        <v>44</v>
      </c>
    </row>
    <row r="271" spans="1:8" ht="19.5" customHeight="1">
      <c r="A271" s="34" t="s">
        <v>20</v>
      </c>
      <c r="B271" s="35">
        <v>272</v>
      </c>
      <c r="C271" s="61" t="s">
        <v>396</v>
      </c>
      <c r="D271" s="36">
        <v>41187</v>
      </c>
      <c r="E271" s="59" t="s">
        <v>171</v>
      </c>
      <c r="F271" s="60">
        <v>10.5</v>
      </c>
      <c r="G271" s="120">
        <v>466.1</v>
      </c>
      <c r="H271" s="58" t="s">
        <v>26</v>
      </c>
    </row>
    <row r="272" spans="1:8" ht="19.5" customHeight="1">
      <c r="A272" s="34" t="s">
        <v>20</v>
      </c>
      <c r="B272" s="35">
        <v>273</v>
      </c>
      <c r="C272" s="61" t="s">
        <v>397</v>
      </c>
      <c r="D272" s="36">
        <v>41184</v>
      </c>
      <c r="E272" s="59" t="s">
        <v>171</v>
      </c>
      <c r="F272" s="60">
        <v>7</v>
      </c>
      <c r="G272" s="120">
        <v>466.1</v>
      </c>
      <c r="H272" s="58" t="s">
        <v>371</v>
      </c>
    </row>
    <row r="273" spans="1:8" ht="19.5" customHeight="1">
      <c r="A273" s="34" t="s">
        <v>20</v>
      </c>
      <c r="B273" s="35">
        <v>274</v>
      </c>
      <c r="C273" s="61" t="s">
        <v>398</v>
      </c>
      <c r="D273" s="36">
        <v>41184</v>
      </c>
      <c r="E273" s="59" t="s">
        <v>171</v>
      </c>
      <c r="F273" s="60">
        <v>15</v>
      </c>
      <c r="G273" s="120">
        <v>466.1</v>
      </c>
      <c r="H273" s="58" t="s">
        <v>399</v>
      </c>
    </row>
    <row r="274" spans="1:8" ht="19.5" customHeight="1">
      <c r="A274" s="34" t="s">
        <v>20</v>
      </c>
      <c r="B274" s="35">
        <v>275</v>
      </c>
      <c r="C274" s="61" t="s">
        <v>400</v>
      </c>
      <c r="D274" s="36">
        <v>41186</v>
      </c>
      <c r="E274" s="59" t="s">
        <v>171</v>
      </c>
      <c r="F274" s="60">
        <v>10</v>
      </c>
      <c r="G274" s="120">
        <v>466.1</v>
      </c>
      <c r="H274" s="58" t="s">
        <v>44</v>
      </c>
    </row>
    <row r="275" spans="1:8" ht="19.5" customHeight="1">
      <c r="A275" s="34" t="s">
        <v>20</v>
      </c>
      <c r="B275" s="35">
        <v>276</v>
      </c>
      <c r="C275" s="61" t="s">
        <v>401</v>
      </c>
      <c r="D275" s="36">
        <v>41187</v>
      </c>
      <c r="E275" s="59" t="s">
        <v>171</v>
      </c>
      <c r="F275" s="60">
        <v>7</v>
      </c>
      <c r="G275" s="120">
        <v>466.1</v>
      </c>
      <c r="H275" s="58" t="s">
        <v>32</v>
      </c>
    </row>
    <row r="276" spans="1:8" ht="19.5" customHeight="1">
      <c r="A276" s="34" t="s">
        <v>20</v>
      </c>
      <c r="B276" s="35">
        <v>277</v>
      </c>
      <c r="C276" s="61" t="s">
        <v>402</v>
      </c>
      <c r="D276" s="36">
        <v>41187</v>
      </c>
      <c r="E276" s="59" t="s">
        <v>171</v>
      </c>
      <c r="F276" s="60">
        <v>7</v>
      </c>
      <c r="G276" s="120">
        <v>466.1</v>
      </c>
      <c r="H276" s="58" t="s">
        <v>32</v>
      </c>
    </row>
    <row r="277" spans="1:8" ht="19.5" customHeight="1">
      <c r="A277" s="34" t="s">
        <v>20</v>
      </c>
      <c r="B277" s="35">
        <v>278</v>
      </c>
      <c r="C277" s="61" t="s">
        <v>403</v>
      </c>
      <c r="D277" s="36">
        <v>41186</v>
      </c>
      <c r="E277" s="59" t="s">
        <v>171</v>
      </c>
      <c r="F277" s="60">
        <v>5</v>
      </c>
      <c r="G277" s="120">
        <v>466.1</v>
      </c>
      <c r="H277" s="58" t="s">
        <v>404</v>
      </c>
    </row>
    <row r="278" spans="1:8" ht="19.5" customHeight="1">
      <c r="A278" s="34" t="s">
        <v>20</v>
      </c>
      <c r="B278" s="35">
        <v>279</v>
      </c>
      <c r="C278" s="61" t="s">
        <v>405</v>
      </c>
      <c r="D278" s="36">
        <v>41200</v>
      </c>
      <c r="E278" s="59" t="s">
        <v>171</v>
      </c>
      <c r="F278" s="60">
        <v>5</v>
      </c>
      <c r="G278" s="120">
        <v>466.1</v>
      </c>
      <c r="H278" s="58" t="s">
        <v>59</v>
      </c>
    </row>
    <row r="279" spans="1:8" ht="19.5" customHeight="1">
      <c r="A279" s="34" t="s">
        <v>20</v>
      </c>
      <c r="B279" s="35">
        <v>280</v>
      </c>
      <c r="C279" s="61" t="s">
        <v>406</v>
      </c>
      <c r="D279" s="36">
        <v>41192</v>
      </c>
      <c r="E279" s="59" t="s">
        <v>171</v>
      </c>
      <c r="F279" s="60">
        <v>15</v>
      </c>
      <c r="G279" s="120">
        <v>466.1</v>
      </c>
      <c r="H279" s="58" t="s">
        <v>44</v>
      </c>
    </row>
    <row r="280" spans="1:8" ht="19.5" customHeight="1">
      <c r="A280" s="34" t="s">
        <v>20</v>
      </c>
      <c r="B280" s="35">
        <v>281</v>
      </c>
      <c r="C280" s="61" t="s">
        <v>407</v>
      </c>
      <c r="D280" s="36">
        <v>41191</v>
      </c>
      <c r="E280" s="59" t="s">
        <v>171</v>
      </c>
      <c r="F280" s="60">
        <v>8</v>
      </c>
      <c r="G280" s="120">
        <v>466.1</v>
      </c>
      <c r="H280" s="58" t="s">
        <v>371</v>
      </c>
    </row>
    <row r="281" spans="1:8" ht="19.5" customHeight="1">
      <c r="A281" s="34" t="s">
        <v>20</v>
      </c>
      <c r="B281" s="35">
        <v>282</v>
      </c>
      <c r="C281" s="61" t="s">
        <v>408</v>
      </c>
      <c r="D281" s="36">
        <v>41201</v>
      </c>
      <c r="E281" s="59" t="s">
        <v>171</v>
      </c>
      <c r="F281" s="60">
        <v>5</v>
      </c>
      <c r="G281" s="120">
        <v>466.1</v>
      </c>
      <c r="H281" s="58" t="s">
        <v>409</v>
      </c>
    </row>
    <row r="282" spans="1:8" ht="19.5" customHeight="1">
      <c r="A282" s="34" t="s">
        <v>20</v>
      </c>
      <c r="B282" s="35">
        <v>283</v>
      </c>
      <c r="C282" s="61" t="s">
        <v>410</v>
      </c>
      <c r="D282" s="36">
        <v>41191</v>
      </c>
      <c r="E282" s="59" t="s">
        <v>171</v>
      </c>
      <c r="F282" s="60">
        <v>9.5</v>
      </c>
      <c r="G282" s="120">
        <v>466.1</v>
      </c>
      <c r="H282" s="58" t="s">
        <v>32</v>
      </c>
    </row>
    <row r="283" spans="1:8" ht="19.5" customHeight="1">
      <c r="A283" s="34" t="s">
        <v>20</v>
      </c>
      <c r="B283" s="35">
        <v>284</v>
      </c>
      <c r="C283" s="61" t="s">
        <v>411</v>
      </c>
      <c r="D283" s="36">
        <v>41193</v>
      </c>
      <c r="E283" s="59" t="s">
        <v>171</v>
      </c>
      <c r="F283" s="60">
        <v>7</v>
      </c>
      <c r="G283" s="120">
        <v>466.1</v>
      </c>
      <c r="H283" s="58" t="s">
        <v>371</v>
      </c>
    </row>
    <row r="284" spans="1:8" ht="19.5" customHeight="1">
      <c r="A284" s="34" t="s">
        <v>20</v>
      </c>
      <c r="B284" s="35">
        <v>285</v>
      </c>
      <c r="C284" s="61" t="s">
        <v>412</v>
      </c>
      <c r="D284" s="36">
        <v>41190</v>
      </c>
      <c r="E284" s="59" t="s">
        <v>171</v>
      </c>
      <c r="F284" s="60">
        <v>6</v>
      </c>
      <c r="G284" s="120">
        <v>466.1</v>
      </c>
      <c r="H284" s="58" t="s">
        <v>413</v>
      </c>
    </row>
    <row r="285" spans="1:8" ht="19.5" customHeight="1">
      <c r="A285" s="34" t="s">
        <v>20</v>
      </c>
      <c r="B285" s="35">
        <v>286</v>
      </c>
      <c r="C285" s="61" t="s">
        <v>414</v>
      </c>
      <c r="D285" s="36">
        <v>41190</v>
      </c>
      <c r="E285" s="59" t="s">
        <v>171</v>
      </c>
      <c r="F285" s="60">
        <v>10</v>
      </c>
      <c r="G285" s="120">
        <v>466.1</v>
      </c>
      <c r="H285" s="58" t="s">
        <v>415</v>
      </c>
    </row>
    <row r="286" spans="1:8" ht="19.5" customHeight="1">
      <c r="A286" s="34" t="s">
        <v>20</v>
      </c>
      <c r="B286" s="35">
        <v>287</v>
      </c>
      <c r="C286" s="61" t="s">
        <v>416</v>
      </c>
      <c r="D286" s="36">
        <v>41191</v>
      </c>
      <c r="E286" s="59" t="s">
        <v>171</v>
      </c>
      <c r="F286" s="60">
        <v>7</v>
      </c>
      <c r="G286" s="120">
        <v>466.1</v>
      </c>
      <c r="H286" s="58" t="s">
        <v>26</v>
      </c>
    </row>
    <row r="287" spans="1:8" ht="19.5" customHeight="1">
      <c r="A287" s="34" t="s">
        <v>20</v>
      </c>
      <c r="B287" s="35">
        <v>288</v>
      </c>
      <c r="C287" s="61" t="s">
        <v>417</v>
      </c>
      <c r="D287" s="36">
        <v>41192</v>
      </c>
      <c r="E287" s="59" t="s">
        <v>171</v>
      </c>
      <c r="F287" s="60">
        <v>7</v>
      </c>
      <c r="G287" s="120">
        <v>466.1</v>
      </c>
      <c r="H287" s="58" t="s">
        <v>418</v>
      </c>
    </row>
    <row r="288" spans="1:8" ht="19.5" customHeight="1">
      <c r="A288" s="34" t="s">
        <v>20</v>
      </c>
      <c r="B288" s="35">
        <v>289</v>
      </c>
      <c r="C288" s="61" t="s">
        <v>419</v>
      </c>
      <c r="D288" s="36">
        <v>41192</v>
      </c>
      <c r="E288" s="59" t="s">
        <v>171</v>
      </c>
      <c r="F288" s="60">
        <v>7</v>
      </c>
      <c r="G288" s="120">
        <v>466.1</v>
      </c>
      <c r="H288" s="58" t="s">
        <v>384</v>
      </c>
    </row>
    <row r="289" spans="1:8" ht="19.5" customHeight="1">
      <c r="A289" s="34" t="s">
        <v>20</v>
      </c>
      <c r="B289" s="35">
        <v>290</v>
      </c>
      <c r="C289" s="61" t="s">
        <v>420</v>
      </c>
      <c r="D289" s="36">
        <v>41191</v>
      </c>
      <c r="E289" s="59" t="s">
        <v>171</v>
      </c>
      <c r="F289" s="60">
        <v>10</v>
      </c>
      <c r="G289" s="120">
        <v>466.1</v>
      </c>
      <c r="H289" s="58" t="s">
        <v>26</v>
      </c>
    </row>
    <row r="290" spans="1:8" ht="19.5" customHeight="1">
      <c r="A290" s="34" t="s">
        <v>20</v>
      </c>
      <c r="B290" s="35">
        <v>291</v>
      </c>
      <c r="C290" s="61" t="s">
        <v>421</v>
      </c>
      <c r="D290" s="36">
        <v>41190</v>
      </c>
      <c r="E290" s="59" t="s">
        <v>171</v>
      </c>
      <c r="F290" s="60">
        <v>12</v>
      </c>
      <c r="G290" s="120">
        <v>466.1</v>
      </c>
      <c r="H290" s="58" t="s">
        <v>371</v>
      </c>
    </row>
    <row r="291" spans="1:8" ht="19.5" customHeight="1">
      <c r="A291" s="34" t="s">
        <v>20</v>
      </c>
      <c r="B291" s="35">
        <v>292</v>
      </c>
      <c r="C291" s="61" t="s">
        <v>422</v>
      </c>
      <c r="D291" s="36">
        <v>41197</v>
      </c>
      <c r="E291" s="59" t="s">
        <v>171</v>
      </c>
      <c r="F291" s="60">
        <v>14</v>
      </c>
      <c r="G291" s="120">
        <v>466.1</v>
      </c>
      <c r="H291" s="58" t="s">
        <v>382</v>
      </c>
    </row>
    <row r="292" spans="1:8" ht="19.5" customHeight="1">
      <c r="A292" s="34" t="s">
        <v>20</v>
      </c>
      <c r="B292" s="35">
        <v>293</v>
      </c>
      <c r="C292" s="61" t="s">
        <v>423</v>
      </c>
      <c r="D292" s="36">
        <v>41199</v>
      </c>
      <c r="E292" s="59" t="s">
        <v>171</v>
      </c>
      <c r="F292" s="60">
        <v>15</v>
      </c>
      <c r="G292" s="120">
        <v>466.1</v>
      </c>
      <c r="H292" s="58" t="s">
        <v>26</v>
      </c>
    </row>
    <row r="293" spans="1:8" ht="19.5" customHeight="1">
      <c r="A293" s="34" t="s">
        <v>20</v>
      </c>
      <c r="B293" s="35">
        <v>294</v>
      </c>
      <c r="C293" s="61" t="s">
        <v>424</v>
      </c>
      <c r="D293" s="36">
        <v>41192</v>
      </c>
      <c r="E293" s="59" t="s">
        <v>171</v>
      </c>
      <c r="F293" s="60">
        <v>7</v>
      </c>
      <c r="G293" s="120">
        <v>466.1</v>
      </c>
      <c r="H293" s="58" t="s">
        <v>409</v>
      </c>
    </row>
    <row r="294" spans="1:8" ht="19.5" customHeight="1">
      <c r="A294" s="34" t="s">
        <v>20</v>
      </c>
      <c r="B294" s="35">
        <v>295</v>
      </c>
      <c r="C294" s="61" t="s">
        <v>425</v>
      </c>
      <c r="D294" s="36">
        <v>41198</v>
      </c>
      <c r="E294" s="59" t="s">
        <v>171</v>
      </c>
      <c r="F294" s="60">
        <v>15</v>
      </c>
      <c r="G294" s="120">
        <v>466.1</v>
      </c>
      <c r="H294" s="58" t="s">
        <v>426</v>
      </c>
    </row>
    <row r="295" spans="1:8" ht="19.5" customHeight="1">
      <c r="A295" s="34" t="s">
        <v>20</v>
      </c>
      <c r="B295" s="35">
        <v>296</v>
      </c>
      <c r="C295" s="61" t="s">
        <v>427</v>
      </c>
      <c r="D295" s="36">
        <v>41193</v>
      </c>
      <c r="E295" s="59" t="s">
        <v>171</v>
      </c>
      <c r="F295" s="60">
        <v>10</v>
      </c>
      <c r="G295" s="120">
        <v>466.1</v>
      </c>
      <c r="H295" s="58" t="s">
        <v>371</v>
      </c>
    </row>
    <row r="296" spans="1:8" ht="19.5" customHeight="1">
      <c r="A296" s="34" t="s">
        <v>20</v>
      </c>
      <c r="B296" s="35">
        <v>297</v>
      </c>
      <c r="C296" s="61" t="s">
        <v>428</v>
      </c>
      <c r="D296" s="36">
        <v>41208</v>
      </c>
      <c r="E296" s="59" t="s">
        <v>171</v>
      </c>
      <c r="F296" s="60">
        <v>15</v>
      </c>
      <c r="G296" s="120">
        <v>466.1</v>
      </c>
      <c r="H296" s="58" t="s">
        <v>384</v>
      </c>
    </row>
    <row r="297" spans="1:8" ht="19.5" customHeight="1">
      <c r="A297" s="34" t="s">
        <v>20</v>
      </c>
      <c r="B297" s="35">
        <v>298</v>
      </c>
      <c r="C297" s="61" t="s">
        <v>429</v>
      </c>
      <c r="D297" s="36">
        <v>41208</v>
      </c>
      <c r="E297" s="59" t="s">
        <v>171</v>
      </c>
      <c r="F297" s="60">
        <v>15</v>
      </c>
      <c r="G297" s="120">
        <v>466.1</v>
      </c>
      <c r="H297" s="58" t="s">
        <v>384</v>
      </c>
    </row>
    <row r="298" spans="1:8" ht="19.5" customHeight="1">
      <c r="A298" s="34" t="s">
        <v>20</v>
      </c>
      <c r="B298" s="35">
        <v>299</v>
      </c>
      <c r="C298" s="61" t="s">
        <v>430</v>
      </c>
      <c r="D298" s="36">
        <v>41192</v>
      </c>
      <c r="E298" s="59" t="s">
        <v>171</v>
      </c>
      <c r="F298" s="60">
        <v>15</v>
      </c>
      <c r="G298" s="120">
        <v>466.1</v>
      </c>
      <c r="H298" s="58" t="s">
        <v>44</v>
      </c>
    </row>
    <row r="299" spans="1:8" ht="19.5" customHeight="1">
      <c r="A299" s="34" t="s">
        <v>20</v>
      </c>
      <c r="B299" s="35">
        <v>300</v>
      </c>
      <c r="C299" s="61" t="s">
        <v>431</v>
      </c>
      <c r="D299" s="36">
        <v>41194</v>
      </c>
      <c r="E299" s="59" t="s">
        <v>171</v>
      </c>
      <c r="F299" s="60">
        <v>7</v>
      </c>
      <c r="G299" s="120">
        <v>466.1</v>
      </c>
      <c r="H299" s="58" t="s">
        <v>418</v>
      </c>
    </row>
    <row r="300" spans="1:8" ht="19.5" customHeight="1">
      <c r="A300" s="34" t="s">
        <v>20</v>
      </c>
      <c r="B300" s="35">
        <v>301</v>
      </c>
      <c r="C300" s="61" t="s">
        <v>432</v>
      </c>
      <c r="D300" s="36">
        <v>41194</v>
      </c>
      <c r="E300" s="59" t="s">
        <v>171</v>
      </c>
      <c r="F300" s="60">
        <v>5</v>
      </c>
      <c r="G300" s="120">
        <v>466.1</v>
      </c>
      <c r="H300" s="58" t="s">
        <v>433</v>
      </c>
    </row>
    <row r="301" spans="1:8" ht="19.5" customHeight="1">
      <c r="A301" s="34" t="s">
        <v>20</v>
      </c>
      <c r="B301" s="35">
        <v>302</v>
      </c>
      <c r="C301" s="61" t="s">
        <v>434</v>
      </c>
      <c r="D301" s="36">
        <v>41186</v>
      </c>
      <c r="E301" s="59" t="s">
        <v>171</v>
      </c>
      <c r="F301" s="60">
        <v>7</v>
      </c>
      <c r="G301" s="120">
        <v>466.1</v>
      </c>
      <c r="H301" s="58" t="s">
        <v>435</v>
      </c>
    </row>
    <row r="302" spans="1:8" ht="19.5" customHeight="1">
      <c r="A302" s="34" t="s">
        <v>20</v>
      </c>
      <c r="B302" s="35">
        <v>303</v>
      </c>
      <c r="C302" s="61" t="s">
        <v>436</v>
      </c>
      <c r="D302" s="36">
        <v>41186</v>
      </c>
      <c r="E302" s="59" t="s">
        <v>171</v>
      </c>
      <c r="F302" s="60">
        <v>14</v>
      </c>
      <c r="G302" s="120">
        <v>466.1</v>
      </c>
      <c r="H302" s="58" t="s">
        <v>371</v>
      </c>
    </row>
    <row r="303" spans="1:8" ht="19.5" customHeight="1">
      <c r="A303" s="34" t="s">
        <v>20</v>
      </c>
      <c r="B303" s="35">
        <v>304</v>
      </c>
      <c r="C303" s="61" t="s">
        <v>437</v>
      </c>
      <c r="D303" s="36">
        <v>41187</v>
      </c>
      <c r="E303" s="59" t="s">
        <v>171</v>
      </c>
      <c r="F303" s="60">
        <v>15</v>
      </c>
      <c r="G303" s="120">
        <v>466.1</v>
      </c>
      <c r="H303" s="58" t="s">
        <v>413</v>
      </c>
    </row>
    <row r="304" spans="1:8" ht="19.5" customHeight="1">
      <c r="A304" s="34" t="s">
        <v>20</v>
      </c>
      <c r="B304" s="35">
        <v>305</v>
      </c>
      <c r="C304" s="61" t="s">
        <v>438</v>
      </c>
      <c r="D304" s="36">
        <v>41187</v>
      </c>
      <c r="E304" s="59" t="s">
        <v>171</v>
      </c>
      <c r="F304" s="60">
        <v>15</v>
      </c>
      <c r="G304" s="120">
        <v>466.1</v>
      </c>
      <c r="H304" s="58" t="s">
        <v>426</v>
      </c>
    </row>
    <row r="305" spans="1:8" ht="19.5" customHeight="1">
      <c r="A305" s="34" t="s">
        <v>20</v>
      </c>
      <c r="B305" s="35">
        <v>306</v>
      </c>
      <c r="C305" s="61" t="s">
        <v>439</v>
      </c>
      <c r="D305" s="36">
        <v>41187</v>
      </c>
      <c r="E305" s="59" t="s">
        <v>171</v>
      </c>
      <c r="F305" s="60">
        <v>15</v>
      </c>
      <c r="G305" s="120">
        <v>466.1</v>
      </c>
      <c r="H305" s="58" t="s">
        <v>71</v>
      </c>
    </row>
    <row r="306" spans="1:8" ht="19.5" customHeight="1">
      <c r="A306" s="34" t="s">
        <v>20</v>
      </c>
      <c r="B306" s="35">
        <v>307</v>
      </c>
      <c r="C306" s="61" t="s">
        <v>440</v>
      </c>
      <c r="D306" s="36">
        <v>41187</v>
      </c>
      <c r="E306" s="59" t="s">
        <v>171</v>
      </c>
      <c r="F306" s="60">
        <v>7</v>
      </c>
      <c r="G306" s="120">
        <v>466.1</v>
      </c>
      <c r="H306" s="58" t="s">
        <v>382</v>
      </c>
    </row>
    <row r="307" spans="1:8" ht="19.5" customHeight="1">
      <c r="A307" s="34" t="s">
        <v>20</v>
      </c>
      <c r="B307" s="35">
        <v>308</v>
      </c>
      <c r="C307" s="61" t="s">
        <v>441</v>
      </c>
      <c r="D307" s="36">
        <v>41186</v>
      </c>
      <c r="E307" s="59" t="s">
        <v>171</v>
      </c>
      <c r="F307" s="60">
        <v>15</v>
      </c>
      <c r="G307" s="120">
        <v>466.1</v>
      </c>
      <c r="H307" s="58" t="s">
        <v>44</v>
      </c>
    </row>
    <row r="308" spans="1:8" ht="19.5" customHeight="1">
      <c r="A308" s="34" t="s">
        <v>20</v>
      </c>
      <c r="B308" s="35">
        <v>309</v>
      </c>
      <c r="C308" s="61" t="s">
        <v>442</v>
      </c>
      <c r="D308" s="36">
        <v>41186</v>
      </c>
      <c r="E308" s="59" t="s">
        <v>171</v>
      </c>
      <c r="F308" s="60">
        <v>7</v>
      </c>
      <c r="G308" s="120">
        <v>466.1</v>
      </c>
      <c r="H308" s="58" t="s">
        <v>59</v>
      </c>
    </row>
    <row r="309" spans="1:8" ht="19.5" customHeight="1">
      <c r="A309" s="34" t="s">
        <v>20</v>
      </c>
      <c r="B309" s="35">
        <v>310</v>
      </c>
      <c r="C309" s="61" t="s">
        <v>443</v>
      </c>
      <c r="D309" s="36">
        <v>41186</v>
      </c>
      <c r="E309" s="59" t="s">
        <v>171</v>
      </c>
      <c r="F309" s="60">
        <v>10</v>
      </c>
      <c r="G309" s="120">
        <v>466.1</v>
      </c>
      <c r="H309" s="58" t="s">
        <v>426</v>
      </c>
    </row>
    <row r="310" spans="1:8" ht="19.5" customHeight="1">
      <c r="A310" s="34" t="s">
        <v>20</v>
      </c>
      <c r="B310" s="35">
        <v>311</v>
      </c>
      <c r="C310" s="61" t="s">
        <v>444</v>
      </c>
      <c r="D310" s="36">
        <v>41186</v>
      </c>
      <c r="E310" s="59" t="s">
        <v>171</v>
      </c>
      <c r="F310" s="60">
        <v>14</v>
      </c>
      <c r="G310" s="120">
        <v>466.1</v>
      </c>
      <c r="H310" s="58" t="s">
        <v>371</v>
      </c>
    </row>
    <row r="311" spans="1:8" ht="19.5" customHeight="1">
      <c r="A311" s="34" t="s">
        <v>20</v>
      </c>
      <c r="B311" s="35">
        <v>312</v>
      </c>
      <c r="C311" s="61" t="s">
        <v>445</v>
      </c>
      <c r="D311" s="36">
        <v>41199</v>
      </c>
      <c r="E311" s="59" t="s">
        <v>171</v>
      </c>
      <c r="F311" s="60">
        <v>15</v>
      </c>
      <c r="G311" s="120">
        <v>466.1</v>
      </c>
      <c r="H311" s="58" t="s">
        <v>56</v>
      </c>
    </row>
    <row r="312" spans="1:8" ht="19.5" customHeight="1">
      <c r="A312" s="34" t="s">
        <v>20</v>
      </c>
      <c r="B312" s="35">
        <v>313</v>
      </c>
      <c r="C312" s="61" t="s">
        <v>446</v>
      </c>
      <c r="D312" s="36">
        <v>41197</v>
      </c>
      <c r="E312" s="59" t="s">
        <v>171</v>
      </c>
      <c r="F312" s="60">
        <v>7</v>
      </c>
      <c r="G312" s="120">
        <v>466.1</v>
      </c>
      <c r="H312" s="58" t="s">
        <v>371</v>
      </c>
    </row>
    <row r="313" spans="1:8" ht="19.5" customHeight="1">
      <c r="A313" s="34" t="s">
        <v>20</v>
      </c>
      <c r="B313" s="35">
        <v>314</v>
      </c>
      <c r="C313" s="61" t="s">
        <v>447</v>
      </c>
      <c r="D313" s="36">
        <v>41193</v>
      </c>
      <c r="E313" s="59" t="s">
        <v>171</v>
      </c>
      <c r="F313" s="60">
        <v>7</v>
      </c>
      <c r="G313" s="120">
        <v>466.1</v>
      </c>
      <c r="H313" s="58" t="s">
        <v>26</v>
      </c>
    </row>
    <row r="314" spans="1:8" ht="19.5" customHeight="1">
      <c r="A314" s="34" t="s">
        <v>20</v>
      </c>
      <c r="B314" s="35">
        <v>315</v>
      </c>
      <c r="C314" s="61" t="s">
        <v>448</v>
      </c>
      <c r="D314" s="36">
        <v>41192</v>
      </c>
      <c r="E314" s="59" t="s">
        <v>171</v>
      </c>
      <c r="F314" s="60">
        <v>7</v>
      </c>
      <c r="G314" s="120">
        <v>466.1</v>
      </c>
      <c r="H314" s="58" t="s">
        <v>26</v>
      </c>
    </row>
    <row r="315" spans="1:8" ht="19.5" customHeight="1">
      <c r="A315" s="34" t="s">
        <v>20</v>
      </c>
      <c r="B315" s="35">
        <v>316</v>
      </c>
      <c r="C315" s="61" t="s">
        <v>449</v>
      </c>
      <c r="D315" s="36">
        <v>41200</v>
      </c>
      <c r="E315" s="59" t="s">
        <v>171</v>
      </c>
      <c r="F315" s="60">
        <v>2.5</v>
      </c>
      <c r="G315" s="120">
        <v>466.1</v>
      </c>
      <c r="H315" s="58" t="s">
        <v>382</v>
      </c>
    </row>
    <row r="316" spans="1:8" ht="19.5" customHeight="1">
      <c r="A316" s="34" t="s">
        <v>20</v>
      </c>
      <c r="B316" s="35">
        <v>317</v>
      </c>
      <c r="C316" s="61" t="s">
        <v>450</v>
      </c>
      <c r="D316" s="36">
        <v>41192</v>
      </c>
      <c r="E316" s="59" t="s">
        <v>171</v>
      </c>
      <c r="F316" s="60">
        <v>15</v>
      </c>
      <c r="G316" s="120">
        <v>466.1</v>
      </c>
      <c r="H316" s="58" t="s">
        <v>384</v>
      </c>
    </row>
    <row r="317" spans="1:8" ht="19.5" customHeight="1">
      <c r="A317" s="34" t="s">
        <v>20</v>
      </c>
      <c r="B317" s="35">
        <v>318</v>
      </c>
      <c r="C317" s="61" t="s">
        <v>451</v>
      </c>
      <c r="D317" s="36">
        <v>41191</v>
      </c>
      <c r="E317" s="59" t="s">
        <v>171</v>
      </c>
      <c r="F317" s="60">
        <v>15</v>
      </c>
      <c r="G317" s="120">
        <v>466.1</v>
      </c>
      <c r="H317" s="58" t="s">
        <v>26</v>
      </c>
    </row>
    <row r="318" spans="1:8" ht="19.5" customHeight="1">
      <c r="A318" s="34" t="s">
        <v>20</v>
      </c>
      <c r="B318" s="35">
        <v>319</v>
      </c>
      <c r="C318" s="61" t="s">
        <v>452</v>
      </c>
      <c r="D318" s="36">
        <v>41190</v>
      </c>
      <c r="E318" s="59" t="s">
        <v>171</v>
      </c>
      <c r="F318" s="60">
        <v>8</v>
      </c>
      <c r="G318" s="120">
        <v>466.1</v>
      </c>
      <c r="H318" s="58" t="s">
        <v>384</v>
      </c>
    </row>
    <row r="319" spans="1:8" ht="19.5" customHeight="1">
      <c r="A319" s="34" t="s">
        <v>20</v>
      </c>
      <c r="B319" s="35">
        <v>320</v>
      </c>
      <c r="C319" s="61" t="s">
        <v>453</v>
      </c>
      <c r="D319" s="36">
        <v>41200</v>
      </c>
      <c r="E319" s="59" t="s">
        <v>171</v>
      </c>
      <c r="F319" s="60">
        <v>7</v>
      </c>
      <c r="G319" s="120">
        <v>466.1</v>
      </c>
      <c r="H319" s="58" t="s">
        <v>384</v>
      </c>
    </row>
    <row r="320" spans="1:8" ht="19.5" customHeight="1">
      <c r="A320" s="34" t="s">
        <v>20</v>
      </c>
      <c r="B320" s="35">
        <v>321</v>
      </c>
      <c r="C320" s="61" t="s">
        <v>454</v>
      </c>
      <c r="D320" s="36">
        <v>41199</v>
      </c>
      <c r="E320" s="59" t="s">
        <v>171</v>
      </c>
      <c r="F320" s="60">
        <v>15</v>
      </c>
      <c r="G320" s="120">
        <v>466.1</v>
      </c>
      <c r="H320" s="58" t="s">
        <v>384</v>
      </c>
    </row>
    <row r="321" spans="1:8" s="56" customFormat="1" ht="19.5" customHeight="1">
      <c r="A321" s="34" t="s">
        <v>20</v>
      </c>
      <c r="B321" s="35">
        <v>322</v>
      </c>
      <c r="C321" s="61" t="s">
        <v>455</v>
      </c>
      <c r="D321" s="36">
        <v>41197</v>
      </c>
      <c r="E321" s="59" t="s">
        <v>171</v>
      </c>
      <c r="F321" s="60">
        <v>7</v>
      </c>
      <c r="G321" s="120">
        <v>466.1</v>
      </c>
      <c r="H321" s="58" t="s">
        <v>46</v>
      </c>
    </row>
    <row r="322" spans="1:8" ht="19.5" customHeight="1">
      <c r="A322" s="34" t="s">
        <v>20</v>
      </c>
      <c r="B322" s="35">
        <v>323</v>
      </c>
      <c r="C322" s="61" t="s">
        <v>456</v>
      </c>
      <c r="D322" s="36">
        <v>41194</v>
      </c>
      <c r="E322" s="59" t="s">
        <v>171</v>
      </c>
      <c r="F322" s="60">
        <v>10</v>
      </c>
      <c r="G322" s="120">
        <v>466.1</v>
      </c>
      <c r="H322" s="58" t="s">
        <v>384</v>
      </c>
    </row>
    <row r="323" spans="1:8" ht="19.5" customHeight="1">
      <c r="A323" s="99" t="s">
        <v>20</v>
      </c>
      <c r="B323" s="35">
        <v>324</v>
      </c>
      <c r="C323" s="104" t="s">
        <v>457</v>
      </c>
      <c r="D323" s="105">
        <v>41198</v>
      </c>
      <c r="E323" s="106" t="s">
        <v>171</v>
      </c>
      <c r="F323" s="100">
        <v>15</v>
      </c>
      <c r="G323" s="121">
        <v>466.1</v>
      </c>
      <c r="H323" s="107" t="s">
        <v>71</v>
      </c>
    </row>
    <row r="324" spans="1:8" ht="19.5" customHeight="1">
      <c r="A324" s="34" t="s">
        <v>20</v>
      </c>
      <c r="B324" s="35">
        <v>325</v>
      </c>
      <c r="C324" s="35" t="s">
        <v>458</v>
      </c>
      <c r="D324" s="108">
        <v>41198</v>
      </c>
      <c r="E324" s="35" t="s">
        <v>171</v>
      </c>
      <c r="F324" s="109">
        <v>7</v>
      </c>
      <c r="G324" s="111">
        <v>466.1</v>
      </c>
      <c r="H324" s="110" t="s">
        <v>26</v>
      </c>
    </row>
    <row r="325" spans="1:8" ht="19.5" customHeight="1">
      <c r="A325" s="34" t="s">
        <v>20</v>
      </c>
      <c r="B325" s="35">
        <v>326</v>
      </c>
      <c r="C325" s="35" t="s">
        <v>459</v>
      </c>
      <c r="D325" s="108">
        <v>41198</v>
      </c>
      <c r="E325" s="35" t="s">
        <v>171</v>
      </c>
      <c r="F325" s="109">
        <v>7</v>
      </c>
      <c r="G325" s="111">
        <v>466.1</v>
      </c>
      <c r="H325" s="110" t="s">
        <v>384</v>
      </c>
    </row>
    <row r="326" spans="1:8" ht="19.5" customHeight="1">
      <c r="A326" s="34" t="s">
        <v>20</v>
      </c>
      <c r="B326" s="35">
        <v>327</v>
      </c>
      <c r="C326" s="35" t="s">
        <v>460</v>
      </c>
      <c r="D326" s="108">
        <v>41198</v>
      </c>
      <c r="E326" s="35" t="s">
        <v>171</v>
      </c>
      <c r="F326" s="109">
        <v>10</v>
      </c>
      <c r="G326" s="111">
        <v>466.1</v>
      </c>
      <c r="H326" s="58" t="s">
        <v>44</v>
      </c>
    </row>
    <row r="327" spans="1:8" ht="19.5" customHeight="1">
      <c r="A327" s="34" t="s">
        <v>20</v>
      </c>
      <c r="B327" s="35">
        <v>328</v>
      </c>
      <c r="C327" s="106" t="s">
        <v>461</v>
      </c>
      <c r="D327" s="112">
        <v>41200</v>
      </c>
      <c r="E327" s="106" t="s">
        <v>171</v>
      </c>
      <c r="F327" s="113">
        <v>15</v>
      </c>
      <c r="G327" s="114">
        <v>466.1</v>
      </c>
      <c r="H327" s="115" t="s">
        <v>44</v>
      </c>
    </row>
    <row r="328" spans="1:8" ht="19.5" customHeight="1">
      <c r="A328" s="34" t="s">
        <v>20</v>
      </c>
      <c r="B328" s="35">
        <v>329</v>
      </c>
      <c r="C328" s="61" t="s">
        <v>462</v>
      </c>
      <c r="D328" s="36">
        <v>41199</v>
      </c>
      <c r="E328" s="59" t="s">
        <v>171</v>
      </c>
      <c r="F328" s="60">
        <v>8</v>
      </c>
      <c r="G328" s="120">
        <v>466.1</v>
      </c>
      <c r="H328" s="58" t="s">
        <v>435</v>
      </c>
    </row>
    <row r="329" spans="1:8" ht="19.5" customHeight="1">
      <c r="A329" s="34" t="s">
        <v>20</v>
      </c>
      <c r="B329" s="35">
        <v>330</v>
      </c>
      <c r="C329" s="61" t="s">
        <v>463</v>
      </c>
      <c r="D329" s="36">
        <v>41200</v>
      </c>
      <c r="E329" s="59" t="s">
        <v>171</v>
      </c>
      <c r="F329" s="60">
        <v>15</v>
      </c>
      <c r="G329" s="120">
        <v>466.1</v>
      </c>
      <c r="H329" s="58" t="s">
        <v>44</v>
      </c>
    </row>
    <row r="330" spans="1:8" ht="19.5" customHeight="1">
      <c r="A330" s="34" t="s">
        <v>20</v>
      </c>
      <c r="B330" s="35">
        <v>331</v>
      </c>
      <c r="C330" s="61" t="s">
        <v>464</v>
      </c>
      <c r="D330" s="36">
        <v>41200</v>
      </c>
      <c r="E330" s="59" t="s">
        <v>171</v>
      </c>
      <c r="F330" s="60">
        <v>15</v>
      </c>
      <c r="G330" s="120">
        <v>466.1</v>
      </c>
      <c r="H330" s="58" t="s">
        <v>44</v>
      </c>
    </row>
    <row r="331" spans="1:8" ht="19.5" customHeight="1">
      <c r="A331" s="99" t="s">
        <v>20</v>
      </c>
      <c r="B331" s="35">
        <v>332</v>
      </c>
      <c r="C331" s="61" t="s">
        <v>465</v>
      </c>
      <c r="D331" s="36">
        <v>41200</v>
      </c>
      <c r="E331" s="59" t="s">
        <v>171</v>
      </c>
      <c r="F331" s="60">
        <v>15</v>
      </c>
      <c r="G331" s="120">
        <v>466.1</v>
      </c>
      <c r="H331" s="58" t="s">
        <v>44</v>
      </c>
    </row>
    <row r="332" spans="1:8" ht="19.5" customHeight="1">
      <c r="A332" s="34" t="s">
        <v>20</v>
      </c>
      <c r="B332" s="35">
        <v>333</v>
      </c>
      <c r="C332" s="61" t="s">
        <v>466</v>
      </c>
      <c r="D332" s="36">
        <v>41197</v>
      </c>
      <c r="E332" s="59" t="s">
        <v>171</v>
      </c>
      <c r="F332" s="60">
        <v>5</v>
      </c>
      <c r="G332" s="120">
        <v>466.1</v>
      </c>
      <c r="H332" s="58" t="s">
        <v>26</v>
      </c>
    </row>
    <row r="333" spans="1:8" ht="19.5" customHeight="1">
      <c r="A333" s="34" t="s">
        <v>20</v>
      </c>
      <c r="B333" s="35">
        <v>334</v>
      </c>
      <c r="C333" s="61" t="s">
        <v>467</v>
      </c>
      <c r="D333" s="36">
        <v>41212</v>
      </c>
      <c r="E333" s="59" t="s">
        <v>171</v>
      </c>
      <c r="F333" s="60">
        <v>7</v>
      </c>
      <c r="G333" s="120">
        <v>466.1</v>
      </c>
      <c r="H333" s="58" t="s">
        <v>468</v>
      </c>
    </row>
    <row r="334" spans="1:8" ht="19.5" customHeight="1">
      <c r="A334" s="34" t="s">
        <v>20</v>
      </c>
      <c r="B334" s="35">
        <v>335</v>
      </c>
      <c r="C334" s="61" t="s">
        <v>469</v>
      </c>
      <c r="D334" s="36">
        <v>41197</v>
      </c>
      <c r="E334" s="59" t="s">
        <v>171</v>
      </c>
      <c r="F334" s="60">
        <v>5</v>
      </c>
      <c r="G334" s="120">
        <v>466.1</v>
      </c>
      <c r="H334" s="58" t="s">
        <v>371</v>
      </c>
    </row>
    <row r="335" spans="1:8" ht="19.5" customHeight="1">
      <c r="A335" s="34" t="s">
        <v>20</v>
      </c>
      <c r="B335" s="35">
        <v>336</v>
      </c>
      <c r="C335" s="61" t="s">
        <v>470</v>
      </c>
      <c r="D335" s="36">
        <v>41198</v>
      </c>
      <c r="E335" s="59" t="s">
        <v>171</v>
      </c>
      <c r="F335" s="60">
        <v>12</v>
      </c>
      <c r="G335" s="120">
        <v>466.1</v>
      </c>
      <c r="H335" s="58" t="s">
        <v>371</v>
      </c>
    </row>
    <row r="336" spans="1:8" ht="19.5" customHeight="1">
      <c r="A336" s="34" t="s">
        <v>20</v>
      </c>
      <c r="B336" s="35">
        <v>337</v>
      </c>
      <c r="C336" s="61" t="s">
        <v>471</v>
      </c>
      <c r="D336" s="36">
        <v>41194</v>
      </c>
      <c r="E336" s="59" t="s">
        <v>171</v>
      </c>
      <c r="F336" s="60">
        <v>15</v>
      </c>
      <c r="G336" s="120">
        <v>466.1</v>
      </c>
      <c r="H336" s="58" t="s">
        <v>368</v>
      </c>
    </row>
    <row r="337" spans="1:8" ht="19.5" customHeight="1">
      <c r="A337" s="34" t="s">
        <v>20</v>
      </c>
      <c r="B337" s="35">
        <v>338</v>
      </c>
      <c r="C337" s="61" t="s">
        <v>472</v>
      </c>
      <c r="D337" s="36">
        <v>41198</v>
      </c>
      <c r="E337" s="59" t="s">
        <v>171</v>
      </c>
      <c r="F337" s="60">
        <v>7</v>
      </c>
      <c r="G337" s="120">
        <v>466.1</v>
      </c>
      <c r="H337" s="58" t="s">
        <v>26</v>
      </c>
    </row>
    <row r="338" spans="1:8" ht="19.5" customHeight="1">
      <c r="A338" s="34" t="s">
        <v>20</v>
      </c>
      <c r="B338" s="35">
        <v>339</v>
      </c>
      <c r="C338" s="61" t="s">
        <v>473</v>
      </c>
      <c r="D338" s="36">
        <v>41193</v>
      </c>
      <c r="E338" s="59" t="s">
        <v>171</v>
      </c>
      <c r="F338" s="60">
        <v>15</v>
      </c>
      <c r="G338" s="120">
        <v>466.1</v>
      </c>
      <c r="H338" s="58" t="s">
        <v>368</v>
      </c>
    </row>
    <row r="339" spans="1:8" ht="19.5" customHeight="1">
      <c r="A339" s="99" t="s">
        <v>20</v>
      </c>
      <c r="B339" s="35">
        <v>340</v>
      </c>
      <c r="C339" s="61" t="s">
        <v>474</v>
      </c>
      <c r="D339" s="36">
        <v>41198</v>
      </c>
      <c r="E339" s="59" t="s">
        <v>171</v>
      </c>
      <c r="F339" s="60">
        <v>10</v>
      </c>
      <c r="G339" s="120">
        <v>466.1</v>
      </c>
      <c r="H339" s="58" t="s">
        <v>26</v>
      </c>
    </row>
    <row r="340" spans="1:8" ht="19.5" customHeight="1">
      <c r="A340" s="34" t="s">
        <v>20</v>
      </c>
      <c r="B340" s="35">
        <v>341</v>
      </c>
      <c r="C340" s="61" t="s">
        <v>475</v>
      </c>
      <c r="D340" s="36">
        <v>41198</v>
      </c>
      <c r="E340" s="59" t="s">
        <v>171</v>
      </c>
      <c r="F340" s="60">
        <v>6.5</v>
      </c>
      <c r="G340" s="120">
        <v>466.1</v>
      </c>
      <c r="H340" s="58" t="s">
        <v>409</v>
      </c>
    </row>
    <row r="341" spans="1:8" ht="19.5" customHeight="1">
      <c r="A341" s="34" t="s">
        <v>20</v>
      </c>
      <c r="B341" s="35">
        <v>342</v>
      </c>
      <c r="C341" s="61" t="s">
        <v>476</v>
      </c>
      <c r="D341" s="36">
        <v>41198</v>
      </c>
      <c r="E341" s="59" t="s">
        <v>171</v>
      </c>
      <c r="F341" s="60">
        <v>7</v>
      </c>
      <c r="G341" s="120">
        <v>466.1</v>
      </c>
      <c r="H341" s="58" t="s">
        <v>59</v>
      </c>
    </row>
    <row r="342" spans="1:8" ht="19.5" customHeight="1">
      <c r="A342" s="34" t="s">
        <v>20</v>
      </c>
      <c r="B342" s="35">
        <v>343</v>
      </c>
      <c r="C342" s="61" t="s">
        <v>477</v>
      </c>
      <c r="D342" s="36">
        <v>41199</v>
      </c>
      <c r="E342" s="59" t="s">
        <v>171</v>
      </c>
      <c r="F342" s="60">
        <v>7</v>
      </c>
      <c r="G342" s="120">
        <v>466.1</v>
      </c>
      <c r="H342" s="58" t="s">
        <v>26</v>
      </c>
    </row>
    <row r="343" spans="1:8" ht="19.5" customHeight="1">
      <c r="A343" s="34" t="s">
        <v>20</v>
      </c>
      <c r="B343" s="35">
        <v>344</v>
      </c>
      <c r="C343" s="61" t="s">
        <v>478</v>
      </c>
      <c r="D343" s="36">
        <v>41206</v>
      </c>
      <c r="E343" s="59" t="s">
        <v>171</v>
      </c>
      <c r="F343" s="60">
        <v>15</v>
      </c>
      <c r="G343" s="120">
        <v>466.1</v>
      </c>
      <c r="H343" s="58" t="s">
        <v>59</v>
      </c>
    </row>
    <row r="344" spans="1:8" ht="19.5" customHeight="1">
      <c r="A344" s="34" t="s">
        <v>20</v>
      </c>
      <c r="B344" s="35">
        <v>345</v>
      </c>
      <c r="C344" s="61" t="s">
        <v>479</v>
      </c>
      <c r="D344" s="36">
        <v>41204</v>
      </c>
      <c r="E344" s="59" t="s">
        <v>171</v>
      </c>
      <c r="F344" s="60">
        <v>13</v>
      </c>
      <c r="G344" s="120">
        <v>466.1</v>
      </c>
      <c r="H344" s="58" t="s">
        <v>44</v>
      </c>
    </row>
    <row r="345" spans="1:8" ht="19.5" customHeight="1">
      <c r="A345" s="34" t="s">
        <v>20</v>
      </c>
      <c r="B345" s="35">
        <v>346</v>
      </c>
      <c r="C345" s="61" t="s">
        <v>480</v>
      </c>
      <c r="D345" s="36">
        <v>41199</v>
      </c>
      <c r="E345" s="59" t="s">
        <v>171</v>
      </c>
      <c r="F345" s="60">
        <v>8</v>
      </c>
      <c r="G345" s="120">
        <v>466.1</v>
      </c>
      <c r="H345" s="58" t="s">
        <v>384</v>
      </c>
    </row>
    <row r="346" spans="1:8" ht="19.5" customHeight="1">
      <c r="A346" s="34" t="s">
        <v>20</v>
      </c>
      <c r="B346" s="35">
        <v>347</v>
      </c>
      <c r="C346" s="61" t="s">
        <v>481</v>
      </c>
      <c r="D346" s="36">
        <v>41204</v>
      </c>
      <c r="E346" s="59" t="s">
        <v>171</v>
      </c>
      <c r="F346" s="60">
        <v>7</v>
      </c>
      <c r="G346" s="120">
        <v>466.1</v>
      </c>
      <c r="H346" s="58" t="s">
        <v>26</v>
      </c>
    </row>
    <row r="347" spans="1:8" ht="19.5" customHeight="1">
      <c r="A347" s="99" t="s">
        <v>20</v>
      </c>
      <c r="B347" s="35">
        <v>348</v>
      </c>
      <c r="C347" s="61" t="s">
        <v>482</v>
      </c>
      <c r="D347" s="36">
        <v>41200</v>
      </c>
      <c r="E347" s="59" t="s">
        <v>171</v>
      </c>
      <c r="F347" s="60">
        <v>15</v>
      </c>
      <c r="G347" s="120">
        <v>466.1</v>
      </c>
      <c r="H347" s="58" t="s">
        <v>56</v>
      </c>
    </row>
    <row r="348" spans="1:8" ht="19.5" customHeight="1">
      <c r="A348" s="34" t="s">
        <v>20</v>
      </c>
      <c r="B348" s="35">
        <v>349</v>
      </c>
      <c r="C348" s="61" t="s">
        <v>483</v>
      </c>
      <c r="D348" s="36">
        <v>41200</v>
      </c>
      <c r="E348" s="59" t="s">
        <v>171</v>
      </c>
      <c r="F348" s="60">
        <v>15</v>
      </c>
      <c r="G348" s="120">
        <v>466.1</v>
      </c>
      <c r="H348" s="58" t="s">
        <v>44</v>
      </c>
    </row>
    <row r="349" spans="1:8" ht="19.5" customHeight="1">
      <c r="A349" s="34" t="s">
        <v>20</v>
      </c>
      <c r="B349" s="35">
        <v>350</v>
      </c>
      <c r="C349" s="61" t="s">
        <v>484</v>
      </c>
      <c r="D349" s="36">
        <v>41201</v>
      </c>
      <c r="E349" s="59" t="s">
        <v>171</v>
      </c>
      <c r="F349" s="60">
        <v>15</v>
      </c>
      <c r="G349" s="120">
        <v>466.1</v>
      </c>
      <c r="H349" s="58" t="s">
        <v>485</v>
      </c>
    </row>
    <row r="350" spans="1:8" ht="19.5" customHeight="1">
      <c r="A350" s="34" t="s">
        <v>20</v>
      </c>
      <c r="B350" s="35">
        <v>351</v>
      </c>
      <c r="C350" s="61" t="s">
        <v>486</v>
      </c>
      <c r="D350" s="36">
        <v>41198</v>
      </c>
      <c r="E350" s="59" t="s">
        <v>171</v>
      </c>
      <c r="F350" s="60">
        <v>10</v>
      </c>
      <c r="G350" s="120">
        <v>466.1</v>
      </c>
      <c r="H350" s="58" t="s">
        <v>487</v>
      </c>
    </row>
    <row r="351" spans="1:8" ht="19.5" customHeight="1">
      <c r="A351" s="34" t="s">
        <v>20</v>
      </c>
      <c r="B351" s="35">
        <v>352</v>
      </c>
      <c r="C351" s="61" t="s">
        <v>488</v>
      </c>
      <c r="D351" s="36">
        <v>41200</v>
      </c>
      <c r="E351" s="59" t="s">
        <v>171</v>
      </c>
      <c r="F351" s="60">
        <v>10</v>
      </c>
      <c r="G351" s="120">
        <v>466.1</v>
      </c>
      <c r="H351" s="58" t="s">
        <v>44</v>
      </c>
    </row>
    <row r="352" spans="1:8" ht="19.5" customHeight="1">
      <c r="A352" s="34" t="s">
        <v>20</v>
      </c>
      <c r="B352" s="35">
        <v>353</v>
      </c>
      <c r="C352" s="61" t="s">
        <v>489</v>
      </c>
      <c r="D352" s="36">
        <v>41198</v>
      </c>
      <c r="E352" s="59" t="s">
        <v>171</v>
      </c>
      <c r="F352" s="60">
        <v>10</v>
      </c>
      <c r="G352" s="120">
        <v>466.1</v>
      </c>
      <c r="H352" s="58" t="s">
        <v>371</v>
      </c>
    </row>
    <row r="353" spans="1:8" ht="19.5" customHeight="1">
      <c r="A353" s="34" t="s">
        <v>20</v>
      </c>
      <c r="B353" s="35">
        <v>354</v>
      </c>
      <c r="C353" s="61" t="s">
        <v>490</v>
      </c>
      <c r="D353" s="36">
        <v>41207</v>
      </c>
      <c r="E353" s="59" t="s">
        <v>171</v>
      </c>
      <c r="F353" s="60">
        <v>8</v>
      </c>
      <c r="G353" s="120">
        <v>466.1</v>
      </c>
      <c r="H353" s="58" t="s">
        <v>371</v>
      </c>
    </row>
    <row r="354" spans="1:8" ht="19.5" customHeight="1">
      <c r="A354" s="34" t="s">
        <v>20</v>
      </c>
      <c r="B354" s="35">
        <v>355</v>
      </c>
      <c r="C354" s="61" t="s">
        <v>491</v>
      </c>
      <c r="D354" s="36">
        <v>41207</v>
      </c>
      <c r="E354" s="59" t="s">
        <v>171</v>
      </c>
      <c r="F354" s="60">
        <v>14</v>
      </c>
      <c r="G354" s="120">
        <v>466.1</v>
      </c>
      <c r="H354" s="58" t="s">
        <v>44</v>
      </c>
    </row>
    <row r="355" spans="1:8" ht="19.5" customHeight="1">
      <c r="A355" s="99" t="s">
        <v>20</v>
      </c>
      <c r="B355" s="35">
        <v>356</v>
      </c>
      <c r="C355" s="61" t="s">
        <v>492</v>
      </c>
      <c r="D355" s="36">
        <v>41200</v>
      </c>
      <c r="E355" s="59" t="s">
        <v>171</v>
      </c>
      <c r="F355" s="60">
        <v>5</v>
      </c>
      <c r="G355" s="120">
        <v>466.1</v>
      </c>
      <c r="H355" s="58" t="s">
        <v>59</v>
      </c>
    </row>
    <row r="356" spans="1:8" ht="19.5" customHeight="1">
      <c r="A356" s="34" t="s">
        <v>20</v>
      </c>
      <c r="B356" s="35">
        <v>357</v>
      </c>
      <c r="C356" s="61" t="s">
        <v>493</v>
      </c>
      <c r="D356" s="36">
        <v>41197</v>
      </c>
      <c r="E356" s="59" t="s">
        <v>171</v>
      </c>
      <c r="F356" s="60">
        <v>15</v>
      </c>
      <c r="G356" s="120">
        <v>466.1</v>
      </c>
      <c r="H356" s="58" t="s">
        <v>399</v>
      </c>
    </row>
    <row r="357" spans="1:8" ht="19.5" customHeight="1">
      <c r="A357" s="34" t="s">
        <v>20</v>
      </c>
      <c r="B357" s="35">
        <v>358</v>
      </c>
      <c r="C357" s="61" t="s">
        <v>494</v>
      </c>
      <c r="D357" s="36">
        <v>41200</v>
      </c>
      <c r="E357" s="59" t="s">
        <v>171</v>
      </c>
      <c r="F357" s="60">
        <v>12</v>
      </c>
      <c r="G357" s="120">
        <v>466.1</v>
      </c>
      <c r="H357" s="58" t="s">
        <v>371</v>
      </c>
    </row>
    <row r="358" spans="1:8" ht="19.5" customHeight="1">
      <c r="A358" s="34" t="s">
        <v>20</v>
      </c>
      <c r="B358" s="35">
        <v>359</v>
      </c>
      <c r="C358" s="61" t="s">
        <v>495</v>
      </c>
      <c r="D358" s="36">
        <v>41208</v>
      </c>
      <c r="E358" s="59" t="s">
        <v>171</v>
      </c>
      <c r="F358" s="60">
        <v>14</v>
      </c>
      <c r="G358" s="120">
        <v>466.1</v>
      </c>
      <c r="H358" s="58" t="s">
        <v>46</v>
      </c>
    </row>
    <row r="359" spans="1:8" ht="19.5" customHeight="1">
      <c r="A359" s="34" t="s">
        <v>20</v>
      </c>
      <c r="B359" s="35">
        <v>360</v>
      </c>
      <c r="C359" s="61" t="s">
        <v>496</v>
      </c>
      <c r="D359" s="36">
        <v>41208</v>
      </c>
      <c r="E359" s="59" t="s">
        <v>171</v>
      </c>
      <c r="F359" s="60">
        <v>7</v>
      </c>
      <c r="G359" s="120">
        <v>466.1</v>
      </c>
      <c r="H359" s="58" t="s">
        <v>413</v>
      </c>
    </row>
    <row r="360" spans="1:8" ht="19.5" customHeight="1">
      <c r="A360" s="34" t="s">
        <v>20</v>
      </c>
      <c r="B360" s="35">
        <v>361</v>
      </c>
      <c r="C360" s="61" t="s">
        <v>497</v>
      </c>
      <c r="D360" s="36">
        <v>41208</v>
      </c>
      <c r="E360" s="59" t="s">
        <v>171</v>
      </c>
      <c r="F360" s="60">
        <v>5</v>
      </c>
      <c r="G360" s="120">
        <v>466.1</v>
      </c>
      <c r="H360" s="58" t="s">
        <v>426</v>
      </c>
    </row>
    <row r="361" spans="1:8" ht="19.5" customHeight="1">
      <c r="A361" s="34" t="s">
        <v>20</v>
      </c>
      <c r="B361" s="35">
        <v>362</v>
      </c>
      <c r="C361" s="61" t="s">
        <v>498</v>
      </c>
      <c r="D361" s="36">
        <v>41207</v>
      </c>
      <c r="E361" s="59" t="s">
        <v>171</v>
      </c>
      <c r="F361" s="60">
        <v>10</v>
      </c>
      <c r="G361" s="120">
        <v>466.1</v>
      </c>
      <c r="H361" s="58" t="s">
        <v>371</v>
      </c>
    </row>
    <row r="362" spans="1:8" ht="19.5" customHeight="1">
      <c r="A362" s="34" t="s">
        <v>20</v>
      </c>
      <c r="B362" s="35">
        <v>363</v>
      </c>
      <c r="C362" s="61" t="s">
        <v>499</v>
      </c>
      <c r="D362" s="36">
        <v>41207</v>
      </c>
      <c r="E362" s="59" t="s">
        <v>171</v>
      </c>
      <c r="F362" s="60">
        <v>12</v>
      </c>
      <c r="G362" s="120">
        <v>466.1</v>
      </c>
      <c r="H362" s="58" t="s">
        <v>382</v>
      </c>
    </row>
    <row r="363" spans="1:8" ht="19.5" customHeight="1">
      <c r="A363" s="99" t="s">
        <v>20</v>
      </c>
      <c r="B363" s="35">
        <v>364</v>
      </c>
      <c r="C363" s="61" t="s">
        <v>500</v>
      </c>
      <c r="D363" s="36">
        <v>41207</v>
      </c>
      <c r="E363" s="59" t="s">
        <v>171</v>
      </c>
      <c r="F363" s="60">
        <v>9</v>
      </c>
      <c r="G363" s="120">
        <v>466.1</v>
      </c>
      <c r="H363" s="58" t="s">
        <v>382</v>
      </c>
    </row>
    <row r="364" spans="1:8" ht="19.5" customHeight="1">
      <c r="A364" s="34" t="s">
        <v>20</v>
      </c>
      <c r="B364" s="35">
        <v>365</v>
      </c>
      <c r="C364" s="61" t="s">
        <v>501</v>
      </c>
      <c r="D364" s="36">
        <v>41207</v>
      </c>
      <c r="E364" s="59" t="s">
        <v>171</v>
      </c>
      <c r="F364" s="60">
        <v>9</v>
      </c>
      <c r="G364" s="120">
        <v>466.1</v>
      </c>
      <c r="H364" s="58" t="s">
        <v>382</v>
      </c>
    </row>
    <row r="365" spans="1:8" ht="19.5" customHeight="1">
      <c r="A365" s="34" t="s">
        <v>20</v>
      </c>
      <c r="B365" s="35">
        <v>366</v>
      </c>
      <c r="C365" s="61" t="s">
        <v>502</v>
      </c>
      <c r="D365" s="36">
        <v>41205</v>
      </c>
      <c r="E365" s="59" t="s">
        <v>171</v>
      </c>
      <c r="F365" s="60">
        <v>7</v>
      </c>
      <c r="G365" s="120">
        <v>466.1</v>
      </c>
      <c r="H365" s="58" t="s">
        <v>409</v>
      </c>
    </row>
    <row r="366" spans="1:8" ht="19.5" customHeight="1">
      <c r="A366" s="34" t="s">
        <v>20</v>
      </c>
      <c r="B366" s="35">
        <v>367</v>
      </c>
      <c r="C366" s="61" t="s">
        <v>503</v>
      </c>
      <c r="D366" s="36">
        <v>41206</v>
      </c>
      <c r="E366" s="59" t="s">
        <v>171</v>
      </c>
      <c r="F366" s="60">
        <v>7</v>
      </c>
      <c r="G366" s="120">
        <v>466.1</v>
      </c>
      <c r="H366" s="58" t="s">
        <v>504</v>
      </c>
    </row>
    <row r="367" spans="1:8" ht="19.5" customHeight="1">
      <c r="A367" s="34" t="s">
        <v>20</v>
      </c>
      <c r="B367" s="35">
        <v>368</v>
      </c>
      <c r="C367" s="61" t="s">
        <v>505</v>
      </c>
      <c r="D367" s="36">
        <v>41206</v>
      </c>
      <c r="E367" s="59" t="s">
        <v>171</v>
      </c>
      <c r="F367" s="60">
        <v>7</v>
      </c>
      <c r="G367" s="120">
        <v>466.1</v>
      </c>
      <c r="H367" s="58" t="s">
        <v>504</v>
      </c>
    </row>
    <row r="368" spans="1:8" ht="19.5" customHeight="1">
      <c r="A368" s="34" t="s">
        <v>20</v>
      </c>
      <c r="B368" s="35">
        <v>369</v>
      </c>
      <c r="C368" s="61" t="s">
        <v>506</v>
      </c>
      <c r="D368" s="36">
        <v>41201</v>
      </c>
      <c r="E368" s="59" t="s">
        <v>171</v>
      </c>
      <c r="F368" s="60">
        <v>15</v>
      </c>
      <c r="G368" s="120">
        <v>466.1</v>
      </c>
      <c r="H368" s="58" t="s">
        <v>44</v>
      </c>
    </row>
    <row r="369" spans="1:8" ht="19.5" customHeight="1">
      <c r="A369" s="34" t="s">
        <v>20</v>
      </c>
      <c r="B369" s="35">
        <v>370</v>
      </c>
      <c r="C369" s="61" t="s">
        <v>507</v>
      </c>
      <c r="D369" s="36">
        <v>41204</v>
      </c>
      <c r="E369" s="59" t="s">
        <v>171</v>
      </c>
      <c r="F369" s="60">
        <v>7</v>
      </c>
      <c r="G369" s="120">
        <v>466.1</v>
      </c>
      <c r="H369" s="58" t="s">
        <v>59</v>
      </c>
    </row>
    <row r="370" spans="1:8" ht="19.5" customHeight="1">
      <c r="A370" s="34" t="s">
        <v>20</v>
      </c>
      <c r="B370" s="35">
        <v>371</v>
      </c>
      <c r="C370" s="61" t="s">
        <v>508</v>
      </c>
      <c r="D370" s="36">
        <v>41204</v>
      </c>
      <c r="E370" s="59" t="s">
        <v>171</v>
      </c>
      <c r="F370" s="60">
        <v>15</v>
      </c>
      <c r="G370" s="120">
        <v>466.1</v>
      </c>
      <c r="H370" s="58" t="s">
        <v>371</v>
      </c>
    </row>
    <row r="371" spans="1:8" ht="19.5" customHeight="1">
      <c r="A371" s="99" t="s">
        <v>20</v>
      </c>
      <c r="B371" s="35">
        <v>372</v>
      </c>
      <c r="C371" s="61" t="s">
        <v>509</v>
      </c>
      <c r="D371" s="36">
        <v>41204</v>
      </c>
      <c r="E371" s="59" t="s">
        <v>171</v>
      </c>
      <c r="F371" s="60">
        <v>15</v>
      </c>
      <c r="G371" s="120">
        <v>466.1</v>
      </c>
      <c r="H371" s="58" t="s">
        <v>44</v>
      </c>
    </row>
    <row r="372" spans="1:8" ht="19.5" customHeight="1">
      <c r="A372" s="34" t="s">
        <v>20</v>
      </c>
      <c r="B372" s="35">
        <v>373</v>
      </c>
      <c r="C372" s="61" t="s">
        <v>510</v>
      </c>
      <c r="D372" s="36">
        <v>41204</v>
      </c>
      <c r="E372" s="59" t="s">
        <v>171</v>
      </c>
      <c r="F372" s="60">
        <v>7</v>
      </c>
      <c r="G372" s="120">
        <v>466.1</v>
      </c>
      <c r="H372" s="58" t="s">
        <v>44</v>
      </c>
    </row>
    <row r="373" spans="1:8" ht="19.5" customHeight="1">
      <c r="A373" s="34" t="s">
        <v>20</v>
      </c>
      <c r="B373" s="35">
        <v>374</v>
      </c>
      <c r="C373" s="61" t="s">
        <v>511</v>
      </c>
      <c r="D373" s="36">
        <v>41205</v>
      </c>
      <c r="E373" s="59" t="s">
        <v>171</v>
      </c>
      <c r="F373" s="60">
        <v>13</v>
      </c>
      <c r="G373" s="120">
        <v>466.1</v>
      </c>
      <c r="H373" s="58" t="s">
        <v>371</v>
      </c>
    </row>
    <row r="374" spans="1:8" ht="19.5" customHeight="1">
      <c r="A374" s="34" t="s">
        <v>20</v>
      </c>
      <c r="B374" s="35">
        <v>375</v>
      </c>
      <c r="C374" s="61" t="s">
        <v>512</v>
      </c>
      <c r="D374" s="36">
        <v>41205</v>
      </c>
      <c r="E374" s="59" t="s">
        <v>171</v>
      </c>
      <c r="F374" s="60">
        <v>13</v>
      </c>
      <c r="G374" s="120">
        <v>466.1</v>
      </c>
      <c r="H374" s="58" t="s">
        <v>371</v>
      </c>
    </row>
    <row r="375" spans="1:8" ht="19.5" customHeight="1">
      <c r="A375" s="34" t="s">
        <v>20</v>
      </c>
      <c r="B375" s="35">
        <v>376</v>
      </c>
      <c r="C375" s="61" t="s">
        <v>513</v>
      </c>
      <c r="D375" s="36">
        <v>41205</v>
      </c>
      <c r="E375" s="59" t="s">
        <v>171</v>
      </c>
      <c r="F375" s="60">
        <v>15</v>
      </c>
      <c r="G375" s="120">
        <v>466.1</v>
      </c>
      <c r="H375" s="58" t="s">
        <v>514</v>
      </c>
    </row>
    <row r="376" spans="1:8" ht="19.5" customHeight="1">
      <c r="A376" s="34" t="s">
        <v>20</v>
      </c>
      <c r="B376" s="35">
        <v>377</v>
      </c>
      <c r="C376" s="61" t="s">
        <v>515</v>
      </c>
      <c r="D376" s="36">
        <v>41205</v>
      </c>
      <c r="E376" s="59" t="s">
        <v>171</v>
      </c>
      <c r="F376" s="60">
        <v>10</v>
      </c>
      <c r="G376" s="120">
        <v>466.1</v>
      </c>
      <c r="H376" s="58" t="s">
        <v>371</v>
      </c>
    </row>
    <row r="377" spans="1:8" ht="19.5" customHeight="1">
      <c r="A377" s="34" t="s">
        <v>20</v>
      </c>
      <c r="B377" s="35">
        <v>378</v>
      </c>
      <c r="C377" s="61" t="s">
        <v>516</v>
      </c>
      <c r="D377" s="36">
        <v>41211</v>
      </c>
      <c r="E377" s="59" t="s">
        <v>171</v>
      </c>
      <c r="F377" s="60">
        <v>7</v>
      </c>
      <c r="G377" s="120">
        <v>466.1</v>
      </c>
      <c r="H377" s="58" t="s">
        <v>504</v>
      </c>
    </row>
    <row r="378" spans="1:8" ht="19.5" customHeight="1">
      <c r="A378" s="34" t="s">
        <v>20</v>
      </c>
      <c r="B378" s="35">
        <v>379</v>
      </c>
      <c r="C378" s="61" t="s">
        <v>517</v>
      </c>
      <c r="D378" s="36">
        <v>41211</v>
      </c>
      <c r="E378" s="59" t="s">
        <v>171</v>
      </c>
      <c r="F378" s="60">
        <v>15</v>
      </c>
      <c r="G378" s="120">
        <v>466.1</v>
      </c>
      <c r="H378" s="58" t="s">
        <v>382</v>
      </c>
    </row>
    <row r="379" spans="1:8" ht="19.5" customHeight="1">
      <c r="A379" s="99" t="s">
        <v>20</v>
      </c>
      <c r="B379" s="35">
        <v>380</v>
      </c>
      <c r="C379" s="61" t="s">
        <v>518</v>
      </c>
      <c r="D379" s="36">
        <v>41211</v>
      </c>
      <c r="E379" s="59" t="s">
        <v>171</v>
      </c>
      <c r="F379" s="60">
        <v>6</v>
      </c>
      <c r="G379" s="120">
        <v>466.1</v>
      </c>
      <c r="H379" s="58" t="s">
        <v>504</v>
      </c>
    </row>
    <row r="380" spans="1:8" ht="19.5" customHeight="1">
      <c r="A380" s="34" t="s">
        <v>20</v>
      </c>
      <c r="B380" s="35">
        <v>381</v>
      </c>
      <c r="C380" s="61" t="s">
        <v>519</v>
      </c>
      <c r="D380" s="36">
        <v>41211</v>
      </c>
      <c r="E380" s="59" t="s">
        <v>171</v>
      </c>
      <c r="F380" s="60">
        <v>3</v>
      </c>
      <c r="G380" s="120">
        <v>466.1</v>
      </c>
      <c r="H380" s="58" t="s">
        <v>371</v>
      </c>
    </row>
    <row r="381" spans="1:8" ht="19.5" customHeight="1">
      <c r="A381" s="34" t="s">
        <v>20</v>
      </c>
      <c r="B381" s="35">
        <v>382</v>
      </c>
      <c r="C381" s="61" t="s">
        <v>520</v>
      </c>
      <c r="D381" s="36">
        <v>41211</v>
      </c>
      <c r="E381" s="59" t="s">
        <v>171</v>
      </c>
      <c r="F381" s="60">
        <v>6</v>
      </c>
      <c r="G381" s="120">
        <v>466.1</v>
      </c>
      <c r="H381" s="58" t="s">
        <v>504</v>
      </c>
    </row>
    <row r="382" spans="1:8" ht="19.5" customHeight="1">
      <c r="A382" s="34" t="s">
        <v>20</v>
      </c>
      <c r="B382" s="35">
        <v>383</v>
      </c>
      <c r="C382" s="61" t="s">
        <v>521</v>
      </c>
      <c r="D382" s="36">
        <v>41207</v>
      </c>
      <c r="E382" s="59" t="s">
        <v>168</v>
      </c>
      <c r="F382" s="60">
        <v>90</v>
      </c>
      <c r="G382" s="120">
        <v>11340</v>
      </c>
      <c r="H382" s="58" t="s">
        <v>59</v>
      </c>
    </row>
    <row r="383" spans="1:8" ht="19.5" customHeight="1">
      <c r="A383" s="34" t="s">
        <v>20</v>
      </c>
      <c r="B383" s="35">
        <v>384</v>
      </c>
      <c r="C383" s="61" t="s">
        <v>522</v>
      </c>
      <c r="D383" s="36">
        <v>41212</v>
      </c>
      <c r="E383" s="59" t="s">
        <v>171</v>
      </c>
      <c r="F383" s="60">
        <v>8</v>
      </c>
      <c r="G383" s="120">
        <v>466.1</v>
      </c>
      <c r="H383" s="58" t="s">
        <v>59</v>
      </c>
    </row>
    <row r="384" spans="1:8" ht="19.5" customHeight="1">
      <c r="A384" s="34" t="s">
        <v>20</v>
      </c>
      <c r="B384" s="35">
        <v>385</v>
      </c>
      <c r="C384" s="61" t="s">
        <v>523</v>
      </c>
      <c r="D384" s="36">
        <v>41212</v>
      </c>
      <c r="E384" s="59" t="s">
        <v>171</v>
      </c>
      <c r="F384" s="60">
        <v>9</v>
      </c>
      <c r="G384" s="120">
        <v>466.1</v>
      </c>
      <c r="H384" s="58" t="s">
        <v>32</v>
      </c>
    </row>
    <row r="385" spans="1:8" ht="19.5" customHeight="1">
      <c r="A385" s="34" t="s">
        <v>20</v>
      </c>
      <c r="B385" s="35">
        <v>386</v>
      </c>
      <c r="C385" s="61" t="s">
        <v>524</v>
      </c>
      <c r="D385" s="36">
        <v>41208</v>
      </c>
      <c r="E385" s="59" t="s">
        <v>171</v>
      </c>
      <c r="F385" s="60">
        <v>15</v>
      </c>
      <c r="G385" s="120">
        <v>466.1</v>
      </c>
      <c r="H385" s="58" t="s">
        <v>487</v>
      </c>
    </row>
    <row r="386" spans="1:8" ht="19.5" customHeight="1">
      <c r="A386" s="34" t="s">
        <v>20</v>
      </c>
      <c r="B386" s="35">
        <v>387</v>
      </c>
      <c r="C386" s="61" t="s">
        <v>525</v>
      </c>
      <c r="D386" s="36">
        <v>41211</v>
      </c>
      <c r="E386" s="59" t="s">
        <v>171</v>
      </c>
      <c r="F386" s="60">
        <v>7</v>
      </c>
      <c r="G386" s="120">
        <v>466.1</v>
      </c>
      <c r="H386" s="58" t="s">
        <v>487</v>
      </c>
    </row>
    <row r="387" spans="1:8" ht="19.5" customHeight="1">
      <c r="A387" s="99" t="s">
        <v>20</v>
      </c>
      <c r="B387" s="35">
        <v>388</v>
      </c>
      <c r="C387" s="61" t="s">
        <v>526</v>
      </c>
      <c r="D387" s="36">
        <v>41213</v>
      </c>
      <c r="E387" s="59" t="s">
        <v>171</v>
      </c>
      <c r="F387" s="60">
        <v>15</v>
      </c>
      <c r="G387" s="120">
        <v>466.1</v>
      </c>
      <c r="H387" s="58" t="s">
        <v>71</v>
      </c>
    </row>
    <row r="388" spans="1:8" ht="19.5" customHeight="1">
      <c r="A388" s="34" t="s">
        <v>20</v>
      </c>
      <c r="B388" s="35">
        <v>389</v>
      </c>
      <c r="C388" s="61" t="s">
        <v>527</v>
      </c>
      <c r="D388" s="36">
        <v>41213</v>
      </c>
      <c r="E388" s="59" t="s">
        <v>171</v>
      </c>
      <c r="F388" s="60">
        <v>8</v>
      </c>
      <c r="G388" s="120">
        <v>466.1</v>
      </c>
      <c r="H388" s="58" t="s">
        <v>504</v>
      </c>
    </row>
    <row r="389" spans="1:8" ht="19.5" customHeight="1">
      <c r="A389" s="34" t="s">
        <v>20</v>
      </c>
      <c r="B389" s="35">
        <v>390</v>
      </c>
      <c r="C389" s="61" t="s">
        <v>528</v>
      </c>
      <c r="D389" s="36">
        <v>41213</v>
      </c>
      <c r="E389" s="59" t="s">
        <v>171</v>
      </c>
      <c r="F389" s="60">
        <v>5</v>
      </c>
      <c r="G389" s="120">
        <v>466.1</v>
      </c>
      <c r="H389" s="58" t="s">
        <v>59</v>
      </c>
    </row>
    <row r="390" spans="1:8" ht="19.5" customHeight="1">
      <c r="A390" s="34" t="s">
        <v>20</v>
      </c>
      <c r="B390" s="35">
        <v>391</v>
      </c>
      <c r="C390" s="61" t="s">
        <v>529</v>
      </c>
      <c r="D390" s="36">
        <v>41213</v>
      </c>
      <c r="E390" s="59" t="s">
        <v>171</v>
      </c>
      <c r="F390" s="60">
        <v>7</v>
      </c>
      <c r="G390" s="120">
        <v>466.1</v>
      </c>
      <c r="H390" s="58" t="s">
        <v>530</v>
      </c>
    </row>
    <row r="391" spans="1:8" ht="19.5" customHeight="1">
      <c r="A391" s="34" t="s">
        <v>20</v>
      </c>
      <c r="B391" s="35">
        <v>392</v>
      </c>
      <c r="C391" s="61" t="s">
        <v>531</v>
      </c>
      <c r="D391" s="36">
        <v>41213</v>
      </c>
      <c r="E391" s="59" t="s">
        <v>171</v>
      </c>
      <c r="F391" s="60">
        <v>8</v>
      </c>
      <c r="G391" s="120">
        <v>466.1</v>
      </c>
      <c r="H391" s="58" t="s">
        <v>382</v>
      </c>
    </row>
    <row r="392" spans="1:8" ht="19.5" customHeight="1">
      <c r="A392" s="34" t="s">
        <v>20</v>
      </c>
      <c r="B392" s="35">
        <v>393</v>
      </c>
      <c r="C392" s="61" t="s">
        <v>532</v>
      </c>
      <c r="D392" s="36">
        <v>41212</v>
      </c>
      <c r="E392" s="59" t="s">
        <v>171</v>
      </c>
      <c r="F392" s="60">
        <v>15</v>
      </c>
      <c r="G392" s="120">
        <v>466.1</v>
      </c>
      <c r="H392" s="58" t="s">
        <v>533</v>
      </c>
    </row>
    <row r="393" spans="1:8" ht="19.5" customHeight="1">
      <c r="A393" s="34" t="s">
        <v>20</v>
      </c>
      <c r="B393" s="35">
        <v>394</v>
      </c>
      <c r="C393" s="61" t="s">
        <v>534</v>
      </c>
      <c r="D393" s="36">
        <v>41207</v>
      </c>
      <c r="E393" s="59" t="s">
        <v>171</v>
      </c>
      <c r="F393" s="60">
        <v>5</v>
      </c>
      <c r="G393" s="120">
        <v>466.1</v>
      </c>
      <c r="H393" s="58" t="s">
        <v>368</v>
      </c>
    </row>
    <row r="394" spans="1:8" ht="19.5" customHeight="1">
      <c r="A394" s="34" t="s">
        <v>20</v>
      </c>
      <c r="B394" s="35">
        <v>395</v>
      </c>
      <c r="C394" s="61" t="s">
        <v>535</v>
      </c>
      <c r="D394" s="36">
        <v>41212</v>
      </c>
      <c r="E394" s="59" t="s">
        <v>171</v>
      </c>
      <c r="F394" s="60">
        <v>8</v>
      </c>
      <c r="G394" s="120">
        <v>466.1</v>
      </c>
      <c r="H394" s="58" t="s">
        <v>504</v>
      </c>
    </row>
    <row r="395" spans="1:8" ht="19.5" customHeight="1">
      <c r="A395" s="34" t="s">
        <v>20</v>
      </c>
      <c r="B395" s="35">
        <v>396</v>
      </c>
      <c r="C395" s="61" t="s">
        <v>536</v>
      </c>
      <c r="D395" s="36">
        <v>41211</v>
      </c>
      <c r="E395" s="59" t="s">
        <v>171</v>
      </c>
      <c r="F395" s="60">
        <v>5</v>
      </c>
      <c r="G395" s="120">
        <v>466.1</v>
      </c>
      <c r="H395" s="58" t="s">
        <v>373</v>
      </c>
    </row>
    <row r="396" spans="1:8" ht="19.5" customHeight="1">
      <c r="A396" s="34" t="s">
        <v>20</v>
      </c>
      <c r="B396" s="35">
        <v>397</v>
      </c>
      <c r="C396" s="61" t="s">
        <v>537</v>
      </c>
      <c r="D396" s="36">
        <v>41212</v>
      </c>
      <c r="E396" s="59" t="s">
        <v>171</v>
      </c>
      <c r="F396" s="60">
        <v>9</v>
      </c>
      <c r="G396" s="120">
        <v>466.1</v>
      </c>
      <c r="H396" s="58" t="s">
        <v>504</v>
      </c>
    </row>
    <row r="397" spans="1:8" ht="19.5" customHeight="1">
      <c r="A397" s="34" t="s">
        <v>20</v>
      </c>
      <c r="B397" s="35">
        <v>398</v>
      </c>
      <c r="C397" s="61" t="s">
        <v>538</v>
      </c>
      <c r="D397" s="36">
        <v>41212</v>
      </c>
      <c r="E397" s="59" t="s">
        <v>171</v>
      </c>
      <c r="F397" s="60">
        <v>5</v>
      </c>
      <c r="G397" s="120">
        <v>466.1</v>
      </c>
      <c r="H397" s="58" t="s">
        <v>384</v>
      </c>
    </row>
    <row r="398" spans="1:8" s="56" customFormat="1" ht="19.5" customHeight="1">
      <c r="A398" s="34" t="s">
        <v>20</v>
      </c>
      <c r="B398" s="35">
        <v>399</v>
      </c>
      <c r="C398" s="61" t="s">
        <v>539</v>
      </c>
      <c r="D398" s="36">
        <v>41201</v>
      </c>
      <c r="E398" s="59" t="s">
        <v>171</v>
      </c>
      <c r="F398" s="60">
        <v>12</v>
      </c>
      <c r="G398" s="120">
        <v>466.1</v>
      </c>
      <c r="H398" s="58" t="s">
        <v>71</v>
      </c>
    </row>
    <row r="399" spans="1:8" ht="19.5" customHeight="1">
      <c r="A399" s="34" t="s">
        <v>20</v>
      </c>
      <c r="B399" s="35">
        <v>400</v>
      </c>
      <c r="C399" s="61" t="s">
        <v>540</v>
      </c>
      <c r="D399" s="36">
        <v>41208</v>
      </c>
      <c r="E399" s="59" t="s">
        <v>171</v>
      </c>
      <c r="F399" s="60">
        <v>15</v>
      </c>
      <c r="G399" s="120">
        <v>466.1</v>
      </c>
      <c r="H399" s="58" t="s">
        <v>26</v>
      </c>
    </row>
    <row r="400" spans="1:8" ht="19.5" customHeight="1">
      <c r="A400" s="99" t="s">
        <v>20</v>
      </c>
      <c r="B400" s="35">
        <v>401</v>
      </c>
      <c r="C400" s="104" t="s">
        <v>541</v>
      </c>
      <c r="D400" s="105">
        <v>41213</v>
      </c>
      <c r="E400" s="106" t="s">
        <v>171</v>
      </c>
      <c r="F400" s="100">
        <v>15</v>
      </c>
      <c r="G400" s="121">
        <v>466.1</v>
      </c>
      <c r="H400" s="107" t="s">
        <v>44</v>
      </c>
    </row>
    <row r="401" spans="1:8" ht="19.5" customHeight="1">
      <c r="A401" s="34" t="s">
        <v>20</v>
      </c>
      <c r="B401" s="35">
        <v>402</v>
      </c>
      <c r="C401" s="35" t="s">
        <v>542</v>
      </c>
      <c r="D401" s="108">
        <v>41213</v>
      </c>
      <c r="E401" s="35" t="s">
        <v>171</v>
      </c>
      <c r="F401" s="109">
        <v>12</v>
      </c>
      <c r="G401" s="111">
        <v>466.1</v>
      </c>
      <c r="H401" s="110" t="s">
        <v>375</v>
      </c>
    </row>
    <row r="403" ht="20.25">
      <c r="G403" s="122"/>
    </row>
  </sheetData>
  <sheetProtection/>
  <conditionalFormatting sqref="C154:C172">
    <cfRule type="duplicateValues" priority="10" dxfId="9">
      <formula>AND(COUNTIF($C$154:$C$172,C154)&gt;1,NOT(ISBLANK(C154)))</formula>
    </cfRule>
  </conditionalFormatting>
  <conditionalFormatting sqref="C157:C187">
    <cfRule type="duplicateValues" priority="9" dxfId="9">
      <formula>AND(COUNTIF($C$157:$C$187,C157)&gt;1,NOT(ISBLANK(C157)))</formula>
    </cfRule>
  </conditionalFormatting>
  <conditionalFormatting sqref="C154:C184">
    <cfRule type="duplicateValues" priority="8" dxfId="9">
      <formula>AND(COUNTIF($C$154:$C$184,C154)&gt;1,NOT(ISBLANK(C154)))</formula>
    </cfRule>
  </conditionalFormatting>
  <conditionalFormatting sqref="C199:C217">
    <cfRule type="duplicateValues" priority="4" dxfId="9">
      <formula>AND(COUNTIF($C$199:$C$217,C199)&gt;1,NOT(ISBLANK(C199)))</formula>
    </cfRule>
  </conditionalFormatting>
  <conditionalFormatting sqref="C202:C232">
    <cfRule type="duplicateValues" priority="3" dxfId="9">
      <formula>AND(COUNTIF($C$202:$C$232,C202)&gt;1,NOT(ISBLANK(C202)))</formula>
    </cfRule>
  </conditionalFormatting>
  <conditionalFormatting sqref="C199:C229">
    <cfRule type="duplicateValues" priority="2" dxfId="9">
      <formula>AND(COUNTIF($C$199:$C$229,C199)&gt;1,NOT(ISBLANK(C199)))</formula>
    </cfRule>
  </conditionalFormatting>
  <conditionalFormatting sqref="C107:C124">
    <cfRule type="duplicateValues" priority="11" dxfId="9">
      <formula>AND(COUNTIF($C$107:$C$124,C107)&gt;1,NOT(ISBLANK(C107)))</formula>
    </cfRule>
  </conditionalFormatting>
  <conditionalFormatting sqref="C110:C139">
    <cfRule type="duplicateValues" priority="13" dxfId="9">
      <formula>AND(COUNTIF($C$110:$C$139,C110)&gt;1,NOT(ISBLANK(C110)))</formula>
    </cfRule>
  </conditionalFormatting>
  <conditionalFormatting sqref="C107:C136">
    <cfRule type="duplicateValues" priority="15" dxfId="9">
      <formula>AND(COUNTIF($C$107:$C$136,C107)&gt;1,NOT(ISBLANK(C107)))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2012-10-17T05:59:12Z</cp:lastPrinted>
  <dcterms:created xsi:type="dcterms:W3CDTF">2010-04-23T14:29:34Z</dcterms:created>
  <dcterms:modified xsi:type="dcterms:W3CDTF">2012-12-03T06:21:44Z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