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закл.договоров'!$A$3:$H$271</definedName>
    <definedName name="_xlnm._FilterDatabase" localSheetId="0" hidden="1">'Свод'!$A$7:$K$135</definedName>
  </definedNames>
  <calcPr fullCalcOnLoad="1"/>
</workbook>
</file>

<file path=xl/sharedStrings.xml><?xml version="1.0" encoding="utf-8"?>
<sst xmlns="http://schemas.openxmlformats.org/spreadsheetml/2006/main" count="1162" uniqueCount="435">
  <si>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</si>
  <si>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</si>
  <si>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</si>
  <si>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</si>
  <si>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</si>
  <si>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</si>
  <si>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</si>
  <si>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</si>
  <si>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</si>
  <si>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</si>
  <si>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</si>
  <si>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</si>
  <si>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</si>
  <si>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</si>
  <si>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</si>
  <si>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</si>
  <si>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</si>
  <si>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</si>
  <si>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</si>
  <si>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</si>
  <si>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</si>
  <si>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</si>
  <si>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 xml:space="preserve">ПС 35/10 кВ "Акатово" </t>
  </si>
  <si>
    <t>ПС 35/10 кВ "Бекрино"</t>
  </si>
  <si>
    <t xml:space="preserve">ПС 35/10 кВ "Березка" 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</si>
  <si>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</si>
  <si>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</si>
  <si>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</si>
  <si>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</si>
  <si>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</si>
  <si>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</si>
  <si>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</si>
  <si>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"Миганово"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</si>
  <si>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</si>
  <si>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</si>
  <si>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</si>
  <si>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</si>
  <si>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</si>
  <si>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>ПС 35/10 кВ "Холм-Жирки"</t>
  </si>
  <si>
    <t xml:space="preserve">ПС 35/6 кВ "Колодня" </t>
  </si>
  <si>
    <t xml:space="preserve">ПС 35/6 кВ "Красный Бор" </t>
  </si>
  <si>
    <t>ПС 35/6 кВ "Печерск"</t>
  </si>
  <si>
    <t xml:space="preserve">ПС 35/6 кВ "Ясенная" 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</si>
  <si>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</si>
  <si>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</si>
  <si>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</si>
  <si>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</si>
  <si>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</si>
  <si>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</si>
  <si>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</si>
  <si>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</si>
  <si>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</si>
  <si>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</si>
  <si>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"Катынь-2"</t>
  </si>
  <si>
    <t>ПС 110/35/10 кВ "Козино"</t>
  </si>
  <si>
    <t>ПС 110/35/10 кВ "Мишино"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</si>
  <si>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</si>
  <si>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</si>
  <si>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</si>
  <si>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</si>
  <si>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</si>
  <si>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</si>
  <si>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</si>
  <si>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</si>
  <si>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</si>
  <si>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</si>
  <si>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</si>
  <si>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</si>
  <si>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</si>
  <si>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</si>
  <si>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</si>
  <si>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110/6 кВ "Электромашин"</t>
  </si>
  <si>
    <t>Смоленскэнеро</t>
  </si>
  <si>
    <t>ПС 110/35/10 кВ "Дорогобуж-1"</t>
  </si>
  <si>
    <t>ПС 110/35/10 кВ "Ельня"</t>
  </si>
  <si>
    <t>ПС 110/35/10 кВ "Каспля"</t>
  </si>
  <si>
    <t>ПС 110/35/10 кВ "Велиж"</t>
  </si>
  <si>
    <t>ПС 110/35/10 кВ "Красный"</t>
  </si>
  <si>
    <t>ПС 110/35/6 кВ "Пронино"</t>
  </si>
  <si>
    <t>ПС 110/10кВ "Угра"</t>
  </si>
  <si>
    <t>ПС 110/35/10 кВ "Новодугино"</t>
  </si>
  <si>
    <t>ПС 35/10 кВ "Савеево"</t>
  </si>
  <si>
    <t>ПС 110/35/10кВ "Днепровское"</t>
  </si>
  <si>
    <t>ПС 35/6 кВ "Белеи"</t>
  </si>
  <si>
    <t>ПС 110/35/10 кВ"Михайловская"</t>
  </si>
  <si>
    <t>ПС 35/10 кВ "Дивинская"</t>
  </si>
  <si>
    <t>ПС 110/35/10 кВ "Монастырщина"</t>
  </si>
  <si>
    <t>ПС 35/10 кВ "Кириллы"</t>
  </si>
  <si>
    <t>ПС 35/10 кВ "Богданово"</t>
  </si>
  <si>
    <t>ПС 110/35/6 кВ "Голынки"</t>
  </si>
  <si>
    <t>ПС 110/10 кВ "Диво"</t>
  </si>
  <si>
    <t>ПС 110/35/10 кВ "Глинка"</t>
  </si>
  <si>
    <t>ПС 35/10 кВ "Дружба"</t>
  </si>
  <si>
    <t>ПС 35/10 кВ "Кайдаково"</t>
  </si>
  <si>
    <t>ПС 35/10 кВ"Успенское"</t>
  </si>
  <si>
    <t>ПС 35/6 кВ "ЗССК"</t>
  </si>
  <si>
    <t>ПС 35/6 кВ "Гнездово"</t>
  </si>
  <si>
    <t>ПС 35/10 кВ"Сапшо"</t>
  </si>
  <si>
    <t>ПС 35/10 кВ "РП СХТ"</t>
  </si>
  <si>
    <t>ПС 35/10 кВ "Верховье"</t>
  </si>
  <si>
    <t>ПС 35/10 кВ "Кощино"</t>
  </si>
  <si>
    <t>ПС 35/10 кВ "Клушино"</t>
  </si>
  <si>
    <t>РП 10 кВ "Серго-Ивановское"</t>
  </si>
  <si>
    <t>ПС 35/10 кВ "Сверчково"</t>
  </si>
  <si>
    <t>ПС 110/10 кВ "Трубная"</t>
  </si>
  <si>
    <t>ПС 110/10 кВ "Вязьма-тяговая"</t>
  </si>
  <si>
    <t>ПС 110/35/10 кВ "Знаменка</t>
  </si>
  <si>
    <t>ПС 35/10 кВ "Дорогобуж-2"</t>
  </si>
  <si>
    <t>ПС 35/10 кВ "Ушаково"</t>
  </si>
  <si>
    <t>ПС 110/35/10 кВ "Мазальцево"</t>
  </si>
  <si>
    <t>ПС 35/6 кВ "Егорьево"</t>
  </si>
  <si>
    <t>ПС 110/35/10 кВ "Шумячи"</t>
  </si>
  <si>
    <t>ПС 35/10 кВ "Семлево"</t>
  </si>
  <si>
    <t>ПС 35/10 кВ "Хорошово"</t>
  </si>
  <si>
    <t>ПС 110/10/6 кВ "Промышленная"</t>
  </si>
  <si>
    <t>ПС 110/35/10 кВ "Пречистое"</t>
  </si>
  <si>
    <t>ПС 110/10 кВ "Ярцево-1"</t>
  </si>
  <si>
    <t>ПС 35/10 кВ "Ризское"</t>
  </si>
  <si>
    <t>ПС 110/35/10 кВ "Россия"</t>
  </si>
  <si>
    <t>ПС 35/10 кВ "Городище"</t>
  </si>
  <si>
    <t>ПС 35/10 кВ "Озерный"</t>
  </si>
  <si>
    <t>ПС 110/35/10 кВ "Издешково"</t>
  </si>
  <si>
    <t>ПС 35/10 кВ "Каменка"</t>
  </si>
  <si>
    <t>ПС 35/10 кВ "Шиманово"</t>
  </si>
  <si>
    <t>ПС 110/35/10 кВ "Светотехника"</t>
  </si>
  <si>
    <t>ПС 110/10 кВ "Субботники"</t>
  </si>
  <si>
    <t>ПС 110/35/10 кВ "Всходы"</t>
  </si>
  <si>
    <t>ПС 110/35/10 кВ "Туманово"</t>
  </si>
  <si>
    <t>Сведения о деятельности филиала ОАО " МРСК Центра" - "Смоленскэнерго" по технологическому присоединению за январь месяц 2012 г.</t>
  </si>
  <si>
    <t>Пообъектная информация по заключенным договорам ТП за январь месяц 2012 г.</t>
  </si>
  <si>
    <t>ПС 35/10 кВ "Комаровка"</t>
  </si>
  <si>
    <t>ПС 35/6 кВ "ВРЗ"</t>
  </si>
  <si>
    <t>ПС 35/10 кВ "Перенка"</t>
  </si>
  <si>
    <t>ПС 35/10 кВ "Гореново"</t>
  </si>
  <si>
    <t>ПС 35/10 кВ "Студенец"</t>
  </si>
  <si>
    <t>ПС 35/10 кВ "Петровичи"</t>
  </si>
  <si>
    <t>ПС 35/10 кВ "Никольское"</t>
  </si>
  <si>
    <t>ПС 35/10 кВ "Лосьмино"</t>
  </si>
  <si>
    <t>ПС 35/10 кВ "Аврора"</t>
  </si>
  <si>
    <t>ПС 35/10 кВ "Высокое"</t>
  </si>
  <si>
    <t>ПС 35/10 кВ "Шуйское"</t>
  </si>
  <si>
    <t>ПС 35/10 кВ "Тесово"</t>
  </si>
  <si>
    <t>ПС 110/35/10 кВ "Торбеево"</t>
  </si>
  <si>
    <t>ПС 35/10 кВ "Алферово"</t>
  </si>
  <si>
    <t>ПС 35/10 кВ "Вадино"</t>
  </si>
  <si>
    <t>ПС 35/10 кВ "Воронцово"</t>
  </si>
  <si>
    <t>ПС 35/10 кВ "Капыревщина"</t>
  </si>
  <si>
    <t>ПС 35/10 кВ "Шарапово"</t>
  </si>
  <si>
    <t>Пс 110/10 кВ "Сапрыкино"</t>
  </si>
  <si>
    <t>ПС 35/6 кВ "Синьково"</t>
  </si>
  <si>
    <t>ПС 35/10 кВ "Микулино"</t>
  </si>
  <si>
    <t>ПС 35/10 кВ "Волоедово"</t>
  </si>
  <si>
    <t>40441334</t>
  </si>
  <si>
    <t>6 месяцев</t>
  </si>
  <si>
    <t>ПС "Заводская" 110/35/10 кВ, ВЛ-10 кВ № 1008, отпаечная опора  № А11, проектируемая ТП-10/0,4 кВ, проектируемая ВЛ-0,4 кВ с изолированным самонесущим проводом</t>
  </si>
  <si>
    <t>40464488</t>
  </si>
  <si>
    <t>ПС "Рябцево" 35/10 кВ, ВЛ-10 кВ № 1008, ТП № 425, ВЛ-0,4 кВ № 2, отпаечная опора ВЛ-0,4 кВ № 4-4, проектируемая ВЛ-0,4кВ с изолированным самонесущим проводом.</t>
  </si>
  <si>
    <t>40465837</t>
  </si>
  <si>
    <t>ПС 35/10 кВ "Одинцово", ВЛ-10кВ №1002, проектируемая ТП-10/0,4кВ, проектируемая ВЛ-0,4кВ с изолированным самонесущим проводом.</t>
  </si>
  <si>
    <t>40456434</t>
  </si>
  <si>
    <t>ПС "Волоедово" 35/10 кВ, ВЛ-10 кВ № 1002, ТП № 304, ВЛ-0,4 кВ № 1, отпаечная опора ВЛ-0,4 кВ № 13</t>
  </si>
  <si>
    <t>40463958</t>
  </si>
  <si>
    <t>ПС "Жуковская" 35/10 кВ, ВЛ-10 кВ № 1001, ТП № 346, ВЛ-0,4 кВ № 3, отпаечная опора ВЛ-0,4 кВ № Г4/3.</t>
  </si>
  <si>
    <t>40475988</t>
  </si>
  <si>
    <t>ПС "Жуковская" 35/10 кВ, ВЛ-10 кВ № 1002, ТП № 320, ВЛ-0,4 кВ № 1, отпаечная опора ВЛ-0,4 кВ № 2</t>
  </si>
  <si>
    <t>40473755</t>
  </si>
  <si>
    <t>ПС "Сапшо" 35/10 кВ, ВЛ-10 кВ № 1002, ТП № 616, ВЛ-0,4 кВ № 1, отпаечная опора ВЛ-0,4 кВ № А6</t>
  </si>
  <si>
    <t>40477418</t>
  </si>
  <si>
    <t>ПС 35/6 кВ "Печерск", ВЛ-6 кВ № 609, отпаечная опора Г12, проектируемая ТП-6/0,4кВ, проектируемая ВЛ-0,4кВ с изолированным самонесущим проводом.</t>
  </si>
  <si>
    <t>40477363</t>
  </si>
  <si>
    <t>ПС 35/6 кВ "Печерск", ВЛ-6 кВ № 609, отпаечная опора № Г12, проектируемая ТП-6/0,4кВ, проектируемая ВЛ-0,4кВ с изолированным самонесущим проводом.</t>
  </si>
  <si>
    <t>40482358</t>
  </si>
  <si>
    <t>ПС "Трудилово" 35/10 кВ, ВЛ-10 кВ № 1002, ТП № 608, ВЛ-0,4 кВ № 1, отпаечная опора ВЛ-0,4 кВ № 14, проектируемая ВЛ-0,4кВ с изолированным самонесущим проводом.</t>
  </si>
  <si>
    <t>40477757</t>
  </si>
  <si>
    <t>ПС 35/10 кВ "Одинцово", ВЛ-10кВ №1002, отпаечная опора № 108, проектируемая ТП-10/0,4кВ, проектируемая ВЛ-0,4кВ с изолированным самонесущим проводом.</t>
  </si>
  <si>
    <t>40483753</t>
  </si>
  <si>
    <t>ПС "Каспля" 110/35/10 кВ, ВЛ-10 кВ № 1008, ТП № 1121, ВЛ-0,4 кВ № 1, отпаечная опора ВЛ-0,4 кВ № 24/6.</t>
  </si>
  <si>
    <t>40482447</t>
  </si>
  <si>
    <t>ПС 110/6 кВ "Западная", ВЛ-6 кВ № 613, отпаечная опора № 32, проектируемая ТП-10/0,4кВ (потребителя), проектируемая ЛЭП-0,4кВ (потребителя)</t>
  </si>
  <si>
    <t>40489552</t>
  </si>
  <si>
    <t>ПС "Одинцово" 35/10 кВ, ВЛ-10 кВ № 1002., ТП № 714, ВЛ-0,4 кВ № 4, отпаечная опора ВЛ-0,4 кВ № 2/1.</t>
  </si>
  <si>
    <t>40488691</t>
  </si>
  <si>
    <t>ПС "Миганово" 35/10 кВ, ВЛ-10 кВ № 1006, ТП № 407, ВЛ-0,4 кВ № 1, отпаечная опора ВЛ-0,4 кВ № 17, проектируемая ВЛ-0,4кВ с изолированным самонесущим проводом.</t>
  </si>
  <si>
    <t>40486839</t>
  </si>
  <si>
    <t>ПС "Демидов" 110/35/10 кВ, ВЛ-10 кВ № 1001, отпаечная опора  № 35,</t>
  </si>
  <si>
    <t>40486257</t>
  </si>
  <si>
    <t>ПС "Демидов" 110/35/10 кВ, ВЛ-10 кВ № 1010, отпаечная опора  № 49, проектируемая ТП-10/0,4 кВ (потребителя)., проектируемая ЛЭП-0,4 кВ (потребителя).</t>
  </si>
  <si>
    <t>40494462</t>
  </si>
  <si>
    <t>ПС "Одинцово" 35/10 кВ, ВЛ-10 кВ № 1002, ТП № 188, ВЛ-0,4 кВ № 2, отпаечная опора ВЛ-0,4 кВ № 6</t>
  </si>
  <si>
    <t>40494644</t>
  </si>
  <si>
    <t>ПС "Ольша" 35/10 кВ, ВЛ-10 кВ № 1001, ТП № 1281, ВЛ-0,4 кВ № 3, отпаечная опора ВЛ-0,4 кВ № Б-7</t>
  </si>
  <si>
    <t>40495952</t>
  </si>
  <si>
    <t>ПС "Жуковская" 35/10 кВ, ВЛ-10 кВ № 1001, ТП № 563, ВЛ-0,4 кВ № 1, отпаечная опора ВЛ-0,4 кВ № 2-2</t>
  </si>
  <si>
    <t>40493990</t>
  </si>
  <si>
    <t>ПС "Кардымово" 110/35/10 кВ, ВЛ-10 кВ № 1001, ТП № 408, проектируемая ВЛ-0,4кВ с изолированным самонесущим проводом.</t>
  </si>
  <si>
    <t>40496580</t>
  </si>
  <si>
    <t>ПС "Одинцово" 35/10 кВ, ВЛ-10 кВ № 1002, ТП № 70, ВЛ-0,4 кВ № 1, отпаечная опора ВЛ-0,4 кВ № 3/7</t>
  </si>
  <si>
    <t>40495020</t>
  </si>
  <si>
    <t>ПС "Печерск" 35/6 кВ, ВЛ-6 кВ № 609, ТП № 333, ВЛ-0,4 кВ № 3, отпаечная опора ВЛ-0,4 кВ № 4, проектируемая ВЛ-0,4кВ с изолированным самонесущим проводом.</t>
  </si>
  <si>
    <t>40492864</t>
  </si>
  <si>
    <t>ПС "Заводская" 110/35/10 кВ, ВЛ-10 кВ № 1008, ТП № 779, проектируемая отдельная ВЛ-0,4кВ с изолированным самонесущим проводом.</t>
  </si>
  <si>
    <t>40492841</t>
  </si>
  <si>
    <t>40494793</t>
  </si>
  <si>
    <t>ПС "Южная" 110/35/6 кВ, ВЛ-6 кВ № 602, ТП № 838, ВЛ-0,4 кВ № 1, отпаечная опора ВЛ-0,4 кВ № 4, проектируемая ВЛ-0,4кВ с изолированным самонесущим проводом.</t>
  </si>
  <si>
    <t>40495281</t>
  </si>
  <si>
    <t>ПС "Южная" 110/35/6 кВ, ВЛ-6 кВ № 602, ТП № 646, ВЛ-0,4 кВ № 4, отпаечная опора ВЛ-0,4 кВ № 6/1, проектируемая ВЛ-0,4кВ с изолированным самонесущим проводом.</t>
  </si>
  <si>
    <t>40495202</t>
  </si>
  <si>
    <t>ПС "Жуковская" 35/10 кВ, ВЛ-10 кВ № 1001, ТП № 346, ВЛ-0,4 кВ № 3, отпаечная опора ВЛ-0,4 кВ № А5/1</t>
  </si>
  <si>
    <t>40495149</t>
  </si>
  <si>
    <t>ПС "Козино" 110/35/10 кВ, ВЛ-10 кВ № 1001, ТП № 16, ВЛ-0,4 кВ № 2, отпаечная опора ВЛ-0,4 кВ № 7., проектируемая ВЛ-0,4кВ с изолированным самонесущим проводом.</t>
  </si>
  <si>
    <t>40494632</t>
  </si>
  <si>
    <t>ПС "Одинцово" 35/10 кВ, ВЛ-10 кВ № 1002, ТП № 32, ВЛ-0,4 кВ № 2, отпаечная опора ВЛ-0,4 кВ № А1</t>
  </si>
  <si>
    <t>40494418</t>
  </si>
  <si>
    <t>ПС "Печерск" 35/6 кВ, ВЛ-6 кВ № 602, ТП № 97, ВЛ-0,4 кВ № 1, отпаечная опора ВЛ-0,4 кВ № Г2/1</t>
  </si>
  <si>
    <t>40489838</t>
  </si>
  <si>
    <t>ПС "Катынь-2" 110/35/10 кВ, ВЛ-10 кВ № 1007, ТП № 256, ВЛ-0,4 кВ № 4, отпаечная опора ВЛ-0,4 кВ № 10</t>
  </si>
  <si>
    <t>40490442</t>
  </si>
  <si>
    <t>ПС "Заводская" 110/35/10 кВ, ВЛ-10 кВ № 1008, ТП № 779, проектируемая отдельная ВЛ-0,4кВ с изолированным самонесущим проводом</t>
  </si>
  <si>
    <t>40490464</t>
  </si>
  <si>
    <t>40491186</t>
  </si>
  <si>
    <t>ПС "Жуковская" 35/10 кВ, ВЛ-10 кВ № 1002, ТП №318, ВЛ-0,4 кВ № 3, отпаечная опора ВЛ-0,4 кВ № 9/4., проектируемая ВЛ-0,4кВ с изолированным самонесущим проводом.</t>
  </si>
  <si>
    <t>40491230</t>
  </si>
  <si>
    <t>ПС "Ясенная" 35/6 кВ, ВЛ-6 кВ № 602, ТП № 198, ВЛ-0,4 кВ № 2, отпаечная опора ВЛ-0,4 кВ № 32/4, проектируемая ВЛ-0,4кВ с изолированным самонесущим проводом.</t>
  </si>
  <si>
    <t>40491249</t>
  </si>
  <si>
    <t>ПС "Ясенная" 35/6 кВ., ВЛ-6 кВ № 602, ТП № 198, ВЛ-0,4 кВ № 2, отпаечная опора ВЛ-0,4 кВ № 32/4., проектируемая ВЛ-0,4кВ с изолированным самонесущим проводом.</t>
  </si>
  <si>
    <t>40490155</t>
  </si>
  <si>
    <t>ПС "Катынь-2" 110/35/10 кВ, ВЛ-10 кВ № 1001, ТП № 279, последняя проектируемая опора ВЛ-0,4кВ на границе участка заявителя.</t>
  </si>
  <si>
    <t>40489566</t>
  </si>
  <si>
    <t>12 месяцев</t>
  </si>
  <si>
    <t>ПС "Велиж" 110/35/10 кВ, ВЛ-10 кВ № 1001, ТП № 455, контактные соединения на нижних приемных губках рубильника в РУ-0,4 кВ ТП № 455 ВЛ-1001 ПС "Велиж".</t>
  </si>
  <si>
    <t>40496194</t>
  </si>
  <si>
    <t>ПС "Диво" 110/10 кВ, ВЛ-10 кВ № 1003, ТП № 304, ВЛ-0,4 кВ № 1, отпаечная опора ВЛ-0,4 кВ № 5</t>
  </si>
  <si>
    <t>40491370</t>
  </si>
  <si>
    <t>ПС 35/10 кВ "Лубня", ВЛ-10кВ №1006, отпаечная опора № 3, проектируемая ТП-10/0,4кВ, проектируемая ВЛ-0,4кВ с изолированным самонесущим проводом.</t>
  </si>
  <si>
    <t>40492100</t>
  </si>
  <si>
    <t>ПС "Ольша" 35/10 кВ, ВЛ-10 кВ № 1001, ТП № 1281, ВЛ-0,4 кВ № 2, отпаечная опора ВЛ-0,4 кВ № 21/3.</t>
  </si>
  <si>
    <t>40492125</t>
  </si>
  <si>
    <t>ПС "Западная" 110/6 кВ, ВЛ-6 кВ № 613, ТП № 287, ВЛ-0,4 кВ № 1, отпаечная опора ВЛ-0,4 кВ № 2, проектируемая ВЛ-0,4кВ с изолированным самонесущим проводом.</t>
  </si>
  <si>
    <t>40489846</t>
  </si>
  <si>
    <t>ПС "Микулино" 35/10 кВ, ВЛ-10 кВ № 1003, ТП № 26, ВЛ-0,4 кВ № 3, отпаечная опора ВЛ-0,4 кВ № 11.</t>
  </si>
  <si>
    <t>40489340</t>
  </si>
  <si>
    <t>ПС "Южная" 110/35/6 кВ, ВЛ-6 кВ № 602, отпаечная опора  № Б20, проектируемая СТП-6/0,4 кВ, проектируемая ВЛ-0,4 кВ с изолированным самонесущим проводом.</t>
  </si>
  <si>
    <t>40489346</t>
  </si>
  <si>
    <t>40489889</t>
  </si>
  <si>
    <t>ПС 35/10 кВ "Рябцево", ВЛ-10 кВ № 1008, отпаечная опора № 118, проектируемая ТП-10/0,4кВ, проектируемая ВЛ-0,4кВ с изолированным самонесущим проводом.</t>
  </si>
  <si>
    <t>40491397</t>
  </si>
  <si>
    <t>ПС 35/6 кВ "Печерск", ВЛ-6 кВ № 613, отпаечная опора № 46,</t>
  </si>
  <si>
    <t>40491297</t>
  </si>
  <si>
    <t>ПС "Одинцово" 35/10 кВ, ВЛ-10 кВ № 1002, ТП № 186, ВЛ-0,4 кВ № 3, отпаечная опора ВЛ-0,4 кВ № 11.</t>
  </si>
  <si>
    <t>40494615</t>
  </si>
  <si>
    <t>ПС "Рябцево" 35/10 кВ, ВЛ-10 кВ № 1007, ТП № 413, ВЛ-0,4 кВ № 1, отпаечная опора ВЛ-0,4 кВ № 19/1</t>
  </si>
  <si>
    <t>40494781</t>
  </si>
  <si>
    <t>ПС "Микулино" 35/10 кВ, ВЛ-10 кВ № 1003, ВЛ-0,4 кВ № 1, отпаечная опора ВЛ-0,4 кВ № 10, проектируемая ВЛ-0,4кВ с изолированным самонесущим проводом.</t>
  </si>
  <si>
    <t>40498935</t>
  </si>
  <si>
    <t>ПС "Лубня" 35/10 кВ, ВЛ-10 кВ № 1003, ТП № 467, ВЛ-0,4 кВ № 1, отпаечная опора № 6, проектируемая ВЛ-0,4кВ с изолированным самонесущим проводом.</t>
  </si>
  <si>
    <t>40498345</t>
  </si>
  <si>
    <t>ПС "Печерск" 35/6 кВ, ВЛ-6 кВ № 609, ТП № 148, ВЛ-0,4 кВ № 2, отпаечная опора ВЛ-0,4 кВ № А5</t>
  </si>
  <si>
    <t>40498496</t>
  </si>
  <si>
    <t>ПС "Рябцево" 35/10 кВ, ВЛ-10 кВ № 1008, ТП № 654, ВЛ-0,4 кВ № 3, отпаечная опора ВЛ-0,4 кВ № Б4, проектируемая ВЛ-0,4кВ с изолированным самонесущим проводом.</t>
  </si>
  <si>
    <t>40497061</t>
  </si>
  <si>
    <t>ПС "Лубня" 35/10 кВ, ВЛ-6 кВ № 1006, ТП № 452, ВЛ-0,4 кВ № 1, отпаечная опора ВЛ-0,4 кВ № 4, проектируемая ВЛ-0,4кВ с изолированным самонесущим проводом.</t>
  </si>
  <si>
    <t>40497985</t>
  </si>
  <si>
    <t>ПС "Лубня" 35/10 кВ., ВЛ-10 кВ № 1003, ТП № 465, проектируемая отдельная ВЛ-0,4кВ с изолированным самонесущим проводом.</t>
  </si>
  <si>
    <t>40498004</t>
  </si>
  <si>
    <t>40497961</t>
  </si>
  <si>
    <t>40499120</t>
  </si>
  <si>
    <t>ПС "Заводская" 110/35/10 кВ, ВЛ-10 кВ № 1, ТП № 178, ВЛ-0,4 кВ № 1, отпаечная опора ВЛ-0,4 кВ № 33</t>
  </si>
  <si>
    <t>40496436</t>
  </si>
  <si>
    <t>ПС "Козино" 110/35/10 кВ, ВЛ-6 кВ № 1001, ТП № 14., ВЛ-0,4 кВ № 2, отпаечная опора ВЛ-0,4 кВ № А4., проектируемая ВЛ-0,4кВ с изолированным самонесущим проводом.</t>
  </si>
  <si>
    <t>40497331</t>
  </si>
  <si>
    <t>ПС "Лубня" 35/6 кВ, ВЛ-10 кВ № 1001, ТП № 836, проектируемая отдельная ВЛ-0,4кВ с изолированным самонесущим проводом.</t>
  </si>
  <si>
    <t>40496459</t>
  </si>
  <si>
    <t>ПС "Лубня" 35/10 кВ, ВЛ-6 кВ № 1008, ТП № 476, ВЛ-0,4 кВ № 2, отпаечная опора ВЛ-0,4 кВ № 5, проектируемая ВЛ-0,4кВ с изолированным самонесущим проводом.</t>
  </si>
  <si>
    <t>40498033</t>
  </si>
  <si>
    <t>40497356</t>
  </si>
  <si>
    <t>40499109</t>
  </si>
  <si>
    <t>ПС "Трудилово" 35/10 кВ, ВЛ-6 кВ № 1006, ТП № 190, ВЛ-0,4 кВ № 2, отпаечная опора ВЛ-0,4 кВ № 5., проектируемая ВЛ-0,4кВ с изолированным самонесущим проводом.</t>
  </si>
  <si>
    <t>40497786</t>
  </si>
  <si>
    <t>ПС "Рябцево" 35/10 кВ, ВЛ-10 кВ № 1008, ТП № 679, ВЛ-0,4 кВ № 7, отпаечная опора ВЛ-0,4 кВ № А6</t>
  </si>
  <si>
    <t>40499137</t>
  </si>
  <si>
    <t>ПС "Велиж" 110/35/10 кВ., ВЛ-10 кВ № 1013, ТП № 447, ВЛ-0,4 кВ № 3, отпаечная опора № 4-3, проектируемая ВЛ-0,4кВ с изолированным самонесущим проводом.</t>
  </si>
  <si>
    <t>40499412</t>
  </si>
  <si>
    <t>ПС "Южная" 110/35/6 кВ, ВЛ-6 кВ № 602, ТП № 863, проектируемая отдельная ВЛ-0,4кВ с изолированным самонесущим проводом.</t>
  </si>
  <si>
    <t>40499423</t>
  </si>
  <si>
    <t>40501203</t>
  </si>
  <si>
    <t>40502380</t>
  </si>
  <si>
    <t>ПС "Лубня" 35/10 кВ, ВЛ-6 кВ № 1008, ТП № 860, ВЛ-0,4 кВ № 1, отпаечная опора ВЛ-0,4 кВ № 18, проектируемая ВЛ-0,4кВ с изолированным самонесущим проводом.</t>
  </si>
  <si>
    <t>40500561</t>
  </si>
  <si>
    <t>ПС 35/10 "Лубня", ВЛ-10кВ №1006, отпаечная опора № В1, проектируемая СТП-10/0,4кВ, проектируемая ВЛ-0,4кВ с изолированным самонесущим проводом.</t>
  </si>
  <si>
    <t>40500452</t>
  </si>
  <si>
    <t>ПС "Печерск" 35/6 кВ, ВЛ-6 кВ № 609, ТП № 791, ВЛ-0,4 кВ № 2, отпаечная опора ВЛ-0,4 кВ № 1-12</t>
  </si>
  <si>
    <t>40499977</t>
  </si>
  <si>
    <t>ПС 35/10 кВ "Тычинино", ВЛ-10кВ №1002, отпаечная опора № 127, проектируемая ТП-10/0,4кВ, проектируемая ВЛ-0,4кВ с изолированным самонесущим проводом.</t>
  </si>
  <si>
    <t>40499962</t>
  </si>
  <si>
    <t>40500379</t>
  </si>
  <si>
    <t>ПС "Рябцево" 35/10 кВ, ВЛ-10 кВ № 1008, отпаечная опора  № 118, проектируемая ТП-10/0,4 кВ, проектируемая ВЛ-0,4 кВ с изолированным самонесущим проводом.</t>
  </si>
  <si>
    <t xml:space="preserve">РП 10кВ  "Серго-Ивановское", ВЛ-10кВ №1002 ,ТП-10/0,4кВ,ВЛ 0,4кВ -проектируемые </t>
  </si>
  <si>
    <t xml:space="preserve">ПС 35/10кВ " Аврора", ВЛ-10кВ №1001,ТП-10/0,4кВ, ВЛ 0,4-проектируеиые </t>
  </si>
  <si>
    <t>ПС 35/10кВ "Лосьмино", ВЛ-10кВ №1013, ТП-10/0,4кВ "Харьково", Л 0,4кВ-проектируемая</t>
  </si>
  <si>
    <t>ПС 110/35/10кВ "Вязьма-1", ВЛ-10кВ №1035 ,ТП-10/0,4кВ, Л 0,4кВ -проектируемая</t>
  </si>
  <si>
    <t>ПС 35/10кВ  "Березка",ВЛ-10кВ №1009, ТП-10/0,4кВ  №4" Юрково",ВЛ 0,4кВ №2</t>
  </si>
  <si>
    <t>ПС 35/10кВ "Шиманово", ВЛ-10кВ №1015 ,ТП-10/0,4кВ №2 " Ершово ", ВЛ 0,4кВ №2</t>
  </si>
  <si>
    <t>ПС 35/10кВ "Карманово", ВЛ-10кВ №1001, КТП-10/0,4 кВ "Рощино", ВЛ 0,4кВ №3.</t>
  </si>
  <si>
    <t>ПС 35/10кВ "Шиманово",ВЛ-10кВ №1016 ,ТП-10/0,4кВ "Синеево ",ВЛ 0,4кВ №2</t>
  </si>
  <si>
    <t>ПС 35/10кВ  "Мелькомбинат", ВЛ-10кВ № 1004 ,ТП-10/0,4кВ "Каменная Гора",ВЛ 0,4кВ №2</t>
  </si>
  <si>
    <t>ПС 35/10кВ "Ризское",ВЛ-10кВ №1004 ,ТП-10/0,4кВ "Ризское",ВЛ 0,4кВ №2</t>
  </si>
  <si>
    <t>ПС 35/10кВ  "Мелькомбинат", ВЛ-10кВ № 1004 ,ТП-10/0,4кВ "Каменная Гора",ВЛ 0,4кВ №1</t>
  </si>
  <si>
    <t>ПС 35/10кВ  "Карманово", ВЛ-10кВ №1011 ,ТП-10/0,4кВ "Конобеево ",ВЛ 0,4кВ №1</t>
  </si>
  <si>
    <t>ПС 110/35/10кВ "Гагарин ",ВЛ-10кВ №1023 ,ТП-10/0,4кВ №116 "Гагарин ", ВЛ 0,4кВ №2</t>
  </si>
  <si>
    <t>ПС 110/10кВ "Вязьма-Тяговая", ВЛ-10кВ №1007 ,ТП-10/0,4кВ №57 ,ВЛ 0,4кВ №5702</t>
  </si>
  <si>
    <t>ПС 110/10кВ "Вязьма-2",ВЛ-10кВ №1000, ТП-10/0,4кВ №51,ВЛ 0,4кВ №5102</t>
  </si>
  <si>
    <t>ПС 110/35/10кВ "Вязьма-1" ,ВЛ-10кВ №1041 ,ТП-10/0,4кВ №121 ,ВЛ 0,4кВ №12103</t>
  </si>
  <si>
    <t>ПС 110/35/10кВ "Темкино", ВЛ-10кВ №1001 ,ТП-10/0,4кВ №5 "Замыцкое" ,ВЛ 0,4 №1</t>
  </si>
  <si>
    <t>ПС 35/10кВ  "Мелькомбинат", ВЛ-10кВ №1004, КТП-10/0,4 кВ "Горельково", ВЛ 0,4кВ №1</t>
  </si>
  <si>
    <t>ПС 110/35/10кВ "Гагарин", ВЛ-10кВ №1023,  ТП -10/0,4кВ, ВЛ 0,4-проектируемые</t>
  </si>
  <si>
    <t>ПС 35/10кВ "Ризское",ВЛ-10кВ №1014 ,КТП-10/0,4 кВ "Григорово ",ВЛ 0,4кВ №1</t>
  </si>
  <si>
    <t>ПС 110/35/10кВ "Россия", ВЛ-10кВ №1019 ,ТП-10/0,4кВ №9 "Семлево",ВЛ 0,4кВ №1</t>
  </si>
  <si>
    <t>ПС 110/35/10кВ "Темкино" ,ВЛ-10кВ №1002, ТП-10/0,4кВ №30 "Темкино",ВЛ0,4кВ №2</t>
  </si>
  <si>
    <t>ПС 110/10кВ "Вязьма-2", ВЛ-10кВ №1018 ,ТП-10/0,4кВ №4 ,ВЛ №404</t>
  </si>
  <si>
    <t>ПС 35/10кВ "Ризское", ВЛ-10кВ №1004, ТП-10/0,4кВ "Ризское ",ВЛ 0,4кВ №2</t>
  </si>
  <si>
    <t>ПС 35/10кВ "Ризское",ВЛ-110кВ №1001,ТП-10/0,4кВ №5 "Относово",ВЛ 0,4 кВ №3</t>
  </si>
  <si>
    <t>ПС 110/35/10кВ "Светотехника" ,ВЛ-10кВ №1016, ТП-10кВ №106 "Гагарин", ВЛ 0,4кВ №2</t>
  </si>
  <si>
    <t>ПС 110/35/10кВ "Вязьма-1",ВЛ 35кВ "Вязьма 1 - Ризское" , ТП-35/0,4кВ, ВЛ 0,4кВ-проектируемые</t>
  </si>
  <si>
    <t>ПС 110/35/10кВ "Новодугино", В10кВ №1015, ТП-10/0,4кВ №1 "Богданиха", ВЛ 0,4кВ №2</t>
  </si>
  <si>
    <t>ПС 110/10кВ "Вязьма-Тяговая", ВЛ-10кВ №1007 ,ТП-10/0,4кВ №57,ВЛ №5704</t>
  </si>
  <si>
    <t>ПС 110/10кВ"Субботники", ВЛ-10кВ №1003, ЗТП-10/0,4кВ " Субботники ",ВЛ 0,4кВ №2</t>
  </si>
  <si>
    <t>ПС 35/10кВ "Ризское",ВЛ-10кВ №1004 ,КТП-10/0,4 кВ "Ризское ",ВЛ 0,4кВ №2</t>
  </si>
  <si>
    <t>ПС 110/35/10кВ "Вязьма-1",ВЛ -10кВ №1014, ТП-10/0,4кВ №44, ВЛ 0,4кВ  №4404</t>
  </si>
  <si>
    <t>ПС 110/35/10кВ "Темкино,ВЛ -10кВ №1001, ТП-10/0,4кВ №1 "Хознужды", ВЛ 0,4кВ  №5</t>
  </si>
  <si>
    <t>ПС 110/35/10кВ"Сычевка",ВЛ-10кВ №1003,ТП-10/0,4кВ "Настасьино",ВЛ 04кВ №1</t>
  </si>
  <si>
    <t>ПС 110/35/10кВ "Темкино,ВЛ -10кВ №1002, КТП-10/0,4кВ №2 "Темкино", ВЛ 0,4кВ  №1</t>
  </si>
  <si>
    <t>ПС 110/35/10кВ"Сычевка",ВЛ-10кВ №1020,ЗТП-10/0,4кВ №52 "Сычевка",ВЛ 04кВ №10</t>
  </si>
  <si>
    <t>ПС 35/10кВ "Акатово" ,ВЛ-10кВ "1014,МТП-10/0,4кВ "1"Задорожье" ,ВЛ 0,4кВ №2</t>
  </si>
  <si>
    <t>ПС 110/35/10кВ "Вязьма-1",ВЛ-10/0,4кВ №1035,ТП-10/0,4кВ №1001,ВЛ 0,4кВ №1001</t>
  </si>
  <si>
    <t>ПС 110/6 кВ "Сафоново", Л-601, ТП-4, проектируемая ЛЭП-0,4 кВ</t>
  </si>
  <si>
    <t>ПС 110/10 кВ "Сапрыкино", ВЛ-1003</t>
  </si>
  <si>
    <t>ПС 35/10 кВ "Дорогобуж-2", ВЛ-1026, ТП-340, проектируемая ВЛ-0,4 кВ</t>
  </si>
  <si>
    <t>ПС 110/35/10 кВ "Издешково", ВЛ-1011, проектируемая ТП-10/0,4 кВ, проектируемая ВЛ-0,4 кВ</t>
  </si>
  <si>
    <t>ПС 110/35/10 кВ "Издешково", ВЛ-1009, ТП-326, проектируемая ВЛИ-0,4кВ</t>
  </si>
  <si>
    <t>ПС 110/35/10 кВ "Дорогобуж-1", ВЛ-1010, проектируемая ТП-10/0,4 кВ, проектируемая ЛЭП- 0,4 кВ</t>
  </si>
  <si>
    <t>ПС 110/35/10 кВ "Дорогобуж-1", ВЛ-1010, проектируемая ТП-10/,04 кВ, реконструируемая ВЛ-0,4 кВ №2</t>
  </si>
  <si>
    <t>ПС 35/10 кВ "Капыревщина", ВЛ-1007, ТП-218, ВЛ-0,4 кВ №2</t>
  </si>
  <si>
    <t>ПС 110/10 кВ "Ярцево-2", ВЛ-1028, ТП-141, ВЛ-0,4 кВ №1</t>
  </si>
  <si>
    <t>ПС 110/35/10 кВ "Глинка", ВЛ-1002, ТП-5, ВЛ-0,4 кВ №1</t>
  </si>
  <si>
    <t>ПС 110/10 кВ "Ярцево-1", ВЛ-1020, ТП-92, ВЛ-0,4 кВ №3</t>
  </si>
  <si>
    <t>ПС 110/10 кВ "Ярцево-2", КЛ-1012, проектируемая ТП-10/0,4 кВ,проектируемая ЛЭП-0,4 кВ</t>
  </si>
  <si>
    <t>ПС 110/10 кВ "Ярцево-2", КЛ-1012, проектируемая ТП-10/0,4 кВ, проектируемая ЛЭП-0,4 кВ</t>
  </si>
  <si>
    <t>ПС 110/10 кВ "Ярцево-2", ВЛ-1024, ТП-115(бесхоз), ВЛ-0,4 кВ №23</t>
  </si>
  <si>
    <t>ПС 110/10 кВ "Ярцево-2", ВЛ-1030, ТП-103(бесхоз), ВЛ-0,4 кВ №7</t>
  </si>
  <si>
    <t>ПС 35/10 кВ "Холм-Жирки", ВЛ-1006,ТП-10, ВЛ-0,4 кВ №1</t>
  </si>
  <si>
    <t>ПС 35/10 кВ "Петровичи", ВЛ-10 кВ №1003</t>
  </si>
  <si>
    <t>ПС 110/35/10 кВ "Шумячи", ВЛ-10 кВ №1009</t>
  </si>
  <si>
    <t>ПС 35/10 кВ "Богданово", ВЛ-10 кВ №1005</t>
  </si>
  <si>
    <t>ПС 110/35/10 кВ "Монастырщина", ВЛ-10 кВ №1008</t>
  </si>
  <si>
    <t>ПС 110/35/10 кВ "Починок", ВЛ-10 кВ №1016</t>
  </si>
  <si>
    <t>ПС 35/10 кВ "Городище", ВЛ-10 кВ №1002</t>
  </si>
  <si>
    <t>ПС 110/35/10 кВ "Ершичи", ВЛ-10 кВ №1011</t>
  </si>
  <si>
    <t>ПС 110/35/6 кВ "Рославль", ВЛ-6 кВ №628</t>
  </si>
  <si>
    <t>ПС 35/10 кВ "Кириллы", ВЛ-10 кВ №1001</t>
  </si>
  <si>
    <t>ПС 35/10 кВ "Студенец", ВЛ-10 кВ №1005</t>
  </si>
  <si>
    <t>ПС 110/10/6 "Чернушки"  проектируемая КЛ 6кВ с 1 с.ш. РУ 6кВ ТП 6/0,4кВ 1 с.ш.      ПС 110/10/6 "Чернушки"  КЛ 6кВ №601 РП 005 КЛ 6кВ №511 проектируемая ТП 6/0,4кВ 2 с.ш.</t>
  </si>
  <si>
    <t>ПС 110/35/6 "Южная" КЛ 6кВ №624 РП 023 КЛ 6кВ №2321 ТП 288</t>
  </si>
  <si>
    <t>ПС 110/35/6 Северная  КЛ 6 кВ №630 РП 017 КЛ 6 кВ №1705 ТП 607</t>
  </si>
  <si>
    <t>ПС 110/35/6 кВ Южная  КЛ 6 кВ № 605 ПС Южная КЛ 6 кВ №3113 РП 031 ТП 086 ВЛ-0,4(0,23) кВ наружного освещения</t>
  </si>
  <si>
    <t>ПС 35/6кВ Ясенная КЛ 6кВ №618 ТП №041 ВЛ 0,4(0,23)кВ УО</t>
  </si>
  <si>
    <t>ПС 110/35/10кВ Козино ЛЭП 10кВ №1004 РП СХТ КЛ 10кВ КЛ 1001 ТП №604 ВЛ 0,4кВ №3</t>
  </si>
  <si>
    <t>Пс 110/35/6кВ Пронино КЛ 6кВ №601</t>
  </si>
  <si>
    <t>ПС  110/6кВ Западная ЛЭП 6кВ №623</t>
  </si>
  <si>
    <t>ПС 110/6кВ Западная ЛЭП 6кВ №623</t>
  </si>
  <si>
    <t>ПС 110/35/6кВ Пронино КЛ 6кВ №601</t>
  </si>
  <si>
    <t>ПС 35/10кВ Одинцово КЛ 10кВ №1004 ТП №595</t>
  </si>
  <si>
    <t>ПС 110/6кВ Западная ЛЭП 6кВ №623 ТП №764 ВЛ 0,4кВ №3</t>
  </si>
  <si>
    <t>ПС 35/6кВ Красный Бор ЛЭП 6кВ №602 ТП №189 ВЛ 0,4кВ №2</t>
  </si>
  <si>
    <t>ПС 110/35/6кВ Южная КЛ 6кВ №615 РП №023 ЛЭП 6кВ №2302 ТП №702 ВЛ 0,4кВ №1</t>
  </si>
  <si>
    <t>ПС 110/35/6кВ Заводская проектируемая КЛ 10кВ ТП 10/0,4кВ ЛЭП 0,4кВ</t>
  </si>
  <si>
    <t>ПС 110/6кВ Западная ЛЭП 6кВ №605 ТП №839</t>
  </si>
  <si>
    <t>ПС 110/35/6кВ Южная КЛ 6кВ №613 РП №012 ЛЭП 6кВ №1209 ТП №404А ВЛ 0,4кВ №1</t>
  </si>
  <si>
    <t>ПС 110/35/6кВ Северная ЛЭП 6кВ №611 ТП №615 ВЛ 0,4кВ №1</t>
  </si>
  <si>
    <t>ПС 110/6кВ Западная КЛ 6кВ №603 РП №010 ЛЭП 6кВ №1003</t>
  </si>
  <si>
    <t>ПС 110/35/6кВ Центральная КЛ 6кВ №606 РП №009 КЛ 6кВ №908 ТП №418 ВЛ 0,4кВ №1</t>
  </si>
  <si>
    <t>ПС 110/6кВ Западная КЛ 6кВ №603 РП №010 ЛЭП 6кВ №1003 ТП №628 ВЛ 0,4кВ №4</t>
  </si>
  <si>
    <t>ПС 110/35/6кВ Южная КЛ 6кВ №622 РП №001 КЛ 6кВ №104 ТП 051</t>
  </si>
  <si>
    <t>ПС 35/6кВ Гнездово ЛЭП 6кВ №607 ТП №652 ЛЭП 0,4кВ №3</t>
  </si>
  <si>
    <t>ПС 110/6кВ Западная КЛ 6кВ №605 ТП №060 ВЛ 0,4кВ</t>
  </si>
  <si>
    <t>ПС 110/35/6кВ Южная КЛ 6кВ №616 РП №012 КЛ 6кВ №1206 ТП №539 ВЛ 0,4кВ</t>
  </si>
  <si>
    <t>ПС 110/35/6кВ Центральная КЛ 6кВ №606 РП №009 КЛ 6кВ №908 ТП №283</t>
  </si>
  <si>
    <t>ПС 110/35/6кВ Южная КЛ 6кВ №609 РП №011 КЛ 6кВ №1113 ТП №084 ВЛ 0,4кВ</t>
  </si>
  <si>
    <t>ПС 110/35/6кВ Центральная КЛ 6кВ №603 РП №006 КЛ 6кВ №609 Тп №008 ВЛ 0,4кВ №1</t>
  </si>
  <si>
    <t>ПС 110/35/6кВ Северная ЛЭП 6кВ №628</t>
  </si>
  <si>
    <t>ПС 110/6кВ Западная КЛ 6кВ №605</t>
  </si>
  <si>
    <t>ПС 110/6кВ Западная КЛ 6кВ №603 РП №010 ЛЭП 6кВ №1003 ТП №342 ВЛ 0,4кВ №1</t>
  </si>
  <si>
    <t>ПС 110/6кВ Западная КЛ 6кВ №603 РП №010 ЛЭП6кВ №1003 ТП №342 ВЛ 0,4кВ №1</t>
  </si>
  <si>
    <t>ПС 110/6кВ Восточная ЛЭП 6кВ №601 ТП №834 ВЛ 0,4кВ №2</t>
  </si>
  <si>
    <t>ПС 110/35/6кВ Южная КЛ 6кВ №613 РП №012 КЛ 6кВ №1201 ТП №162</t>
  </si>
  <si>
    <t>ПС 110/35/6кВ Южная КЛ 6кВ №613 РП №012 ЛЭП 6кВ №1209</t>
  </si>
  <si>
    <t>ПС 35/6кВ Красный Бор ЛЭП 6кВ №602 ТП №570 ВЛ 0,4кВ №2</t>
  </si>
  <si>
    <t>ПС 110/35/6кВ Южная КЛ 6кВ №624 РП №023 КЛ 6кВ №2321</t>
  </si>
  <si>
    <t>ПС 110/6кВ Западная ЛЭП 6кВ №605 ТП №839 ВЛ 0,4кВ №1</t>
  </si>
  <si>
    <t>ПС 110/6кВ Западная КЛ 6кВ №605 ТП №060 ВЛ 0,4кВ №2</t>
  </si>
  <si>
    <t>ПС 110/35/6кВ Южная КЛ 6кВ №613 РП №012 КЛ 6кВ №1209 ТП №561 IIс.ш.</t>
  </si>
  <si>
    <t>ПС 110/6кВ Западная КЛ 6кВ №606 ТП №023 ВЛ 0,4кВ №2</t>
  </si>
  <si>
    <t>ПС 110/6кВ Западная ЛЭП 6кВ №623 ТП №764 ВЛ 0,4кВ №1</t>
  </si>
  <si>
    <t>ПС 110/35/6кВ Центральная КЛ 6кВ №606 РП №009 КЛ 6кВ №904 ТП №108 ВЛ 0,4кВ №2</t>
  </si>
  <si>
    <t>ПС 110/35/6кВ Центральная КЛ 6кВ №604 РП №007 КЛ 6кВ №712 ТП №151 ВЛ 0,4кВ №2</t>
  </si>
  <si>
    <t>ПС 110/6кВ Западная ЛЭП 6кВ №623 ТП №326 ВЛ 0,4кВ №1</t>
  </si>
  <si>
    <t>ПС 110/6кВ Западная КЛ 6кВ № 603 РП №010 ЛЭП 6кВ №1003 ТП №164 ВЛ 0,4кВ №2</t>
  </si>
  <si>
    <t>ПС 110/10/6кВ Чернушки КЛ 6кВ №609 ТП № 083 ВЛ 0,4кВ №11</t>
  </si>
  <si>
    <t>ПС 35/6кВ Красный Бор ЛЭП 6кВ №602 ТП 3570 ВЛ 0,4кВ №1</t>
  </si>
  <si>
    <t>ПС 35/6кВ Красный Бор ЛЭП 6кВ №602 ТП №189 ВЛ 0,4кВ №1</t>
  </si>
  <si>
    <t>ПС 110/35/6кВ Северная КЛ 6кВ №630 РП №017 КЛ 6кВ №1705 ТП №608</t>
  </si>
  <si>
    <t>ПС 110/6кВ Западная ЛЭП 6кВ №605 ТП №839 ВЛ 0,4кВ</t>
  </si>
  <si>
    <t>ПС 110/35/6кВ Южная КЛ 6кВ №613 РП №012 ЛЭП 6кВ №1209 ТП №161 ВЛ 0,4кВ №4</t>
  </si>
  <si>
    <t>ПС 110/6кВ Смоленск-2 ЛЭП 6кВ №611 ТП №775 ВЛ 0,4кВ №1</t>
  </si>
  <si>
    <t>ПС 35/6кВ Ясенная КЛ 6кВ №609 ТП №080 ВЛ 0,4кВ №1</t>
  </si>
  <si>
    <t>ПС 110/6кВ Западная ЛЭП 6кВ №605 ТП №060</t>
  </si>
  <si>
    <t>ПС 110/6кВ Восточная ЛЭП 6кВ №609 ТП №111 ВЛ 0,4кВ №2</t>
  </si>
  <si>
    <t>ПС 110/6кВ Западная ЛЭП 6кВ №605 ТП №075 ВЛ 0,4кВ</t>
  </si>
  <si>
    <t>ПС 110/6кВ Западная КЛ 6кВ №603 РП №010 ЛЭП6кВ №1003</t>
  </si>
  <si>
    <t>ПС 35/6 кВ "Колодня", ВЛ-6 кВ №605, проектируемая ЛЭП-6 кВ № 609, проектируемая ТП-6/0,4 кВ</t>
  </si>
  <si>
    <t>24 месяца</t>
  </si>
  <si>
    <t>ПС 35/110 кВ Хорошово, ВЛ-1001, оп.№3-8</t>
  </si>
  <si>
    <t>ПС 110/6 кВ  Западная  КЛ 6 кВ №603 ПС  Западная КЛ 6 кВ №1001 РП 010 ТП 487</t>
  </si>
  <si>
    <t>ПС 110/35/6 "Центральная" КЛ 6кВ №608 №715 РП 007 ТП 072</t>
  </si>
  <si>
    <t>ПС 110/6 "Западная" ЛЭП 6 кВ №623 ТП 200</t>
  </si>
  <si>
    <t>ПС 110/35/6 кВ Центральная КЛ 608 РП 007 I с.ш.</t>
  </si>
  <si>
    <t>ПС 110/35/6 кВ Южная КЛ 6 кВ №615 ПС 110/35/6 кВ Южная КЛ 6 кВ №2303 РП 023 ТП 290 I с.ш.</t>
  </si>
  <si>
    <t>ПС 110/35/6 кВ Южная КЛ 6 кВ № 624 ПС 110/35/6 кВ Южная ЛЭП 6 кВ №2321 РП 023  ТП 845 ВЛИ 0,4кВ №1 ТП 845</t>
  </si>
  <si>
    <t>ПС 35/6 кВ Красный Бор ЛЭП 6кВ №602 ПС 35/6 кВ Красный Бор ТП 570 ВЛ 0,4кВ №1 ТП 570</t>
  </si>
  <si>
    <t>ПС 110/35/6 кВ Западная ЛЭП 6 кВ №623 ПС 110/35/6 кВ Западная ТП 764 ВЛИ 0,4кВ №1 ТП 764</t>
  </si>
  <si>
    <t>ПС 110/35/6 кВ Северная, Л-615 и Л-630, РП-17 РУ-6 кВ.</t>
  </si>
  <si>
    <t>ПС 110/6кВ Диффузион КЛ 6кВ №622 РП №013 КЛ 6кВ №1301 ТП №577 ВЛ 0,4кВ №25</t>
  </si>
  <si>
    <t>ПС 110/6кВ Диффузион КЛ 6кВ №603 РП №028 КЛ 6кВ №2809</t>
  </si>
  <si>
    <t>ПС 110/6кВ Диффузион КЛ 6кВ №614 РП №028 КЛ 6кВ №2804 ТП №408 IIс.ш.</t>
  </si>
  <si>
    <t>ПС 110/6кВ Диффузион КЛ 6кВ №608 ТП №473</t>
  </si>
  <si>
    <t>ПС 110/6кВ Диффузион КЛ 6кВ №610 РП №013 Iс.ш. КЛ 6кВ №1308 ТП №671 Iс.ш.(осн. питание),ПС 110/6/6кВ Диффузион КЛ 6кВ №618 ТП №671 IIс.ш. (резервное питание)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</si>
</sst>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" fontId="7" fillId="14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164" fontId="46" fillId="0" borderId="13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shrinkToFit="1"/>
    </xf>
    <xf numFmtId="4" fontId="47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50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104" applyNumberFormat="1" applyFont="1" applyFill="1" applyBorder="1" applyAlignment="1">
      <alignment horizontal="center" vertical="center" wrapText="1" shrinkToFit="1"/>
    </xf>
    <xf numFmtId="165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7" fillId="14" borderId="10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1" fontId="7" fillId="18" borderId="14" xfId="0" applyNumberFormat="1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18" borderId="14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1" fontId="7" fillId="18" borderId="16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3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abSelected="1" zoomScale="85" zoomScaleNormal="85" zoomScalePageLayoutView="0" workbookViewId="0" topLeftCell="A1">
      <selection activeCell="N33" sqref="N33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5.28125" style="2" customWidth="1"/>
    <col min="4" max="4" width="10.28125" style="2" customWidth="1"/>
    <col min="5" max="5" width="12.421875" style="2" customWidth="1"/>
    <col min="6" max="6" width="10.7109375" style="2" bestFit="1" customWidth="1"/>
    <col min="7" max="7" width="12.00390625" style="2" customWidth="1"/>
    <col min="8" max="8" width="10.7109375" style="2" bestFit="1" customWidth="1"/>
    <col min="9" max="9" width="12.00390625" style="2" customWidth="1"/>
    <col min="10" max="10" width="10.7109375" style="2" bestFit="1" customWidth="1"/>
    <col min="11" max="11" width="10.7109375" style="2" customWidth="1"/>
    <col min="12" max="16384" width="9.140625" style="2" customWidth="1"/>
  </cols>
  <sheetData>
    <row r="1" spans="8:11" ht="15">
      <c r="H1" s="102" t="s">
        <v>16</v>
      </c>
      <c r="I1" s="102"/>
      <c r="J1" s="102"/>
      <c r="K1" s="102"/>
    </row>
    <row r="2" spans="1:11" ht="15">
      <c r="A2" s="1" t="s">
        <v>128</v>
      </c>
      <c r="B2" s="3"/>
      <c r="D2" s="3"/>
      <c r="E2" s="4"/>
      <c r="F2" s="3"/>
      <c r="G2" s="3"/>
      <c r="H2" s="3"/>
      <c r="I2" s="5"/>
      <c r="J2" s="3"/>
      <c r="K2" s="3"/>
    </row>
    <row r="3" spans="3:11" ht="15.75" thickBot="1">
      <c r="C3" s="3"/>
      <c r="D3" s="3"/>
      <c r="E3" s="4"/>
      <c r="F3" s="3"/>
      <c r="G3" s="3"/>
      <c r="H3" s="3"/>
      <c r="I3" s="5"/>
      <c r="J3" s="3"/>
      <c r="K3" s="3"/>
    </row>
    <row r="4" spans="1:11" ht="15.75" customHeight="1" thickBot="1">
      <c r="A4" s="103" t="s">
        <v>2</v>
      </c>
      <c r="B4" s="98"/>
      <c r="C4" s="103" t="s">
        <v>15</v>
      </c>
      <c r="D4" s="101" t="s">
        <v>3</v>
      </c>
      <c r="E4" s="101"/>
      <c r="F4" s="101" t="s">
        <v>4</v>
      </c>
      <c r="G4" s="101"/>
      <c r="H4" s="101" t="s">
        <v>5</v>
      </c>
      <c r="I4" s="105"/>
      <c r="J4" s="101" t="s">
        <v>6</v>
      </c>
      <c r="K4" s="101"/>
    </row>
    <row r="5" spans="1:11" ht="46.5" customHeight="1" thickBot="1">
      <c r="A5" s="104"/>
      <c r="B5" s="99" t="s">
        <v>19</v>
      </c>
      <c r="C5" s="104"/>
      <c r="D5" s="101"/>
      <c r="E5" s="101"/>
      <c r="F5" s="101"/>
      <c r="G5" s="101"/>
      <c r="H5" s="101"/>
      <c r="I5" s="105"/>
      <c r="J5" s="101"/>
      <c r="K5" s="101"/>
    </row>
    <row r="6" spans="1:11" ht="15">
      <c r="A6" s="104"/>
      <c r="B6" s="99"/>
      <c r="C6" s="104"/>
      <c r="D6" s="98" t="s">
        <v>7</v>
      </c>
      <c r="E6" s="98" t="s">
        <v>8</v>
      </c>
      <c r="F6" s="98" t="s">
        <v>7</v>
      </c>
      <c r="G6" s="98" t="s">
        <v>8</v>
      </c>
      <c r="H6" s="98" t="s">
        <v>7</v>
      </c>
      <c r="I6" s="100" t="s">
        <v>8</v>
      </c>
      <c r="J6" s="98" t="s">
        <v>7</v>
      </c>
      <c r="K6" s="98" t="s">
        <v>8</v>
      </c>
    </row>
    <row r="7" spans="1:11" ht="15">
      <c r="A7" s="22"/>
      <c r="B7" s="22"/>
      <c r="C7" s="23" t="s">
        <v>17</v>
      </c>
      <c r="D7" s="24">
        <f aca="true" t="shared" si="0" ref="D7:K7">SUM(D8:D74)</f>
        <v>114</v>
      </c>
      <c r="E7" s="24">
        <f t="shared" si="0"/>
        <v>2.941299999999999</v>
      </c>
      <c r="F7" s="24">
        <f t="shared" si="0"/>
        <v>89</v>
      </c>
      <c r="G7" s="24">
        <f t="shared" si="0"/>
        <v>2.2197</v>
      </c>
      <c r="H7" s="24">
        <f t="shared" si="0"/>
        <v>72</v>
      </c>
      <c r="I7" s="24">
        <f t="shared" si="0"/>
        <v>0.7467199999999999</v>
      </c>
      <c r="J7" s="24">
        <f t="shared" si="0"/>
        <v>15</v>
      </c>
      <c r="K7" s="24">
        <f t="shared" si="0"/>
        <v>0.7905</v>
      </c>
    </row>
    <row r="8" spans="1:11" ht="15">
      <c r="A8" s="9" t="s">
        <v>21</v>
      </c>
      <c r="B8" s="9">
        <v>1</v>
      </c>
      <c r="C8" s="12" t="s">
        <v>22</v>
      </c>
      <c r="D8" s="9">
        <v>1</v>
      </c>
      <c r="E8" s="32">
        <v>0.007</v>
      </c>
      <c r="F8" s="9">
        <v>1</v>
      </c>
      <c r="G8" s="86">
        <v>0.007</v>
      </c>
      <c r="H8" s="9">
        <v>1</v>
      </c>
      <c r="I8" s="32">
        <v>0.005</v>
      </c>
      <c r="J8" s="9">
        <v>0</v>
      </c>
      <c r="K8" s="32">
        <v>0</v>
      </c>
    </row>
    <row r="9" spans="1:11" ht="15">
      <c r="A9" s="9" t="s">
        <v>21</v>
      </c>
      <c r="B9" s="9">
        <v>2</v>
      </c>
      <c r="C9" s="12" t="s">
        <v>23</v>
      </c>
      <c r="D9" s="9">
        <v>0</v>
      </c>
      <c r="E9" s="32">
        <v>0</v>
      </c>
      <c r="F9" s="9">
        <v>0</v>
      </c>
      <c r="G9" s="86">
        <v>0</v>
      </c>
      <c r="H9" s="9">
        <v>1</v>
      </c>
      <c r="I9" s="32">
        <v>0.0124</v>
      </c>
      <c r="J9" s="9">
        <v>0</v>
      </c>
      <c r="K9" s="32">
        <v>0</v>
      </c>
    </row>
    <row r="10" spans="1:11" ht="15">
      <c r="A10" s="9" t="s">
        <v>21</v>
      </c>
      <c r="B10" s="9">
        <v>3</v>
      </c>
      <c r="C10" s="12" t="s">
        <v>24</v>
      </c>
      <c r="D10" s="9">
        <v>0</v>
      </c>
      <c r="E10" s="32">
        <v>0</v>
      </c>
      <c r="F10" s="9">
        <v>1</v>
      </c>
      <c r="G10" s="32">
        <v>0.015</v>
      </c>
      <c r="H10" s="9">
        <v>0</v>
      </c>
      <c r="I10" s="86">
        <v>0</v>
      </c>
      <c r="J10" s="9">
        <v>0</v>
      </c>
      <c r="K10" s="86">
        <v>0</v>
      </c>
    </row>
    <row r="11" spans="1:11" s="6" customFormat="1" ht="15">
      <c r="A11" s="9" t="s">
        <v>21</v>
      </c>
      <c r="B11" s="9">
        <v>4</v>
      </c>
      <c r="C11" s="17" t="s">
        <v>26</v>
      </c>
      <c r="D11" s="10">
        <v>1</v>
      </c>
      <c r="E11" s="33">
        <v>0.006</v>
      </c>
      <c r="F11" s="10">
        <v>0</v>
      </c>
      <c r="G11" s="33">
        <v>0</v>
      </c>
      <c r="H11" s="10">
        <v>0</v>
      </c>
      <c r="I11" s="91">
        <v>0</v>
      </c>
      <c r="J11" s="10">
        <v>0</v>
      </c>
      <c r="K11" s="91">
        <v>0</v>
      </c>
    </row>
    <row r="12" spans="1:11" ht="15">
      <c r="A12" s="9" t="s">
        <v>21</v>
      </c>
      <c r="B12" s="9">
        <v>5</v>
      </c>
      <c r="C12" s="16" t="s">
        <v>27</v>
      </c>
      <c r="D12" s="9">
        <v>4</v>
      </c>
      <c r="E12" s="32">
        <v>0.0265</v>
      </c>
      <c r="F12" s="9">
        <v>5</v>
      </c>
      <c r="G12" s="32">
        <v>0.0365</v>
      </c>
      <c r="H12" s="10">
        <v>3</v>
      </c>
      <c r="I12" s="33">
        <v>0.021</v>
      </c>
      <c r="J12" s="10">
        <v>0</v>
      </c>
      <c r="K12" s="33">
        <v>0</v>
      </c>
    </row>
    <row r="13" spans="1:11" ht="15">
      <c r="A13" s="9" t="s">
        <v>21</v>
      </c>
      <c r="B13" s="9">
        <v>6</v>
      </c>
      <c r="C13" s="12" t="s">
        <v>28</v>
      </c>
      <c r="D13" s="9">
        <v>6</v>
      </c>
      <c r="E13" s="32">
        <v>0.09</v>
      </c>
      <c r="F13" s="9">
        <v>2</v>
      </c>
      <c r="G13" s="86">
        <v>0.016</v>
      </c>
      <c r="H13" s="9">
        <v>0</v>
      </c>
      <c r="I13" s="32">
        <v>0</v>
      </c>
      <c r="J13" s="9">
        <v>0</v>
      </c>
      <c r="K13" s="32">
        <v>0</v>
      </c>
    </row>
    <row r="14" spans="1:11" ht="15">
      <c r="A14" s="9" t="s">
        <v>21</v>
      </c>
      <c r="B14" s="9">
        <v>7</v>
      </c>
      <c r="C14" s="12" t="s">
        <v>29</v>
      </c>
      <c r="D14" s="9">
        <v>1</v>
      </c>
      <c r="E14" s="32">
        <v>0.015</v>
      </c>
      <c r="F14" s="9">
        <v>0</v>
      </c>
      <c r="G14" s="32">
        <v>0</v>
      </c>
      <c r="H14" s="10">
        <v>4</v>
      </c>
      <c r="I14" s="33">
        <v>0.041</v>
      </c>
      <c r="J14" s="10">
        <v>0</v>
      </c>
      <c r="K14" s="33">
        <v>0</v>
      </c>
    </row>
    <row r="15" spans="1:11" ht="15">
      <c r="A15" s="9" t="s">
        <v>21</v>
      </c>
      <c r="B15" s="9">
        <v>8</v>
      </c>
      <c r="C15" s="12" t="s">
        <v>30</v>
      </c>
      <c r="D15" s="9">
        <v>16</v>
      </c>
      <c r="E15" s="32">
        <v>0.213</v>
      </c>
      <c r="F15" s="9">
        <v>12</v>
      </c>
      <c r="G15" s="32">
        <v>0.176</v>
      </c>
      <c r="H15" s="10">
        <v>7</v>
      </c>
      <c r="I15" s="33">
        <v>0.0735</v>
      </c>
      <c r="J15" s="10">
        <v>0</v>
      </c>
      <c r="K15" s="33">
        <v>0</v>
      </c>
    </row>
    <row r="16" spans="1:11" ht="15">
      <c r="A16" s="9" t="s">
        <v>21</v>
      </c>
      <c r="B16" s="9">
        <v>9</v>
      </c>
      <c r="C16" s="12" t="s">
        <v>31</v>
      </c>
      <c r="D16" s="9">
        <v>5</v>
      </c>
      <c r="E16" s="32">
        <v>0.16</v>
      </c>
      <c r="F16" s="9">
        <v>3</v>
      </c>
      <c r="G16" s="86">
        <v>0.029</v>
      </c>
      <c r="H16" s="9">
        <v>3</v>
      </c>
      <c r="I16" s="32">
        <v>0.014</v>
      </c>
      <c r="J16" s="9">
        <v>0</v>
      </c>
      <c r="K16" s="32">
        <v>0</v>
      </c>
    </row>
    <row r="17" spans="1:11" ht="15">
      <c r="A17" s="9" t="s">
        <v>21</v>
      </c>
      <c r="B17" s="9">
        <v>10</v>
      </c>
      <c r="C17" s="14" t="s">
        <v>32</v>
      </c>
      <c r="D17" s="9">
        <v>0</v>
      </c>
      <c r="E17" s="32">
        <v>0</v>
      </c>
      <c r="F17" s="9">
        <v>1</v>
      </c>
      <c r="G17" s="32">
        <v>0.009</v>
      </c>
      <c r="H17" s="10">
        <v>0</v>
      </c>
      <c r="I17" s="33">
        <v>0</v>
      </c>
      <c r="J17" s="10">
        <v>0</v>
      </c>
      <c r="K17" s="33">
        <v>0</v>
      </c>
    </row>
    <row r="18" spans="1:11" ht="15">
      <c r="A18" s="9" t="s">
        <v>21</v>
      </c>
      <c r="B18" s="9">
        <v>11</v>
      </c>
      <c r="C18" s="12" t="s">
        <v>33</v>
      </c>
      <c r="D18" s="9">
        <f>7+1</f>
        <v>8</v>
      </c>
      <c r="E18" s="32">
        <f>0.301+0.007</f>
        <v>0.308</v>
      </c>
      <c r="F18" s="9">
        <f>7+1</f>
        <v>8</v>
      </c>
      <c r="G18" s="32">
        <f>0.085+0.015</f>
        <v>0.1</v>
      </c>
      <c r="H18" s="10">
        <f>5+1</f>
        <v>6</v>
      </c>
      <c r="I18" s="86">
        <f>0.05+0.01</f>
        <v>0.060000000000000005</v>
      </c>
      <c r="J18" s="9">
        <f>2+1</f>
        <v>3</v>
      </c>
      <c r="K18" s="32">
        <f>0.016+0.07</f>
        <v>0.08600000000000001</v>
      </c>
    </row>
    <row r="19" spans="1:11" ht="15">
      <c r="A19" s="9" t="s">
        <v>21</v>
      </c>
      <c r="B19" s="9">
        <v>12</v>
      </c>
      <c r="C19" s="14" t="s">
        <v>34</v>
      </c>
      <c r="D19" s="9">
        <v>2</v>
      </c>
      <c r="E19" s="32">
        <v>0.015</v>
      </c>
      <c r="F19" s="9">
        <v>2</v>
      </c>
      <c r="G19" s="32">
        <v>0.015</v>
      </c>
      <c r="H19" s="10">
        <v>2</v>
      </c>
      <c r="I19" s="33">
        <v>0.022</v>
      </c>
      <c r="J19" s="10">
        <v>0</v>
      </c>
      <c r="K19" s="33">
        <v>0</v>
      </c>
    </row>
    <row r="20" spans="1:11" ht="15">
      <c r="A20" s="9" t="s">
        <v>21</v>
      </c>
      <c r="B20" s="9">
        <v>13</v>
      </c>
      <c r="C20" s="12" t="s">
        <v>35</v>
      </c>
      <c r="D20" s="9">
        <v>6</v>
      </c>
      <c r="E20" s="32">
        <v>0.0455</v>
      </c>
      <c r="F20" s="9">
        <v>6</v>
      </c>
      <c r="G20" s="32">
        <v>0.053</v>
      </c>
      <c r="H20" s="10">
        <v>2</v>
      </c>
      <c r="I20" s="33">
        <v>0.0295</v>
      </c>
      <c r="J20" s="10">
        <v>1</v>
      </c>
      <c r="K20" s="33">
        <v>0.0065</v>
      </c>
    </row>
    <row r="21" spans="1:11" ht="15">
      <c r="A21" s="9" t="s">
        <v>21</v>
      </c>
      <c r="B21" s="9">
        <v>14</v>
      </c>
      <c r="C21" s="12" t="s">
        <v>36</v>
      </c>
      <c r="D21" s="9">
        <v>2</v>
      </c>
      <c r="E21" s="32">
        <v>0.03</v>
      </c>
      <c r="F21" s="9">
        <v>2</v>
      </c>
      <c r="G21" s="32">
        <v>0.03</v>
      </c>
      <c r="H21" s="10">
        <v>2</v>
      </c>
      <c r="I21" s="33">
        <v>0.011</v>
      </c>
      <c r="J21" s="10">
        <v>0</v>
      </c>
      <c r="K21" s="33">
        <v>0</v>
      </c>
    </row>
    <row r="22" spans="1:11" ht="15">
      <c r="A22" s="9" t="s">
        <v>21</v>
      </c>
      <c r="B22" s="9">
        <v>15</v>
      </c>
      <c r="C22" s="12" t="s">
        <v>37</v>
      </c>
      <c r="D22" s="9">
        <v>3</v>
      </c>
      <c r="E22" s="32">
        <v>0.0218</v>
      </c>
      <c r="F22" s="9">
        <v>2</v>
      </c>
      <c r="G22" s="32">
        <v>0.0138</v>
      </c>
      <c r="H22" s="10">
        <v>0</v>
      </c>
      <c r="I22" s="33">
        <v>0</v>
      </c>
      <c r="J22" s="10">
        <v>0</v>
      </c>
      <c r="K22" s="33">
        <v>0</v>
      </c>
    </row>
    <row r="23" spans="1:11" ht="15">
      <c r="A23" s="9" t="s">
        <v>21</v>
      </c>
      <c r="B23" s="9">
        <v>16</v>
      </c>
      <c r="C23" s="14" t="s">
        <v>38</v>
      </c>
      <c r="D23" s="9">
        <v>1</v>
      </c>
      <c r="E23" s="35">
        <v>0.01</v>
      </c>
      <c r="F23" s="9">
        <v>1</v>
      </c>
      <c r="G23" s="35">
        <v>0.01</v>
      </c>
      <c r="H23" s="9">
        <v>0</v>
      </c>
      <c r="I23" s="32">
        <v>0</v>
      </c>
      <c r="J23" s="10">
        <v>0</v>
      </c>
      <c r="K23" s="86">
        <v>0</v>
      </c>
    </row>
    <row r="24" spans="1:11" ht="15">
      <c r="A24" s="9" t="s">
        <v>21</v>
      </c>
      <c r="B24" s="9">
        <v>17</v>
      </c>
      <c r="C24" s="13" t="s">
        <v>39</v>
      </c>
      <c r="D24" s="9">
        <f>1+1</f>
        <v>2</v>
      </c>
      <c r="E24" s="32">
        <f>0.008+0.015</f>
        <v>0.023</v>
      </c>
      <c r="F24" s="9">
        <v>1</v>
      </c>
      <c r="G24" s="32">
        <v>0.85</v>
      </c>
      <c r="H24" s="9">
        <f>2+1</f>
        <v>3</v>
      </c>
      <c r="I24" s="32">
        <f>0.011+0.015</f>
        <v>0.026</v>
      </c>
      <c r="J24" s="9">
        <v>0</v>
      </c>
      <c r="K24" s="32">
        <v>0</v>
      </c>
    </row>
    <row r="25" spans="1:11" ht="15">
      <c r="A25" s="9" t="s">
        <v>21</v>
      </c>
      <c r="B25" s="9">
        <v>18</v>
      </c>
      <c r="C25" s="13" t="s">
        <v>40</v>
      </c>
      <c r="D25" s="9">
        <v>6</v>
      </c>
      <c r="E25" s="32">
        <v>0.062</v>
      </c>
      <c r="F25" s="9">
        <v>5</v>
      </c>
      <c r="G25" s="32">
        <v>0.048</v>
      </c>
      <c r="H25" s="9">
        <v>5</v>
      </c>
      <c r="I25" s="32">
        <v>0.04</v>
      </c>
      <c r="J25" s="9">
        <v>3</v>
      </c>
      <c r="K25" s="32">
        <v>0.03</v>
      </c>
    </row>
    <row r="26" spans="1:11" ht="15">
      <c r="A26" s="9" t="s">
        <v>21</v>
      </c>
      <c r="B26" s="9">
        <v>19</v>
      </c>
      <c r="C26" s="12" t="s">
        <v>41</v>
      </c>
      <c r="D26" s="9">
        <v>11</v>
      </c>
      <c r="E26" s="32">
        <v>0.1185</v>
      </c>
      <c r="F26" s="9">
        <v>8</v>
      </c>
      <c r="G26" s="32">
        <v>0.093</v>
      </c>
      <c r="H26" s="10">
        <v>6</v>
      </c>
      <c r="I26" s="86">
        <v>0.0769</v>
      </c>
      <c r="J26" s="9">
        <v>2</v>
      </c>
      <c r="K26" s="32">
        <v>0.015</v>
      </c>
    </row>
    <row r="27" spans="1:11" ht="15">
      <c r="A27" s="9" t="s">
        <v>21</v>
      </c>
      <c r="B27" s="9">
        <v>20</v>
      </c>
      <c r="C27" s="13" t="s">
        <v>42</v>
      </c>
      <c r="D27" s="9">
        <f>2+1</f>
        <v>3</v>
      </c>
      <c r="E27" s="32">
        <f>0.014+0.045</f>
        <v>0.059</v>
      </c>
      <c r="F27" s="9">
        <f>2+2</f>
        <v>4</v>
      </c>
      <c r="G27" s="32">
        <f>0.014+0.0059</f>
        <v>0.0199</v>
      </c>
      <c r="H27" s="9">
        <v>1</v>
      </c>
      <c r="I27" s="32">
        <v>0.005</v>
      </c>
      <c r="J27" s="9">
        <v>1</v>
      </c>
      <c r="K27" s="32">
        <v>0.008</v>
      </c>
    </row>
    <row r="28" spans="1:11" s="8" customFormat="1" ht="15">
      <c r="A28" s="9" t="s">
        <v>21</v>
      </c>
      <c r="B28" s="9">
        <v>21</v>
      </c>
      <c r="C28" s="55" t="s">
        <v>83</v>
      </c>
      <c r="D28" s="9">
        <v>4</v>
      </c>
      <c r="E28" s="35">
        <v>0.135</v>
      </c>
      <c r="F28" s="9">
        <v>0</v>
      </c>
      <c r="G28" s="35">
        <v>0</v>
      </c>
      <c r="H28" s="9">
        <v>0</v>
      </c>
      <c r="I28" s="32">
        <v>0</v>
      </c>
      <c r="J28" s="9">
        <v>1</v>
      </c>
      <c r="K28" s="32">
        <v>0.015</v>
      </c>
    </row>
    <row r="29" spans="1:11" s="28" customFormat="1" ht="15">
      <c r="A29" s="9" t="s">
        <v>21</v>
      </c>
      <c r="B29" s="9">
        <v>22</v>
      </c>
      <c r="C29" s="55" t="s">
        <v>103</v>
      </c>
      <c r="D29" s="9">
        <v>2</v>
      </c>
      <c r="E29" s="35">
        <v>0.6</v>
      </c>
      <c r="F29" s="9">
        <v>0</v>
      </c>
      <c r="G29" s="35">
        <v>0</v>
      </c>
      <c r="H29" s="9">
        <v>0</v>
      </c>
      <c r="I29" s="32">
        <v>0</v>
      </c>
      <c r="J29" s="9">
        <v>1</v>
      </c>
      <c r="K29" s="86">
        <v>0.3</v>
      </c>
    </row>
    <row r="30" spans="1:11" s="30" customFormat="1" ht="15">
      <c r="A30" s="9" t="s">
        <v>21</v>
      </c>
      <c r="B30" s="9">
        <v>23</v>
      </c>
      <c r="C30" s="29" t="s">
        <v>81</v>
      </c>
      <c r="D30" s="9">
        <v>1</v>
      </c>
      <c r="E30" s="32">
        <v>0.014</v>
      </c>
      <c r="F30" s="9">
        <v>0</v>
      </c>
      <c r="G30" s="35">
        <v>0</v>
      </c>
      <c r="H30" s="9">
        <v>0</v>
      </c>
      <c r="I30" s="32">
        <v>0</v>
      </c>
      <c r="J30" s="9">
        <v>0</v>
      </c>
      <c r="K30" s="86">
        <v>0</v>
      </c>
    </row>
    <row r="31" spans="1:11" s="30" customFormat="1" ht="15">
      <c r="A31" s="9" t="s">
        <v>21</v>
      </c>
      <c r="B31" s="9">
        <v>24</v>
      </c>
      <c r="C31" s="29" t="s">
        <v>102</v>
      </c>
      <c r="D31" s="9">
        <v>2</v>
      </c>
      <c r="E31" s="32">
        <v>0.027</v>
      </c>
      <c r="F31" s="9">
        <v>1</v>
      </c>
      <c r="G31" s="35">
        <v>0.015</v>
      </c>
      <c r="H31" s="9">
        <v>0</v>
      </c>
      <c r="I31" s="32">
        <v>0</v>
      </c>
      <c r="J31" s="9">
        <v>0</v>
      </c>
      <c r="K31" s="86">
        <v>0</v>
      </c>
    </row>
    <row r="32" spans="1:11" s="30" customFormat="1" ht="15">
      <c r="A32" s="9" t="s">
        <v>21</v>
      </c>
      <c r="B32" s="9">
        <v>25</v>
      </c>
      <c r="C32" s="29" t="s">
        <v>101</v>
      </c>
      <c r="D32" s="9">
        <v>3</v>
      </c>
      <c r="E32" s="32">
        <v>0.038</v>
      </c>
      <c r="F32" s="9">
        <v>0</v>
      </c>
      <c r="G32" s="35">
        <v>0</v>
      </c>
      <c r="H32" s="9">
        <v>0</v>
      </c>
      <c r="I32" s="32">
        <v>0</v>
      </c>
      <c r="J32" s="9">
        <v>0</v>
      </c>
      <c r="K32" s="86">
        <v>0</v>
      </c>
    </row>
    <row r="33" spans="1:11" s="31" customFormat="1" ht="15">
      <c r="A33" s="9" t="s">
        <v>21</v>
      </c>
      <c r="B33" s="9">
        <v>26</v>
      </c>
      <c r="C33" s="29" t="s">
        <v>100</v>
      </c>
      <c r="D33" s="9">
        <v>0</v>
      </c>
      <c r="E33" s="32">
        <v>0</v>
      </c>
      <c r="F33" s="9">
        <v>0</v>
      </c>
      <c r="G33" s="35">
        <v>0</v>
      </c>
      <c r="H33" s="9">
        <v>5</v>
      </c>
      <c r="I33" s="32">
        <v>0.0417</v>
      </c>
      <c r="J33" s="9">
        <v>0</v>
      </c>
      <c r="K33" s="86">
        <v>0</v>
      </c>
    </row>
    <row r="34" spans="1:11" s="31" customFormat="1" ht="15">
      <c r="A34" s="9" t="s">
        <v>21</v>
      </c>
      <c r="B34" s="9">
        <v>27</v>
      </c>
      <c r="C34" s="29" t="s">
        <v>99</v>
      </c>
      <c r="D34" s="9">
        <v>0</v>
      </c>
      <c r="E34" s="32">
        <v>0</v>
      </c>
      <c r="F34" s="9">
        <v>0</v>
      </c>
      <c r="G34" s="35">
        <v>0</v>
      </c>
      <c r="H34" s="9">
        <v>1</v>
      </c>
      <c r="I34" s="32">
        <v>0.005</v>
      </c>
      <c r="J34" s="9">
        <v>0</v>
      </c>
      <c r="K34" s="86">
        <v>0</v>
      </c>
    </row>
    <row r="35" spans="1:11" s="30" customFormat="1" ht="15">
      <c r="A35" s="9" t="s">
        <v>21</v>
      </c>
      <c r="B35" s="9">
        <v>28</v>
      </c>
      <c r="C35" s="29" t="s">
        <v>98</v>
      </c>
      <c r="D35" s="9">
        <v>0</v>
      </c>
      <c r="E35" s="32">
        <v>0</v>
      </c>
      <c r="F35" s="9">
        <v>0</v>
      </c>
      <c r="G35" s="35">
        <v>0</v>
      </c>
      <c r="H35" s="9">
        <v>1</v>
      </c>
      <c r="I35" s="32">
        <v>0.008</v>
      </c>
      <c r="J35" s="9">
        <v>0</v>
      </c>
      <c r="K35" s="86">
        <v>0</v>
      </c>
    </row>
    <row r="36" spans="1:11" s="36" customFormat="1" ht="15">
      <c r="A36" s="9" t="s">
        <v>21</v>
      </c>
      <c r="B36" s="9">
        <v>29</v>
      </c>
      <c r="C36" s="29" t="s">
        <v>97</v>
      </c>
      <c r="D36" s="9">
        <v>0</v>
      </c>
      <c r="E36" s="32">
        <v>0</v>
      </c>
      <c r="F36" s="9">
        <v>1</v>
      </c>
      <c r="G36" s="35">
        <v>0.007</v>
      </c>
      <c r="H36" s="9">
        <v>0</v>
      </c>
      <c r="I36" s="32">
        <v>0</v>
      </c>
      <c r="J36" s="9">
        <v>0</v>
      </c>
      <c r="K36" s="86">
        <v>0</v>
      </c>
    </row>
    <row r="37" spans="1:11" s="36" customFormat="1" ht="15">
      <c r="A37" s="9" t="s">
        <v>21</v>
      </c>
      <c r="B37" s="9">
        <v>30</v>
      </c>
      <c r="C37" s="29" t="s">
        <v>96</v>
      </c>
      <c r="D37" s="9">
        <f>1+1</f>
        <v>2</v>
      </c>
      <c r="E37" s="32">
        <f>0.01+0.008</f>
        <v>0.018000000000000002</v>
      </c>
      <c r="F37" s="9">
        <v>1</v>
      </c>
      <c r="G37" s="35">
        <v>0.015</v>
      </c>
      <c r="H37" s="9">
        <f>2+1</f>
        <v>3</v>
      </c>
      <c r="I37" s="32">
        <f>0.025+0.007</f>
        <v>0.032</v>
      </c>
      <c r="J37" s="9">
        <v>0</v>
      </c>
      <c r="K37" s="86">
        <v>0</v>
      </c>
    </row>
    <row r="38" spans="1:11" s="36" customFormat="1" ht="15">
      <c r="A38" s="9" t="s">
        <v>21</v>
      </c>
      <c r="B38" s="9">
        <v>31</v>
      </c>
      <c r="C38" s="29" t="s">
        <v>95</v>
      </c>
      <c r="D38" s="9">
        <v>0</v>
      </c>
      <c r="E38" s="32">
        <v>0</v>
      </c>
      <c r="F38" s="9">
        <v>0</v>
      </c>
      <c r="G38" s="35">
        <v>0</v>
      </c>
      <c r="H38" s="9">
        <v>0</v>
      </c>
      <c r="I38" s="32">
        <v>0</v>
      </c>
      <c r="J38" s="9">
        <v>0</v>
      </c>
      <c r="K38" s="86">
        <v>0</v>
      </c>
    </row>
    <row r="39" spans="1:11" s="40" customFormat="1" ht="15">
      <c r="A39" s="9" t="s">
        <v>21</v>
      </c>
      <c r="B39" s="9">
        <v>32</v>
      </c>
      <c r="C39" s="56" t="s">
        <v>88</v>
      </c>
      <c r="D39" s="9">
        <v>0</v>
      </c>
      <c r="E39" s="32">
        <v>0</v>
      </c>
      <c r="F39" s="9">
        <v>1</v>
      </c>
      <c r="G39" s="35">
        <v>0.04</v>
      </c>
      <c r="H39" s="9">
        <v>1</v>
      </c>
      <c r="I39" s="32">
        <v>0.0035</v>
      </c>
      <c r="J39" s="9">
        <v>0</v>
      </c>
      <c r="K39" s="86">
        <v>0</v>
      </c>
    </row>
    <row r="40" spans="1:11" s="40" customFormat="1" ht="15">
      <c r="A40" s="9" t="s">
        <v>21</v>
      </c>
      <c r="B40" s="9">
        <v>33</v>
      </c>
      <c r="C40" s="29" t="s">
        <v>94</v>
      </c>
      <c r="D40" s="9">
        <v>1</v>
      </c>
      <c r="E40" s="32">
        <v>0.015</v>
      </c>
      <c r="F40" s="9">
        <v>0</v>
      </c>
      <c r="G40" s="35">
        <v>0</v>
      </c>
      <c r="H40" s="9">
        <v>1</v>
      </c>
      <c r="I40" s="32">
        <v>0.005</v>
      </c>
      <c r="J40" s="9">
        <v>0</v>
      </c>
      <c r="K40" s="86">
        <v>0</v>
      </c>
    </row>
    <row r="41" spans="1:11" s="40" customFormat="1" ht="15">
      <c r="A41" s="9" t="s">
        <v>21</v>
      </c>
      <c r="B41" s="9">
        <v>34</v>
      </c>
      <c r="C41" s="18" t="s">
        <v>85</v>
      </c>
      <c r="D41" s="9">
        <v>0</v>
      </c>
      <c r="E41" s="32">
        <v>0</v>
      </c>
      <c r="F41" s="9">
        <v>0</v>
      </c>
      <c r="G41" s="35">
        <v>0</v>
      </c>
      <c r="H41" s="9">
        <v>0</v>
      </c>
      <c r="I41" s="32">
        <v>0</v>
      </c>
      <c r="J41" s="9">
        <v>0</v>
      </c>
      <c r="K41" s="86">
        <v>0</v>
      </c>
    </row>
    <row r="42" spans="1:11" s="40" customFormat="1" ht="15">
      <c r="A42" s="9" t="s">
        <v>21</v>
      </c>
      <c r="B42" s="9">
        <v>35</v>
      </c>
      <c r="C42" s="56" t="s">
        <v>87</v>
      </c>
      <c r="D42" s="9">
        <v>3</v>
      </c>
      <c r="E42" s="32">
        <v>0.113</v>
      </c>
      <c r="F42" s="9">
        <v>1</v>
      </c>
      <c r="G42" s="35">
        <v>0.092</v>
      </c>
      <c r="H42" s="9">
        <v>0</v>
      </c>
      <c r="I42" s="32">
        <v>0</v>
      </c>
      <c r="J42" s="9">
        <v>1</v>
      </c>
      <c r="K42" s="86">
        <v>0.015</v>
      </c>
    </row>
    <row r="43" spans="1:11" s="62" customFormat="1" ht="15">
      <c r="A43" s="9" t="s">
        <v>21</v>
      </c>
      <c r="B43" s="9">
        <v>36</v>
      </c>
      <c r="C43" s="56" t="s">
        <v>92</v>
      </c>
      <c r="D43" s="9">
        <v>1</v>
      </c>
      <c r="E43" s="35">
        <v>0.014</v>
      </c>
      <c r="F43" s="9">
        <v>0</v>
      </c>
      <c r="G43" s="35">
        <v>0</v>
      </c>
      <c r="H43" s="9">
        <v>0</v>
      </c>
      <c r="I43" s="32">
        <v>0</v>
      </c>
      <c r="J43" s="9">
        <v>1</v>
      </c>
      <c r="K43" s="32">
        <v>0.015</v>
      </c>
    </row>
    <row r="44" spans="1:11" s="62" customFormat="1" ht="15">
      <c r="A44" s="9" t="s">
        <v>21</v>
      </c>
      <c r="B44" s="9">
        <v>37</v>
      </c>
      <c r="C44" s="56" t="s">
        <v>93</v>
      </c>
      <c r="D44" s="9">
        <v>2</v>
      </c>
      <c r="E44" s="35">
        <v>0.015</v>
      </c>
      <c r="F44" s="9">
        <v>0</v>
      </c>
      <c r="G44" s="35">
        <v>0</v>
      </c>
      <c r="H44" s="9">
        <v>0</v>
      </c>
      <c r="I44" s="32">
        <v>0</v>
      </c>
      <c r="J44" s="9">
        <v>0</v>
      </c>
      <c r="K44" s="32">
        <v>0</v>
      </c>
    </row>
    <row r="45" spans="1:11" s="65" customFormat="1" ht="15">
      <c r="A45" s="9" t="s">
        <v>21</v>
      </c>
      <c r="B45" s="9">
        <v>38</v>
      </c>
      <c r="C45" s="56" t="s">
        <v>107</v>
      </c>
      <c r="D45" s="9">
        <v>0</v>
      </c>
      <c r="E45" s="35">
        <v>0</v>
      </c>
      <c r="F45" s="9">
        <v>1</v>
      </c>
      <c r="G45" s="35">
        <v>0.015</v>
      </c>
      <c r="H45" s="9">
        <v>1</v>
      </c>
      <c r="I45" s="32">
        <v>0.015</v>
      </c>
      <c r="J45" s="9">
        <v>0</v>
      </c>
      <c r="K45" s="32">
        <v>0</v>
      </c>
    </row>
    <row r="46" spans="1:11" s="65" customFormat="1" ht="15">
      <c r="A46" s="9" t="s">
        <v>21</v>
      </c>
      <c r="B46" s="9">
        <v>39</v>
      </c>
      <c r="C46" s="56" t="s">
        <v>108</v>
      </c>
      <c r="D46" s="9">
        <v>0</v>
      </c>
      <c r="E46" s="35">
        <v>0</v>
      </c>
      <c r="F46" s="9">
        <v>0</v>
      </c>
      <c r="G46" s="35">
        <v>0</v>
      </c>
      <c r="H46" s="9">
        <v>0</v>
      </c>
      <c r="I46" s="32">
        <v>0</v>
      </c>
      <c r="J46" s="9">
        <v>0</v>
      </c>
      <c r="K46" s="32">
        <v>0</v>
      </c>
    </row>
    <row r="47" spans="1:11" s="67" customFormat="1" ht="15">
      <c r="A47" s="9" t="s">
        <v>21</v>
      </c>
      <c r="B47" s="9">
        <v>40</v>
      </c>
      <c r="C47" s="56" t="s">
        <v>110</v>
      </c>
      <c r="D47" s="9">
        <v>0</v>
      </c>
      <c r="E47" s="35">
        <v>0</v>
      </c>
      <c r="F47" s="9">
        <v>0</v>
      </c>
      <c r="G47" s="35">
        <v>0</v>
      </c>
      <c r="H47" s="9">
        <v>2</v>
      </c>
      <c r="I47" s="32">
        <v>0.085</v>
      </c>
      <c r="J47" s="9">
        <v>0</v>
      </c>
      <c r="K47" s="32">
        <v>0</v>
      </c>
    </row>
    <row r="48" spans="1:11" s="69" customFormat="1" ht="15">
      <c r="A48" s="9" t="s">
        <v>21</v>
      </c>
      <c r="B48" s="9">
        <v>41</v>
      </c>
      <c r="C48" s="56" t="s">
        <v>112</v>
      </c>
      <c r="D48" s="9">
        <v>2</v>
      </c>
      <c r="E48" s="35">
        <v>0.014</v>
      </c>
      <c r="F48" s="9">
        <v>0</v>
      </c>
      <c r="G48" s="35">
        <v>0</v>
      </c>
      <c r="H48" s="9">
        <v>0</v>
      </c>
      <c r="I48" s="32">
        <v>0</v>
      </c>
      <c r="J48" s="9">
        <v>0</v>
      </c>
      <c r="K48" s="32">
        <v>0</v>
      </c>
    </row>
    <row r="49" spans="1:11" s="70" customFormat="1" ht="15">
      <c r="A49" s="9" t="s">
        <v>21</v>
      </c>
      <c r="B49" s="9">
        <v>42</v>
      </c>
      <c r="C49" s="56" t="s">
        <v>113</v>
      </c>
      <c r="D49" s="9">
        <v>0</v>
      </c>
      <c r="E49" s="35">
        <v>0</v>
      </c>
      <c r="F49" s="9">
        <v>1</v>
      </c>
      <c r="G49" s="35">
        <v>0.32</v>
      </c>
      <c r="H49" s="9">
        <v>0</v>
      </c>
      <c r="I49" s="32">
        <v>0</v>
      </c>
      <c r="J49" s="9">
        <v>0</v>
      </c>
      <c r="K49" s="32">
        <v>0</v>
      </c>
    </row>
    <row r="50" spans="1:11" s="70" customFormat="1" ht="15">
      <c r="A50" s="9" t="s">
        <v>21</v>
      </c>
      <c r="B50" s="9">
        <v>43</v>
      </c>
      <c r="C50" s="56" t="s">
        <v>117</v>
      </c>
      <c r="D50" s="9">
        <v>1</v>
      </c>
      <c r="E50" s="35">
        <v>0.015</v>
      </c>
      <c r="F50" s="9">
        <v>5</v>
      </c>
      <c r="G50" s="35">
        <v>0.072</v>
      </c>
      <c r="H50" s="9">
        <v>0</v>
      </c>
      <c r="I50" s="32">
        <v>0</v>
      </c>
      <c r="J50" s="9">
        <v>0</v>
      </c>
      <c r="K50" s="32">
        <v>0</v>
      </c>
    </row>
    <row r="51" spans="1:11" s="81" customFormat="1" ht="15">
      <c r="A51" s="9" t="s">
        <v>21</v>
      </c>
      <c r="B51" s="9">
        <v>44</v>
      </c>
      <c r="C51" s="56" t="s">
        <v>119</v>
      </c>
      <c r="D51" s="9">
        <v>0</v>
      </c>
      <c r="E51" s="35">
        <v>0</v>
      </c>
      <c r="F51" s="9">
        <v>1</v>
      </c>
      <c r="G51" s="35">
        <v>0.015</v>
      </c>
      <c r="H51" s="9">
        <v>0</v>
      </c>
      <c r="I51" s="32">
        <v>0</v>
      </c>
      <c r="J51" s="9">
        <v>0</v>
      </c>
      <c r="K51" s="32">
        <v>0</v>
      </c>
    </row>
    <row r="52" spans="1:11" s="81" customFormat="1" ht="15">
      <c r="A52" s="9" t="s">
        <v>21</v>
      </c>
      <c r="B52" s="9">
        <v>45</v>
      </c>
      <c r="C52" s="56" t="s">
        <v>120</v>
      </c>
      <c r="D52" s="9">
        <v>1</v>
      </c>
      <c r="E52" s="35">
        <v>0.005</v>
      </c>
      <c r="F52" s="9">
        <v>0</v>
      </c>
      <c r="G52" s="35">
        <v>0</v>
      </c>
      <c r="H52" s="9">
        <v>1</v>
      </c>
      <c r="I52" s="32">
        <v>0.007</v>
      </c>
      <c r="J52" s="9">
        <v>0</v>
      </c>
      <c r="K52" s="32">
        <v>0</v>
      </c>
    </row>
    <row r="53" spans="1:11" s="82" customFormat="1" ht="15">
      <c r="A53" s="9" t="s">
        <v>21</v>
      </c>
      <c r="B53" s="9">
        <v>46</v>
      </c>
      <c r="C53" s="56" t="s">
        <v>122</v>
      </c>
      <c r="D53" s="9">
        <v>1</v>
      </c>
      <c r="E53" s="35">
        <v>0.007</v>
      </c>
      <c r="F53" s="9">
        <v>0</v>
      </c>
      <c r="G53" s="35">
        <v>0</v>
      </c>
      <c r="H53" s="9">
        <v>0</v>
      </c>
      <c r="I53" s="32">
        <v>0</v>
      </c>
      <c r="J53" s="9">
        <v>0</v>
      </c>
      <c r="K53" s="32">
        <v>0</v>
      </c>
    </row>
    <row r="54" spans="1:11" s="82" customFormat="1" ht="15">
      <c r="A54" s="9" t="s">
        <v>21</v>
      </c>
      <c r="B54" s="9">
        <v>47</v>
      </c>
      <c r="C54" s="56" t="s">
        <v>123</v>
      </c>
      <c r="D54" s="9">
        <v>0</v>
      </c>
      <c r="E54" s="35">
        <v>0</v>
      </c>
      <c r="F54" s="9">
        <v>4</v>
      </c>
      <c r="G54" s="35">
        <v>0.0485</v>
      </c>
      <c r="H54" s="9">
        <v>0</v>
      </c>
      <c r="I54" s="32">
        <v>0</v>
      </c>
      <c r="J54" s="9">
        <v>0</v>
      </c>
      <c r="K54" s="32">
        <v>0</v>
      </c>
    </row>
    <row r="55" spans="1:11" s="96" customFormat="1" ht="15">
      <c r="A55" s="9" t="s">
        <v>21</v>
      </c>
      <c r="B55" s="9">
        <v>48</v>
      </c>
      <c r="C55" s="56" t="s">
        <v>130</v>
      </c>
      <c r="D55" s="9">
        <v>0</v>
      </c>
      <c r="E55" s="35">
        <v>0</v>
      </c>
      <c r="F55" s="9">
        <v>0</v>
      </c>
      <c r="G55" s="35">
        <v>0</v>
      </c>
      <c r="H55" s="9">
        <v>1</v>
      </c>
      <c r="I55" s="32">
        <v>0.03</v>
      </c>
      <c r="J55" s="9">
        <v>0</v>
      </c>
      <c r="K55" s="32">
        <v>0</v>
      </c>
    </row>
    <row r="56" spans="1:11" s="96" customFormat="1" ht="15">
      <c r="A56" s="9" t="s">
        <v>21</v>
      </c>
      <c r="B56" s="9">
        <v>49</v>
      </c>
      <c r="C56" s="56" t="s">
        <v>131</v>
      </c>
      <c r="D56" s="9">
        <v>0</v>
      </c>
      <c r="E56" s="35">
        <v>0</v>
      </c>
      <c r="F56" s="9">
        <v>0</v>
      </c>
      <c r="G56" s="35">
        <v>0</v>
      </c>
      <c r="H56" s="9">
        <v>1</v>
      </c>
      <c r="I56" s="32">
        <v>0.00972</v>
      </c>
      <c r="J56" s="9">
        <v>0</v>
      </c>
      <c r="K56" s="32">
        <v>0</v>
      </c>
    </row>
    <row r="57" spans="1:11" s="96" customFormat="1" ht="15">
      <c r="A57" s="9" t="s">
        <v>21</v>
      </c>
      <c r="B57" s="9">
        <v>50</v>
      </c>
      <c r="C57" s="56" t="s">
        <v>132</v>
      </c>
      <c r="D57" s="9">
        <v>1</v>
      </c>
      <c r="E57" s="35">
        <v>0.012</v>
      </c>
      <c r="F57" s="9">
        <v>0</v>
      </c>
      <c r="G57" s="35">
        <v>0</v>
      </c>
      <c r="H57" s="9">
        <v>0</v>
      </c>
      <c r="I57" s="32">
        <v>0</v>
      </c>
      <c r="J57" s="9">
        <v>0</v>
      </c>
      <c r="K57" s="32">
        <v>0</v>
      </c>
    </row>
    <row r="58" spans="1:11" s="96" customFormat="1" ht="15">
      <c r="A58" s="9" t="s">
        <v>21</v>
      </c>
      <c r="B58" s="9">
        <v>51</v>
      </c>
      <c r="C58" s="56" t="s">
        <v>133</v>
      </c>
      <c r="D58" s="9">
        <v>1</v>
      </c>
      <c r="E58" s="35">
        <v>0.015</v>
      </c>
      <c r="F58" s="9">
        <v>0</v>
      </c>
      <c r="G58" s="35">
        <v>0</v>
      </c>
      <c r="H58" s="9">
        <v>0</v>
      </c>
      <c r="I58" s="32">
        <v>0</v>
      </c>
      <c r="J58" s="9">
        <v>0</v>
      </c>
      <c r="K58" s="32">
        <v>0</v>
      </c>
    </row>
    <row r="59" spans="1:11" s="96" customFormat="1" ht="15">
      <c r="A59" s="9" t="s">
        <v>21</v>
      </c>
      <c r="B59" s="9">
        <v>52</v>
      </c>
      <c r="C59" s="56" t="s">
        <v>134</v>
      </c>
      <c r="D59" s="9">
        <v>1</v>
      </c>
      <c r="E59" s="35">
        <v>0.015</v>
      </c>
      <c r="F59" s="9">
        <v>1</v>
      </c>
      <c r="G59" s="35">
        <v>0.015</v>
      </c>
      <c r="H59" s="9">
        <v>0</v>
      </c>
      <c r="I59" s="32">
        <v>0</v>
      </c>
      <c r="J59" s="9">
        <v>0</v>
      </c>
      <c r="K59" s="32">
        <v>0</v>
      </c>
    </row>
    <row r="60" spans="1:11" s="96" customFormat="1" ht="15">
      <c r="A60" s="9" t="s">
        <v>21</v>
      </c>
      <c r="B60" s="9">
        <v>53</v>
      </c>
      <c r="C60" s="56" t="s">
        <v>135</v>
      </c>
      <c r="D60" s="9">
        <v>0</v>
      </c>
      <c r="E60" s="35">
        <v>0</v>
      </c>
      <c r="F60" s="9">
        <v>1</v>
      </c>
      <c r="G60" s="35">
        <v>0.0015</v>
      </c>
      <c r="H60" s="9">
        <v>0</v>
      </c>
      <c r="I60" s="32">
        <v>0</v>
      </c>
      <c r="J60" s="9">
        <v>0</v>
      </c>
      <c r="K60" s="32">
        <v>0</v>
      </c>
    </row>
    <row r="61" spans="1:11" s="96" customFormat="1" ht="15">
      <c r="A61" s="9" t="s">
        <v>21</v>
      </c>
      <c r="B61" s="9">
        <v>54</v>
      </c>
      <c r="C61" s="56" t="s">
        <v>136</v>
      </c>
      <c r="D61" s="9">
        <f>1+1+1</f>
        <v>3</v>
      </c>
      <c r="E61" s="35">
        <f>0.3+0.015+0.3</f>
        <v>0.615</v>
      </c>
      <c r="F61" s="9">
        <v>0</v>
      </c>
      <c r="G61" s="35">
        <v>0</v>
      </c>
      <c r="H61" s="9">
        <v>0</v>
      </c>
      <c r="I61" s="32">
        <v>0</v>
      </c>
      <c r="J61" s="9">
        <v>1</v>
      </c>
      <c r="K61" s="32">
        <v>0.3</v>
      </c>
    </row>
    <row r="62" spans="1:11" s="96" customFormat="1" ht="15">
      <c r="A62" s="9" t="s">
        <v>21</v>
      </c>
      <c r="B62" s="9">
        <v>55</v>
      </c>
      <c r="C62" s="56" t="s">
        <v>137</v>
      </c>
      <c r="D62" s="9">
        <v>0</v>
      </c>
      <c r="E62" s="35">
        <v>0</v>
      </c>
      <c r="F62" s="9">
        <v>1</v>
      </c>
      <c r="G62" s="35">
        <v>0.007</v>
      </c>
      <c r="H62" s="9">
        <v>1</v>
      </c>
      <c r="I62" s="32">
        <v>0.01</v>
      </c>
      <c r="J62" s="9">
        <v>0</v>
      </c>
      <c r="K62" s="32">
        <v>0</v>
      </c>
    </row>
    <row r="63" spans="1:11" s="96" customFormat="1" ht="15">
      <c r="A63" s="9" t="s">
        <v>21</v>
      </c>
      <c r="B63" s="9">
        <v>56</v>
      </c>
      <c r="C63" s="56" t="s">
        <v>138</v>
      </c>
      <c r="D63" s="9">
        <v>0</v>
      </c>
      <c r="E63" s="35">
        <v>0</v>
      </c>
      <c r="F63" s="9">
        <v>1</v>
      </c>
      <c r="G63" s="35">
        <v>0.01</v>
      </c>
      <c r="H63" s="9">
        <v>1</v>
      </c>
      <c r="I63" s="32">
        <v>0.015</v>
      </c>
      <c r="J63" s="9">
        <v>0</v>
      </c>
      <c r="K63" s="32">
        <v>0</v>
      </c>
    </row>
    <row r="64" spans="1:11" s="96" customFormat="1" ht="15">
      <c r="A64" s="9" t="s">
        <v>21</v>
      </c>
      <c r="B64" s="9">
        <v>57</v>
      </c>
      <c r="C64" s="56" t="s">
        <v>139</v>
      </c>
      <c r="D64" s="9">
        <v>0</v>
      </c>
      <c r="E64" s="35">
        <v>0</v>
      </c>
      <c r="F64" s="9">
        <v>0</v>
      </c>
      <c r="G64" s="35">
        <v>0</v>
      </c>
      <c r="H64" s="9">
        <v>1</v>
      </c>
      <c r="I64" s="32">
        <v>0.007</v>
      </c>
      <c r="J64" s="9">
        <v>0</v>
      </c>
      <c r="K64" s="32">
        <v>0</v>
      </c>
    </row>
    <row r="65" spans="1:11" s="96" customFormat="1" ht="15">
      <c r="A65" s="9" t="s">
        <v>21</v>
      </c>
      <c r="B65" s="9">
        <v>58</v>
      </c>
      <c r="C65" s="56" t="s">
        <v>140</v>
      </c>
      <c r="D65" s="9">
        <v>0</v>
      </c>
      <c r="E65" s="35">
        <v>0</v>
      </c>
      <c r="F65" s="9">
        <v>0</v>
      </c>
      <c r="G65" s="35">
        <v>0</v>
      </c>
      <c r="H65" s="9">
        <v>1</v>
      </c>
      <c r="I65" s="32">
        <v>0.008</v>
      </c>
      <c r="J65" s="9">
        <v>0</v>
      </c>
      <c r="K65" s="32">
        <v>0</v>
      </c>
    </row>
    <row r="66" spans="1:11" s="96" customFormat="1" ht="15">
      <c r="A66" s="9" t="s">
        <v>21</v>
      </c>
      <c r="B66" s="9">
        <v>59</v>
      </c>
      <c r="C66" s="56" t="s">
        <v>141</v>
      </c>
      <c r="D66" s="9">
        <v>0</v>
      </c>
      <c r="E66" s="35">
        <v>0</v>
      </c>
      <c r="F66" s="9">
        <v>0</v>
      </c>
      <c r="G66" s="35">
        <v>0</v>
      </c>
      <c r="H66" s="9">
        <v>1</v>
      </c>
      <c r="I66" s="32">
        <v>0.0045</v>
      </c>
      <c r="J66" s="9">
        <v>0</v>
      </c>
      <c r="K66" s="32">
        <v>0</v>
      </c>
    </row>
    <row r="67" spans="1:11" s="96" customFormat="1" ht="15">
      <c r="A67" s="9" t="s">
        <v>21</v>
      </c>
      <c r="B67" s="9">
        <v>60</v>
      </c>
      <c r="C67" s="56" t="s">
        <v>143</v>
      </c>
      <c r="D67" s="9">
        <v>1</v>
      </c>
      <c r="E67" s="35">
        <v>0.01</v>
      </c>
      <c r="F67" s="9">
        <v>0</v>
      </c>
      <c r="G67" s="35">
        <v>0</v>
      </c>
      <c r="H67" s="9">
        <v>0</v>
      </c>
      <c r="I67" s="32">
        <v>0</v>
      </c>
      <c r="J67" s="9">
        <v>0</v>
      </c>
      <c r="K67" s="32">
        <v>0</v>
      </c>
    </row>
    <row r="68" spans="1:11" s="96" customFormat="1" ht="15">
      <c r="A68" s="9" t="s">
        <v>21</v>
      </c>
      <c r="B68" s="9">
        <v>61</v>
      </c>
      <c r="C68" s="56" t="s">
        <v>144</v>
      </c>
      <c r="D68" s="9">
        <v>0</v>
      </c>
      <c r="E68" s="35">
        <v>0</v>
      </c>
      <c r="F68" s="9">
        <v>0</v>
      </c>
      <c r="G68" s="35">
        <v>0</v>
      </c>
      <c r="H68" s="9">
        <v>1</v>
      </c>
      <c r="I68" s="32">
        <v>0.005</v>
      </c>
      <c r="J68" s="9">
        <v>0</v>
      </c>
      <c r="K68" s="32">
        <v>0</v>
      </c>
    </row>
    <row r="69" spans="1:11" s="96" customFormat="1" ht="15">
      <c r="A69" s="9" t="s">
        <v>21</v>
      </c>
      <c r="B69" s="9">
        <v>62</v>
      </c>
      <c r="C69" s="56" t="s">
        <v>145</v>
      </c>
      <c r="D69" s="9">
        <v>1</v>
      </c>
      <c r="E69" s="35">
        <v>0.015</v>
      </c>
      <c r="F69" s="9">
        <v>0</v>
      </c>
      <c r="G69" s="35">
        <v>0</v>
      </c>
      <c r="H69" s="9">
        <v>0</v>
      </c>
      <c r="I69" s="32">
        <v>0</v>
      </c>
      <c r="J69" s="9">
        <v>0</v>
      </c>
      <c r="K69" s="32">
        <v>0</v>
      </c>
    </row>
    <row r="70" spans="1:11" s="96" customFormat="1" ht="15">
      <c r="A70" s="9" t="s">
        <v>21</v>
      </c>
      <c r="B70" s="9">
        <v>63</v>
      </c>
      <c r="C70" s="56" t="s">
        <v>146</v>
      </c>
      <c r="D70" s="9">
        <v>1</v>
      </c>
      <c r="E70" s="35">
        <v>0.014</v>
      </c>
      <c r="F70" s="9">
        <v>1</v>
      </c>
      <c r="G70" s="35">
        <v>0.014</v>
      </c>
      <c r="H70" s="9">
        <v>0</v>
      </c>
      <c r="I70" s="32">
        <v>0</v>
      </c>
      <c r="J70" s="9">
        <v>0</v>
      </c>
      <c r="K70" s="32">
        <v>0</v>
      </c>
    </row>
    <row r="71" spans="1:11" s="96" customFormat="1" ht="15">
      <c r="A71" s="9" t="s">
        <v>21</v>
      </c>
      <c r="B71" s="9">
        <v>64</v>
      </c>
      <c r="C71" s="56" t="s">
        <v>147</v>
      </c>
      <c r="D71" s="9">
        <v>0</v>
      </c>
      <c r="E71" s="35">
        <v>0</v>
      </c>
      <c r="F71" s="9">
        <v>0</v>
      </c>
      <c r="G71" s="35">
        <v>0</v>
      </c>
      <c r="H71" s="9">
        <v>1</v>
      </c>
      <c r="I71" s="32">
        <v>0.003</v>
      </c>
      <c r="J71" s="9">
        <v>0</v>
      </c>
      <c r="K71" s="32">
        <v>0</v>
      </c>
    </row>
    <row r="72" spans="1:11" s="96" customFormat="1" ht="15">
      <c r="A72" s="9" t="s">
        <v>21</v>
      </c>
      <c r="B72" s="9">
        <v>65</v>
      </c>
      <c r="C72" s="56" t="s">
        <v>149</v>
      </c>
      <c r="D72" s="9">
        <v>0</v>
      </c>
      <c r="E72" s="35">
        <v>0</v>
      </c>
      <c r="F72" s="9">
        <v>0</v>
      </c>
      <c r="G72" s="35">
        <v>0</v>
      </c>
      <c r="H72" s="9">
        <v>1</v>
      </c>
      <c r="I72" s="32">
        <v>0.015</v>
      </c>
      <c r="J72" s="9">
        <v>0</v>
      </c>
      <c r="K72" s="32">
        <v>0</v>
      </c>
    </row>
    <row r="73" spans="1:11" s="96" customFormat="1" ht="15">
      <c r="A73" s="9" t="s">
        <v>21</v>
      </c>
      <c r="B73" s="9">
        <v>66</v>
      </c>
      <c r="C73" s="56" t="s">
        <v>150</v>
      </c>
      <c r="D73" s="9">
        <v>1</v>
      </c>
      <c r="E73" s="35">
        <v>0.005</v>
      </c>
      <c r="F73" s="9">
        <v>2</v>
      </c>
      <c r="G73" s="35">
        <v>0.01</v>
      </c>
      <c r="H73" s="9">
        <v>0</v>
      </c>
      <c r="I73" s="32">
        <v>0</v>
      </c>
      <c r="J73" s="9">
        <v>0</v>
      </c>
      <c r="K73" s="32">
        <v>0</v>
      </c>
    </row>
    <row r="74" spans="1:11" s="96" customFormat="1" ht="15">
      <c r="A74" s="9" t="s">
        <v>21</v>
      </c>
      <c r="B74" s="9">
        <v>67</v>
      </c>
      <c r="C74" s="56" t="s">
        <v>151</v>
      </c>
      <c r="D74" s="9">
        <v>0</v>
      </c>
      <c r="E74" s="35">
        <v>0</v>
      </c>
      <c r="F74" s="9">
        <v>1</v>
      </c>
      <c r="G74" s="35">
        <v>0.0015</v>
      </c>
      <c r="H74" s="9">
        <v>0</v>
      </c>
      <c r="I74" s="32">
        <v>0</v>
      </c>
      <c r="J74" s="9">
        <v>0</v>
      </c>
      <c r="K74" s="32">
        <v>0</v>
      </c>
    </row>
    <row r="75" spans="1:11" ht="15">
      <c r="A75" s="26"/>
      <c r="B75" s="26"/>
      <c r="C75" s="27" t="s">
        <v>18</v>
      </c>
      <c r="D75" s="34">
        <f aca="true" t="shared" si="1" ref="D75:K75">SUM(D76:D135)</f>
        <v>147</v>
      </c>
      <c r="E75" s="97">
        <f t="shared" si="1"/>
        <v>14.227050000000002</v>
      </c>
      <c r="F75" s="34">
        <f t="shared" si="1"/>
        <v>179</v>
      </c>
      <c r="G75" s="97">
        <f t="shared" si="1"/>
        <v>5.079879999999998</v>
      </c>
      <c r="H75" s="34">
        <f t="shared" si="1"/>
        <v>93</v>
      </c>
      <c r="I75" s="97">
        <f t="shared" si="1"/>
        <v>1.0733000000000001</v>
      </c>
      <c r="J75" s="34">
        <f t="shared" si="1"/>
        <v>30</v>
      </c>
      <c r="K75" s="97">
        <f t="shared" si="1"/>
        <v>6.129299999999998</v>
      </c>
    </row>
    <row r="76" spans="1:11" ht="15">
      <c r="A76" s="9" t="s">
        <v>21</v>
      </c>
      <c r="B76" s="9">
        <v>1</v>
      </c>
      <c r="C76" s="12" t="s">
        <v>25</v>
      </c>
      <c r="D76" s="11">
        <v>0</v>
      </c>
      <c r="E76" s="32">
        <v>0</v>
      </c>
      <c r="F76" s="11">
        <v>2</v>
      </c>
      <c r="G76" s="32">
        <v>0.02</v>
      </c>
      <c r="H76" s="83">
        <v>1</v>
      </c>
      <c r="I76" s="84">
        <v>0.007</v>
      </c>
      <c r="J76" s="85">
        <v>1</v>
      </c>
      <c r="K76" s="32">
        <v>0.045</v>
      </c>
    </row>
    <row r="77" spans="1:11" ht="15">
      <c r="A77" s="9" t="s">
        <v>21</v>
      </c>
      <c r="B77" s="9">
        <v>2</v>
      </c>
      <c r="C77" s="15" t="s">
        <v>43</v>
      </c>
      <c r="D77" s="9">
        <v>7</v>
      </c>
      <c r="E77" s="35">
        <v>0.0915</v>
      </c>
      <c r="F77" s="9">
        <v>5</v>
      </c>
      <c r="G77" s="32">
        <v>0.0475</v>
      </c>
      <c r="H77" s="9">
        <v>2</v>
      </c>
      <c r="I77" s="32">
        <v>0.0689</v>
      </c>
      <c r="J77" s="9">
        <v>1</v>
      </c>
      <c r="K77" s="32">
        <v>3</v>
      </c>
    </row>
    <row r="78" spans="1:11" ht="15">
      <c r="A78" s="9" t="s">
        <v>21</v>
      </c>
      <c r="B78" s="9">
        <v>3</v>
      </c>
      <c r="C78" s="21" t="s">
        <v>44</v>
      </c>
      <c r="D78" s="11">
        <v>4</v>
      </c>
      <c r="E78" s="32">
        <v>0.4036</v>
      </c>
      <c r="F78" s="11">
        <v>2</v>
      </c>
      <c r="G78" s="32">
        <v>0.23</v>
      </c>
      <c r="H78" s="11">
        <v>4</v>
      </c>
      <c r="I78" s="32">
        <v>0.038</v>
      </c>
      <c r="J78" s="11">
        <f>1+2</f>
        <v>3</v>
      </c>
      <c r="K78" s="32">
        <f>0.45+0.4575</f>
        <v>0.9075</v>
      </c>
    </row>
    <row r="79" spans="1:11" ht="15">
      <c r="A79" s="9" t="s">
        <v>21</v>
      </c>
      <c r="B79" s="9">
        <v>4</v>
      </c>
      <c r="C79" s="20" t="s">
        <v>45</v>
      </c>
      <c r="D79" s="11">
        <v>4</v>
      </c>
      <c r="E79" s="32">
        <v>0.138</v>
      </c>
      <c r="F79" s="11">
        <v>5</v>
      </c>
      <c r="G79" s="32">
        <v>0.108</v>
      </c>
      <c r="H79" s="11">
        <v>0</v>
      </c>
      <c r="I79" s="32">
        <v>0</v>
      </c>
      <c r="J79" s="11">
        <v>1</v>
      </c>
      <c r="K79" s="32">
        <v>0.255</v>
      </c>
    </row>
    <row r="80" spans="1:11" ht="15">
      <c r="A80" s="9" t="s">
        <v>21</v>
      </c>
      <c r="B80" s="9">
        <v>5</v>
      </c>
      <c r="C80" s="12" t="s">
        <v>46</v>
      </c>
      <c r="D80" s="11">
        <v>20</v>
      </c>
      <c r="E80" s="32">
        <v>0.442</v>
      </c>
      <c r="F80" s="11">
        <v>28</v>
      </c>
      <c r="G80" s="32">
        <v>0.202</v>
      </c>
      <c r="H80" s="11">
        <v>2</v>
      </c>
      <c r="I80" s="32">
        <v>0.017</v>
      </c>
      <c r="J80" s="11">
        <v>2</v>
      </c>
      <c r="K80" s="32">
        <v>0.02</v>
      </c>
    </row>
    <row r="81" spans="1:11" ht="15">
      <c r="A81" s="9" t="s">
        <v>21</v>
      </c>
      <c r="B81" s="9">
        <v>6</v>
      </c>
      <c r="C81" s="14" t="s">
        <v>47</v>
      </c>
      <c r="D81" s="9">
        <v>2</v>
      </c>
      <c r="E81" s="32">
        <v>0.02</v>
      </c>
      <c r="F81" s="9">
        <v>0</v>
      </c>
      <c r="G81" s="35">
        <v>0</v>
      </c>
      <c r="H81" s="9">
        <v>1</v>
      </c>
      <c r="I81" s="32">
        <v>0.006</v>
      </c>
      <c r="J81" s="9">
        <v>0</v>
      </c>
      <c r="K81" s="32">
        <v>0</v>
      </c>
    </row>
    <row r="82" spans="1:11" ht="15">
      <c r="A82" s="9" t="s">
        <v>21</v>
      </c>
      <c r="B82" s="9">
        <v>7</v>
      </c>
      <c r="C82" s="14" t="s">
        <v>48</v>
      </c>
      <c r="D82" s="11">
        <v>1</v>
      </c>
      <c r="E82" s="32">
        <v>0.007</v>
      </c>
      <c r="F82" s="11">
        <v>2</v>
      </c>
      <c r="G82" s="32">
        <v>0.078</v>
      </c>
      <c r="H82" s="85">
        <v>2</v>
      </c>
      <c r="I82" s="33">
        <v>0.064</v>
      </c>
      <c r="J82" s="85">
        <v>1</v>
      </c>
      <c r="K82" s="33">
        <v>0.007</v>
      </c>
    </row>
    <row r="83" spans="1:11" ht="15">
      <c r="A83" s="9" t="s">
        <v>21</v>
      </c>
      <c r="B83" s="9">
        <v>8</v>
      </c>
      <c r="C83" s="14" t="s">
        <v>49</v>
      </c>
      <c r="D83" s="9">
        <v>2</v>
      </c>
      <c r="E83" s="32">
        <v>0.028</v>
      </c>
      <c r="F83" s="9">
        <v>0</v>
      </c>
      <c r="G83" s="35">
        <v>0</v>
      </c>
      <c r="H83" s="9">
        <v>1</v>
      </c>
      <c r="I83" s="32">
        <v>0.015</v>
      </c>
      <c r="J83" s="9">
        <v>0</v>
      </c>
      <c r="K83" s="32">
        <v>0</v>
      </c>
    </row>
    <row r="84" spans="1:11" ht="15">
      <c r="A84" s="9" t="s">
        <v>21</v>
      </c>
      <c r="B84" s="9">
        <v>9</v>
      </c>
      <c r="C84" s="13" t="s">
        <v>50</v>
      </c>
      <c r="D84" s="11">
        <v>5</v>
      </c>
      <c r="E84" s="32">
        <v>0.159</v>
      </c>
      <c r="F84" s="11">
        <v>3</v>
      </c>
      <c r="G84" s="32">
        <v>0.009</v>
      </c>
      <c r="H84" s="11">
        <v>0</v>
      </c>
      <c r="I84" s="32">
        <v>0</v>
      </c>
      <c r="J84" s="11">
        <v>1</v>
      </c>
      <c r="K84" s="32">
        <v>0.095</v>
      </c>
    </row>
    <row r="85" spans="1:11" ht="15">
      <c r="A85" s="9" t="s">
        <v>21</v>
      </c>
      <c r="B85" s="9">
        <v>10</v>
      </c>
      <c r="C85" s="12" t="s">
        <v>51</v>
      </c>
      <c r="D85" s="11">
        <f>5+1</f>
        <v>6</v>
      </c>
      <c r="E85" s="32">
        <f>0.065+0.55</f>
        <v>0.615</v>
      </c>
      <c r="F85" s="11">
        <f>6+1</f>
        <v>7</v>
      </c>
      <c r="G85" s="32">
        <f>0.085+0.099</f>
        <v>0.184</v>
      </c>
      <c r="H85" s="85">
        <v>9</v>
      </c>
      <c r="I85" s="33">
        <v>0.1225</v>
      </c>
      <c r="J85" s="85">
        <v>0</v>
      </c>
      <c r="K85" s="33">
        <v>0</v>
      </c>
    </row>
    <row r="86" spans="1:11" ht="15">
      <c r="A86" s="9" t="s">
        <v>21</v>
      </c>
      <c r="B86" s="9">
        <v>11</v>
      </c>
      <c r="C86" s="14" t="s">
        <v>52</v>
      </c>
      <c r="D86" s="11">
        <v>2</v>
      </c>
      <c r="E86" s="32">
        <v>0.11</v>
      </c>
      <c r="F86" s="11">
        <v>1</v>
      </c>
      <c r="G86" s="32">
        <v>0.095</v>
      </c>
      <c r="H86" s="85">
        <v>1</v>
      </c>
      <c r="I86" s="33">
        <v>0.015</v>
      </c>
      <c r="J86" s="85">
        <v>0</v>
      </c>
      <c r="K86" s="33">
        <v>0</v>
      </c>
    </row>
    <row r="87" spans="1:11" ht="15">
      <c r="A87" s="9" t="s">
        <v>21</v>
      </c>
      <c r="B87" s="9">
        <v>12</v>
      </c>
      <c r="C87" s="12" t="s">
        <v>53</v>
      </c>
      <c r="D87" s="11">
        <v>0</v>
      </c>
      <c r="E87" s="32">
        <v>0</v>
      </c>
      <c r="F87" s="11">
        <v>2</v>
      </c>
      <c r="G87" s="32">
        <v>0.025</v>
      </c>
      <c r="H87" s="85">
        <v>1</v>
      </c>
      <c r="I87" s="33">
        <v>0.015</v>
      </c>
      <c r="J87" s="85">
        <v>0</v>
      </c>
      <c r="K87" s="33">
        <v>0</v>
      </c>
    </row>
    <row r="88" spans="1:11" ht="15">
      <c r="A88" s="9" t="s">
        <v>21</v>
      </c>
      <c r="B88" s="9">
        <v>13</v>
      </c>
      <c r="C88" s="12" t="s">
        <v>54</v>
      </c>
      <c r="D88" s="11">
        <v>4</v>
      </c>
      <c r="E88" s="32">
        <v>0.043</v>
      </c>
      <c r="F88" s="11">
        <f>2+1</f>
        <v>3</v>
      </c>
      <c r="G88" s="32">
        <f>0.024+0.015</f>
        <v>0.039</v>
      </c>
      <c r="H88" s="85">
        <f>1+2</f>
        <v>3</v>
      </c>
      <c r="I88" s="33">
        <f>0.015+0.013</f>
        <v>0.027999999999999997</v>
      </c>
      <c r="J88" s="11">
        <v>0</v>
      </c>
      <c r="K88" s="32">
        <v>0</v>
      </c>
    </row>
    <row r="89" spans="1:11" ht="15">
      <c r="A89" s="9" t="s">
        <v>21</v>
      </c>
      <c r="B89" s="9">
        <v>14</v>
      </c>
      <c r="C89" s="20" t="s">
        <v>55</v>
      </c>
      <c r="D89" s="11">
        <v>0</v>
      </c>
      <c r="E89" s="32">
        <v>0</v>
      </c>
      <c r="F89" s="11">
        <v>0</v>
      </c>
      <c r="G89" s="32">
        <v>0</v>
      </c>
      <c r="H89" s="11">
        <v>1</v>
      </c>
      <c r="I89" s="33">
        <v>0.008</v>
      </c>
      <c r="J89" s="85">
        <v>0</v>
      </c>
      <c r="K89" s="86">
        <v>0</v>
      </c>
    </row>
    <row r="90" spans="1:11" ht="15">
      <c r="A90" s="9" t="s">
        <v>21</v>
      </c>
      <c r="B90" s="9">
        <v>15</v>
      </c>
      <c r="C90" s="13" t="s">
        <v>56</v>
      </c>
      <c r="D90" s="11">
        <v>1</v>
      </c>
      <c r="E90" s="32">
        <v>0.001</v>
      </c>
      <c r="F90" s="11">
        <v>1</v>
      </c>
      <c r="G90" s="32">
        <v>0.005</v>
      </c>
      <c r="H90" s="11">
        <v>0</v>
      </c>
      <c r="I90" s="32">
        <v>0</v>
      </c>
      <c r="J90" s="11">
        <v>0</v>
      </c>
      <c r="K90" s="32">
        <v>0</v>
      </c>
    </row>
    <row r="91" spans="1:11" ht="15">
      <c r="A91" s="9" t="s">
        <v>21</v>
      </c>
      <c r="B91" s="9">
        <v>16</v>
      </c>
      <c r="C91" s="14" t="s">
        <v>57</v>
      </c>
      <c r="D91" s="11">
        <v>3</v>
      </c>
      <c r="E91" s="32">
        <f>1.306+1.38+0.4</f>
        <v>3.086</v>
      </c>
      <c r="F91" s="11">
        <v>0</v>
      </c>
      <c r="G91" s="32">
        <v>0</v>
      </c>
      <c r="H91" s="85">
        <v>1</v>
      </c>
      <c r="I91" s="33">
        <v>0.006</v>
      </c>
      <c r="J91" s="85">
        <v>0</v>
      </c>
      <c r="K91" s="33">
        <v>0</v>
      </c>
    </row>
    <row r="92" spans="1:11" ht="15">
      <c r="A92" s="9" t="s">
        <v>21</v>
      </c>
      <c r="B92" s="9">
        <v>17</v>
      </c>
      <c r="C92" s="12" t="s">
        <v>58</v>
      </c>
      <c r="D92" s="11">
        <v>2</v>
      </c>
      <c r="E92" s="32">
        <v>0.022</v>
      </c>
      <c r="F92" s="11">
        <v>2</v>
      </c>
      <c r="G92" s="32">
        <v>0.022</v>
      </c>
      <c r="H92" s="85">
        <v>5</v>
      </c>
      <c r="I92" s="86">
        <v>0.102</v>
      </c>
      <c r="J92" s="11">
        <v>0</v>
      </c>
      <c r="K92" s="32">
        <v>0</v>
      </c>
    </row>
    <row r="93" spans="1:11" ht="15">
      <c r="A93" s="9" t="s">
        <v>21</v>
      </c>
      <c r="B93" s="9">
        <v>18</v>
      </c>
      <c r="C93" s="12" t="s">
        <v>59</v>
      </c>
      <c r="D93" s="11">
        <v>4</v>
      </c>
      <c r="E93" s="32">
        <v>0.053</v>
      </c>
      <c r="F93" s="11">
        <v>4</v>
      </c>
      <c r="G93" s="32">
        <v>0.058</v>
      </c>
      <c r="H93" s="11">
        <v>2</v>
      </c>
      <c r="I93" s="32">
        <v>0.016</v>
      </c>
      <c r="J93" s="11">
        <v>1</v>
      </c>
      <c r="K93" s="33">
        <v>0.015</v>
      </c>
    </row>
    <row r="94" spans="1:11" ht="15">
      <c r="A94" s="9" t="s">
        <v>21</v>
      </c>
      <c r="B94" s="9">
        <v>19</v>
      </c>
      <c r="C94" s="13" t="s">
        <v>60</v>
      </c>
      <c r="D94" s="11">
        <v>0</v>
      </c>
      <c r="E94" s="32">
        <v>0</v>
      </c>
      <c r="F94" s="11">
        <v>0</v>
      </c>
      <c r="G94" s="32">
        <v>0</v>
      </c>
      <c r="H94" s="11">
        <v>1</v>
      </c>
      <c r="I94" s="32">
        <v>0.01</v>
      </c>
      <c r="J94" s="11">
        <v>0</v>
      </c>
      <c r="K94" s="32">
        <v>0</v>
      </c>
    </row>
    <row r="95" spans="1:11" ht="15">
      <c r="A95" s="9" t="s">
        <v>21</v>
      </c>
      <c r="B95" s="9">
        <v>20</v>
      </c>
      <c r="C95" s="13" t="s">
        <v>61</v>
      </c>
      <c r="D95" s="11">
        <v>3</v>
      </c>
      <c r="E95" s="32">
        <v>0.029</v>
      </c>
      <c r="F95" s="11">
        <v>0</v>
      </c>
      <c r="G95" s="32">
        <v>0</v>
      </c>
      <c r="H95" s="11">
        <v>4</v>
      </c>
      <c r="I95" s="32">
        <v>0.0309</v>
      </c>
      <c r="J95" s="11">
        <v>0</v>
      </c>
      <c r="K95" s="32">
        <v>0</v>
      </c>
    </row>
    <row r="96" spans="1:11" ht="15">
      <c r="A96" s="9" t="s">
        <v>21</v>
      </c>
      <c r="B96" s="9">
        <v>21</v>
      </c>
      <c r="C96" s="13" t="s">
        <v>62</v>
      </c>
      <c r="D96" s="11">
        <v>2</v>
      </c>
      <c r="E96" s="32">
        <v>0.021</v>
      </c>
      <c r="F96" s="11">
        <v>1</v>
      </c>
      <c r="G96" s="32">
        <v>0.006</v>
      </c>
      <c r="H96" s="11">
        <v>3</v>
      </c>
      <c r="I96" s="32">
        <v>0.016</v>
      </c>
      <c r="J96" s="11">
        <v>0</v>
      </c>
      <c r="K96" s="32">
        <v>0</v>
      </c>
    </row>
    <row r="97" spans="1:11" ht="15">
      <c r="A97" s="9" t="s">
        <v>21</v>
      </c>
      <c r="B97" s="9">
        <v>22</v>
      </c>
      <c r="C97" s="13" t="s">
        <v>63</v>
      </c>
      <c r="D97" s="11">
        <v>1</v>
      </c>
      <c r="E97" s="32">
        <v>0.093</v>
      </c>
      <c r="F97" s="11">
        <f>1+4</f>
        <v>5</v>
      </c>
      <c r="G97" s="32">
        <f>2+0.128</f>
        <v>2.128</v>
      </c>
      <c r="H97" s="11">
        <v>2</v>
      </c>
      <c r="I97" s="32">
        <v>0.0091</v>
      </c>
      <c r="J97" s="11">
        <f>1+2</f>
        <v>3</v>
      </c>
      <c r="K97" s="32">
        <f>0.4+0.213</f>
        <v>0.613</v>
      </c>
    </row>
    <row r="98" spans="1:11" ht="15">
      <c r="A98" s="9" t="s">
        <v>21</v>
      </c>
      <c r="B98" s="9">
        <v>23</v>
      </c>
      <c r="C98" s="13" t="s">
        <v>64</v>
      </c>
      <c r="D98" s="11">
        <v>7</v>
      </c>
      <c r="E98" s="32">
        <v>0.185</v>
      </c>
      <c r="F98" s="11">
        <v>7</v>
      </c>
      <c r="G98" s="32">
        <v>0.24388</v>
      </c>
      <c r="H98" s="11">
        <v>0</v>
      </c>
      <c r="I98" s="32">
        <v>0</v>
      </c>
      <c r="J98" s="11">
        <f>1+2</f>
        <v>3</v>
      </c>
      <c r="K98" s="32">
        <f>0.4937+0.113</f>
        <v>0.6067</v>
      </c>
    </row>
    <row r="99" spans="1:11" ht="15">
      <c r="A99" s="9" t="s">
        <v>21</v>
      </c>
      <c r="B99" s="9">
        <v>24</v>
      </c>
      <c r="C99" s="13" t="s">
        <v>65</v>
      </c>
      <c r="D99" s="11">
        <f>1+12+5</f>
        <v>18</v>
      </c>
      <c r="E99" s="32">
        <f>0.869+0.4921+0.066</f>
        <v>1.4271</v>
      </c>
      <c r="F99" s="11">
        <f>6+15</f>
        <v>21</v>
      </c>
      <c r="G99" s="32">
        <f>0.073+0.38</f>
        <v>0.453</v>
      </c>
      <c r="H99" s="11">
        <f>4+6</f>
        <v>10</v>
      </c>
      <c r="I99" s="32">
        <f>0.048+0.053</f>
        <v>0.101</v>
      </c>
      <c r="J99" s="11">
        <v>4</v>
      </c>
      <c r="K99" s="32">
        <v>0.2808</v>
      </c>
    </row>
    <row r="100" spans="1:11" ht="15">
      <c r="A100" s="9" t="s">
        <v>21</v>
      </c>
      <c r="B100" s="9">
        <v>25</v>
      </c>
      <c r="C100" s="13" t="s">
        <v>66</v>
      </c>
      <c r="D100" s="11">
        <v>1</v>
      </c>
      <c r="E100" s="32">
        <v>0.008</v>
      </c>
      <c r="F100" s="11">
        <v>2</v>
      </c>
      <c r="G100" s="32">
        <v>0.015</v>
      </c>
      <c r="H100" s="11">
        <v>1</v>
      </c>
      <c r="I100" s="32">
        <v>0.007</v>
      </c>
      <c r="J100" s="11">
        <v>1</v>
      </c>
      <c r="K100" s="32">
        <v>0.008</v>
      </c>
    </row>
    <row r="101" spans="1:11" ht="15">
      <c r="A101" s="9" t="s">
        <v>21</v>
      </c>
      <c r="B101" s="9">
        <v>26</v>
      </c>
      <c r="C101" s="13" t="s">
        <v>67</v>
      </c>
      <c r="D101" s="11">
        <v>8</v>
      </c>
      <c r="E101" s="32">
        <v>0.5094</v>
      </c>
      <c r="F101" s="11">
        <v>6</v>
      </c>
      <c r="G101" s="32">
        <v>0.139</v>
      </c>
      <c r="H101" s="11">
        <v>1</v>
      </c>
      <c r="I101" s="32">
        <v>0.007</v>
      </c>
      <c r="J101" s="11">
        <v>1</v>
      </c>
      <c r="K101" s="32">
        <v>0.0681</v>
      </c>
    </row>
    <row r="102" spans="1:11" ht="15">
      <c r="A102" s="9" t="s">
        <v>21</v>
      </c>
      <c r="B102" s="9">
        <v>27</v>
      </c>
      <c r="C102" s="13" t="s">
        <v>68</v>
      </c>
      <c r="D102" s="11">
        <f>2+13</f>
        <v>15</v>
      </c>
      <c r="E102" s="32">
        <f>0.02+0.1235</f>
        <v>0.1435</v>
      </c>
      <c r="F102" s="11">
        <f>2+41</f>
        <v>43</v>
      </c>
      <c r="G102" s="86">
        <f>0.025+0.3655</f>
        <v>0.3905</v>
      </c>
      <c r="H102" s="11">
        <f>2+7</f>
        <v>9</v>
      </c>
      <c r="I102" s="32">
        <f>0.03+0.0534</f>
        <v>0.0834</v>
      </c>
      <c r="J102" s="11">
        <v>2</v>
      </c>
      <c r="K102" s="32">
        <v>0.013</v>
      </c>
    </row>
    <row r="103" spans="1:11" ht="15">
      <c r="A103" s="9" t="s">
        <v>21</v>
      </c>
      <c r="B103" s="9">
        <v>28</v>
      </c>
      <c r="C103" s="14" t="s">
        <v>69</v>
      </c>
      <c r="D103" s="9">
        <v>1</v>
      </c>
      <c r="E103" s="32">
        <v>0.01</v>
      </c>
      <c r="F103" s="9">
        <v>1</v>
      </c>
      <c r="G103" s="35">
        <v>0.03</v>
      </c>
      <c r="H103" s="9">
        <v>2</v>
      </c>
      <c r="I103" s="32">
        <v>0.013</v>
      </c>
      <c r="J103" s="9">
        <v>0</v>
      </c>
      <c r="K103" s="32">
        <v>0</v>
      </c>
    </row>
    <row r="104" spans="1:11" ht="15">
      <c r="A104" s="9" t="s">
        <v>21</v>
      </c>
      <c r="B104" s="9">
        <v>29</v>
      </c>
      <c r="C104" s="13" t="s">
        <v>70</v>
      </c>
      <c r="D104" s="11">
        <f>1+6</f>
        <v>7</v>
      </c>
      <c r="E104" s="32">
        <f>5.7+0.058</f>
        <v>5.758</v>
      </c>
      <c r="F104" s="11">
        <v>1</v>
      </c>
      <c r="G104" s="32">
        <v>0.008</v>
      </c>
      <c r="H104" s="11">
        <v>1</v>
      </c>
      <c r="I104" s="32">
        <v>0.005</v>
      </c>
      <c r="J104" s="11">
        <v>1</v>
      </c>
      <c r="K104" s="32">
        <v>0.005</v>
      </c>
    </row>
    <row r="105" spans="1:11" ht="15">
      <c r="A105" s="9" t="s">
        <v>21</v>
      </c>
      <c r="B105" s="9">
        <v>30</v>
      </c>
      <c r="C105" s="14" t="s">
        <v>71</v>
      </c>
      <c r="D105" s="9">
        <v>0</v>
      </c>
      <c r="E105" s="35">
        <v>0</v>
      </c>
      <c r="F105" s="9">
        <v>0</v>
      </c>
      <c r="G105" s="32">
        <v>0</v>
      </c>
      <c r="H105" s="9">
        <v>1</v>
      </c>
      <c r="I105" s="32">
        <v>0.005</v>
      </c>
      <c r="J105" s="9">
        <v>0</v>
      </c>
      <c r="K105" s="32">
        <v>0</v>
      </c>
    </row>
    <row r="106" spans="1:11" s="8" customFormat="1" ht="15">
      <c r="A106" s="9" t="s">
        <v>21</v>
      </c>
      <c r="B106" s="9">
        <v>31</v>
      </c>
      <c r="C106" s="14" t="s">
        <v>75</v>
      </c>
      <c r="D106" s="11">
        <v>1</v>
      </c>
      <c r="E106" s="32">
        <v>0.008</v>
      </c>
      <c r="F106" s="11">
        <v>1</v>
      </c>
      <c r="G106" s="32">
        <v>0.015</v>
      </c>
      <c r="H106" s="85">
        <v>1</v>
      </c>
      <c r="I106" s="33">
        <v>0.0045</v>
      </c>
      <c r="J106" s="85">
        <v>0</v>
      </c>
      <c r="K106" s="33">
        <v>0</v>
      </c>
    </row>
    <row r="107" spans="1:11" s="8" customFormat="1" ht="15">
      <c r="A107" s="9" t="s">
        <v>21</v>
      </c>
      <c r="B107" s="9">
        <v>32</v>
      </c>
      <c r="C107" s="14" t="s">
        <v>76</v>
      </c>
      <c r="D107" s="11">
        <f>1+1</f>
        <v>2</v>
      </c>
      <c r="E107" s="32">
        <f>0.015+0.642</f>
        <v>0.657</v>
      </c>
      <c r="F107" s="11">
        <v>2</v>
      </c>
      <c r="G107" s="32">
        <v>0.195</v>
      </c>
      <c r="H107" s="85">
        <v>3</v>
      </c>
      <c r="I107" s="33">
        <v>0.032</v>
      </c>
      <c r="J107" s="85">
        <v>0</v>
      </c>
      <c r="K107" s="33">
        <v>0</v>
      </c>
    </row>
    <row r="108" spans="1:11" s="8" customFormat="1" ht="15">
      <c r="A108" s="9" t="s">
        <v>21</v>
      </c>
      <c r="B108" s="9">
        <v>33</v>
      </c>
      <c r="C108" s="14" t="s">
        <v>77</v>
      </c>
      <c r="D108" s="11">
        <v>1</v>
      </c>
      <c r="E108" s="32">
        <v>0.00305</v>
      </c>
      <c r="F108" s="11">
        <v>0</v>
      </c>
      <c r="G108" s="32">
        <v>0</v>
      </c>
      <c r="H108" s="85">
        <v>1</v>
      </c>
      <c r="I108" s="33">
        <v>0.0065</v>
      </c>
      <c r="J108" s="85">
        <v>1</v>
      </c>
      <c r="K108" s="33">
        <v>0.0031</v>
      </c>
    </row>
    <row r="109" spans="1:11" s="8" customFormat="1" ht="15">
      <c r="A109" s="9" t="s">
        <v>21</v>
      </c>
      <c r="B109" s="9">
        <v>34</v>
      </c>
      <c r="C109" s="19" t="s">
        <v>104</v>
      </c>
      <c r="D109" s="11">
        <v>1</v>
      </c>
      <c r="E109" s="32">
        <v>0.015</v>
      </c>
      <c r="F109" s="11">
        <v>0</v>
      </c>
      <c r="G109" s="32">
        <v>0</v>
      </c>
      <c r="H109" s="11">
        <v>1</v>
      </c>
      <c r="I109" s="32">
        <v>0.014</v>
      </c>
      <c r="J109" s="11">
        <v>0</v>
      </c>
      <c r="K109" s="32">
        <v>0</v>
      </c>
    </row>
    <row r="110" spans="1:11" s="8" customFormat="1" ht="15">
      <c r="A110" s="9" t="s">
        <v>21</v>
      </c>
      <c r="B110" s="9">
        <v>35</v>
      </c>
      <c r="C110" s="12" t="s">
        <v>105</v>
      </c>
      <c r="D110" s="11">
        <v>0</v>
      </c>
      <c r="E110" s="32">
        <v>0</v>
      </c>
      <c r="F110" s="11">
        <v>2</v>
      </c>
      <c r="G110" s="32">
        <v>0.022</v>
      </c>
      <c r="H110" s="11">
        <v>0</v>
      </c>
      <c r="I110" s="32">
        <v>0</v>
      </c>
      <c r="J110" s="11">
        <v>1</v>
      </c>
      <c r="K110" s="32">
        <v>0.04</v>
      </c>
    </row>
    <row r="111" spans="1:11" s="8" customFormat="1" ht="15">
      <c r="A111" s="9" t="s">
        <v>21</v>
      </c>
      <c r="B111" s="9">
        <v>36</v>
      </c>
      <c r="C111" s="12" t="s">
        <v>106</v>
      </c>
      <c r="D111" s="11">
        <v>0</v>
      </c>
      <c r="E111" s="32">
        <v>0</v>
      </c>
      <c r="F111" s="11">
        <v>0</v>
      </c>
      <c r="G111" s="32">
        <v>0</v>
      </c>
      <c r="H111" s="11">
        <v>0</v>
      </c>
      <c r="I111" s="32">
        <v>0</v>
      </c>
      <c r="J111" s="11">
        <v>0</v>
      </c>
      <c r="K111" s="32">
        <v>0</v>
      </c>
    </row>
    <row r="112" spans="1:11" s="8" customFormat="1" ht="15">
      <c r="A112" s="9" t="s">
        <v>21</v>
      </c>
      <c r="B112" s="9">
        <v>37</v>
      </c>
      <c r="C112" s="57" t="s">
        <v>73</v>
      </c>
      <c r="D112" s="9">
        <v>2</v>
      </c>
      <c r="E112" s="32">
        <v>0.03</v>
      </c>
      <c r="F112" s="9">
        <v>2</v>
      </c>
      <c r="G112" s="35">
        <v>0.03</v>
      </c>
      <c r="H112" s="9">
        <v>1</v>
      </c>
      <c r="I112" s="32">
        <v>0.015</v>
      </c>
      <c r="J112" s="9">
        <v>0</v>
      </c>
      <c r="K112" s="32">
        <v>0</v>
      </c>
    </row>
    <row r="113" spans="1:11" s="8" customFormat="1" ht="15">
      <c r="A113" s="9" t="s">
        <v>21</v>
      </c>
      <c r="B113" s="9">
        <v>38</v>
      </c>
      <c r="C113" s="57" t="s">
        <v>74</v>
      </c>
      <c r="D113" s="9">
        <v>0</v>
      </c>
      <c r="E113" s="32">
        <v>0</v>
      </c>
      <c r="F113" s="9">
        <v>0</v>
      </c>
      <c r="G113" s="35">
        <v>0</v>
      </c>
      <c r="H113" s="87">
        <v>2</v>
      </c>
      <c r="I113" s="88">
        <v>0.019</v>
      </c>
      <c r="J113" s="9">
        <v>0</v>
      </c>
      <c r="K113" s="32">
        <v>0</v>
      </c>
    </row>
    <row r="114" spans="1:11" s="25" customFormat="1" ht="15">
      <c r="A114" s="9" t="s">
        <v>21</v>
      </c>
      <c r="B114" s="9">
        <v>39</v>
      </c>
      <c r="C114" s="57" t="s">
        <v>78</v>
      </c>
      <c r="D114" s="9">
        <v>0</v>
      </c>
      <c r="E114" s="35">
        <v>0</v>
      </c>
      <c r="F114" s="9">
        <v>6</v>
      </c>
      <c r="G114" s="35">
        <v>0.042</v>
      </c>
      <c r="H114" s="87">
        <v>0</v>
      </c>
      <c r="I114" s="88">
        <v>0</v>
      </c>
      <c r="J114" s="9">
        <v>0</v>
      </c>
      <c r="K114" s="32">
        <v>0</v>
      </c>
    </row>
    <row r="115" spans="1:11" s="28" customFormat="1" ht="15">
      <c r="A115" s="9" t="s">
        <v>21</v>
      </c>
      <c r="B115" s="9">
        <v>40</v>
      </c>
      <c r="C115" s="12" t="s">
        <v>79</v>
      </c>
      <c r="D115" s="9">
        <v>0</v>
      </c>
      <c r="E115" s="35">
        <v>0</v>
      </c>
      <c r="F115" s="9">
        <v>0</v>
      </c>
      <c r="G115" s="35">
        <v>0</v>
      </c>
      <c r="H115" s="9">
        <v>0</v>
      </c>
      <c r="I115" s="32">
        <v>0</v>
      </c>
      <c r="J115" s="9">
        <v>0</v>
      </c>
      <c r="K115" s="32">
        <v>0</v>
      </c>
    </row>
    <row r="116" spans="1:11" s="30" customFormat="1" ht="15">
      <c r="A116" s="9" t="s">
        <v>21</v>
      </c>
      <c r="B116" s="9">
        <v>41</v>
      </c>
      <c r="C116" s="12" t="s">
        <v>80</v>
      </c>
      <c r="D116" s="9">
        <v>1</v>
      </c>
      <c r="E116" s="35">
        <v>0.015</v>
      </c>
      <c r="F116" s="9">
        <v>1</v>
      </c>
      <c r="G116" s="35">
        <v>0.0045</v>
      </c>
      <c r="H116" s="9">
        <v>0</v>
      </c>
      <c r="I116" s="32">
        <v>0</v>
      </c>
      <c r="J116" s="9">
        <v>1</v>
      </c>
      <c r="K116" s="32">
        <v>0.015</v>
      </c>
    </row>
    <row r="117" spans="1:11" s="40" customFormat="1" ht="15">
      <c r="A117" s="9" t="s">
        <v>21</v>
      </c>
      <c r="B117" s="9">
        <v>42</v>
      </c>
      <c r="C117" s="12" t="s">
        <v>82</v>
      </c>
      <c r="D117" s="9">
        <v>0</v>
      </c>
      <c r="E117" s="35">
        <v>0</v>
      </c>
      <c r="F117" s="9">
        <v>0</v>
      </c>
      <c r="G117" s="35">
        <v>0</v>
      </c>
      <c r="H117" s="9">
        <v>1</v>
      </c>
      <c r="I117" s="32">
        <v>0.0045</v>
      </c>
      <c r="J117" s="9">
        <v>1</v>
      </c>
      <c r="K117" s="32">
        <v>0.1321</v>
      </c>
    </row>
    <row r="118" spans="1:11" s="40" customFormat="1" ht="15">
      <c r="A118" s="9" t="s">
        <v>21</v>
      </c>
      <c r="B118" s="9">
        <v>43</v>
      </c>
      <c r="C118" s="14" t="s">
        <v>89</v>
      </c>
      <c r="D118" s="9">
        <v>1</v>
      </c>
      <c r="E118" s="35">
        <v>0.004</v>
      </c>
      <c r="F118" s="9">
        <v>0</v>
      </c>
      <c r="G118" s="35">
        <v>0</v>
      </c>
      <c r="H118" s="9">
        <v>0</v>
      </c>
      <c r="I118" s="32">
        <v>0</v>
      </c>
      <c r="J118" s="9">
        <v>0</v>
      </c>
      <c r="K118" s="32">
        <v>0</v>
      </c>
    </row>
    <row r="119" spans="1:11" s="40" customFormat="1" ht="15">
      <c r="A119" s="9" t="s">
        <v>21</v>
      </c>
      <c r="B119" s="9">
        <v>44</v>
      </c>
      <c r="C119" s="14" t="s">
        <v>90</v>
      </c>
      <c r="D119" s="9">
        <v>2</v>
      </c>
      <c r="E119" s="35">
        <v>0.02</v>
      </c>
      <c r="F119" s="9">
        <v>1</v>
      </c>
      <c r="G119" s="35">
        <v>0.015</v>
      </c>
      <c r="H119" s="9">
        <v>2</v>
      </c>
      <c r="I119" s="32">
        <v>0.015</v>
      </c>
      <c r="J119" s="9">
        <v>0</v>
      </c>
      <c r="K119" s="32">
        <v>0</v>
      </c>
    </row>
    <row r="120" spans="1:11" s="40" customFormat="1" ht="15">
      <c r="A120" s="9" t="s">
        <v>21</v>
      </c>
      <c r="B120" s="9">
        <v>45</v>
      </c>
      <c r="C120" s="14" t="s">
        <v>84</v>
      </c>
      <c r="D120" s="9">
        <v>1</v>
      </c>
      <c r="E120" s="35">
        <v>0.015</v>
      </c>
      <c r="F120" s="9">
        <v>0</v>
      </c>
      <c r="G120" s="35">
        <v>0</v>
      </c>
      <c r="H120" s="9">
        <v>0</v>
      </c>
      <c r="I120" s="32">
        <v>0</v>
      </c>
      <c r="J120" s="9">
        <v>0</v>
      </c>
      <c r="K120" s="32">
        <v>0</v>
      </c>
    </row>
    <row r="121" spans="1:11" s="30" customFormat="1" ht="15">
      <c r="A121" s="9" t="s">
        <v>21</v>
      </c>
      <c r="B121" s="9">
        <v>46</v>
      </c>
      <c r="C121" s="59" t="s">
        <v>86</v>
      </c>
      <c r="D121" s="9">
        <v>0</v>
      </c>
      <c r="E121" s="35">
        <v>0</v>
      </c>
      <c r="F121" s="9">
        <v>1</v>
      </c>
      <c r="G121" s="35">
        <v>0.01</v>
      </c>
      <c r="H121" s="9">
        <v>0</v>
      </c>
      <c r="I121" s="32">
        <v>0</v>
      </c>
      <c r="J121" s="9">
        <v>0</v>
      </c>
      <c r="K121" s="32">
        <v>0</v>
      </c>
    </row>
    <row r="122" spans="1:11" s="62" customFormat="1" ht="15">
      <c r="A122" s="9" t="s">
        <v>21</v>
      </c>
      <c r="B122" s="9">
        <v>47</v>
      </c>
      <c r="C122" s="58" t="s">
        <v>91</v>
      </c>
      <c r="D122" s="60">
        <v>1</v>
      </c>
      <c r="E122" s="63">
        <v>0.007</v>
      </c>
      <c r="F122" s="60">
        <v>1</v>
      </c>
      <c r="G122" s="89">
        <v>0.007</v>
      </c>
      <c r="H122" s="90">
        <v>1</v>
      </c>
      <c r="I122" s="89">
        <v>0.005</v>
      </c>
      <c r="J122" s="60">
        <v>0</v>
      </c>
      <c r="K122" s="89">
        <v>0</v>
      </c>
    </row>
    <row r="123" spans="1:11" s="67" customFormat="1" ht="15">
      <c r="A123" s="9" t="s">
        <v>21</v>
      </c>
      <c r="B123" s="9">
        <v>48</v>
      </c>
      <c r="C123" s="58" t="s">
        <v>109</v>
      </c>
      <c r="D123" s="60">
        <v>0</v>
      </c>
      <c r="E123" s="63">
        <v>0</v>
      </c>
      <c r="F123" s="60">
        <v>0</v>
      </c>
      <c r="G123" s="89">
        <v>0</v>
      </c>
      <c r="H123" s="90">
        <v>0</v>
      </c>
      <c r="I123" s="89">
        <v>0</v>
      </c>
      <c r="J123" s="60">
        <v>0</v>
      </c>
      <c r="K123" s="89">
        <v>0</v>
      </c>
    </row>
    <row r="124" spans="1:11" s="67" customFormat="1" ht="15">
      <c r="A124" s="9" t="s">
        <v>21</v>
      </c>
      <c r="B124" s="9">
        <v>49</v>
      </c>
      <c r="C124" s="58" t="s">
        <v>111</v>
      </c>
      <c r="D124" s="60">
        <v>0</v>
      </c>
      <c r="E124" s="63">
        <v>0</v>
      </c>
      <c r="F124" s="60">
        <v>1</v>
      </c>
      <c r="G124" s="89">
        <v>0.0015</v>
      </c>
      <c r="H124" s="90">
        <v>1</v>
      </c>
      <c r="I124" s="89">
        <v>0.014</v>
      </c>
      <c r="J124" s="60">
        <v>0</v>
      </c>
      <c r="K124" s="89">
        <v>0</v>
      </c>
    </row>
    <row r="125" spans="1:11" s="70" customFormat="1" ht="15">
      <c r="A125" s="9" t="s">
        <v>21</v>
      </c>
      <c r="B125" s="9">
        <v>50</v>
      </c>
      <c r="C125" s="58" t="s">
        <v>114</v>
      </c>
      <c r="D125" s="60">
        <v>1</v>
      </c>
      <c r="E125" s="63">
        <v>0.0149</v>
      </c>
      <c r="F125" s="60">
        <v>0</v>
      </c>
      <c r="G125" s="89">
        <v>0</v>
      </c>
      <c r="H125" s="90">
        <v>0</v>
      </c>
      <c r="I125" s="89">
        <v>0</v>
      </c>
      <c r="J125" s="60">
        <v>0</v>
      </c>
      <c r="K125" s="89">
        <v>0</v>
      </c>
    </row>
    <row r="126" spans="1:11" s="70" customFormat="1" ht="15">
      <c r="A126" s="9" t="s">
        <v>21</v>
      </c>
      <c r="B126" s="9">
        <v>51</v>
      </c>
      <c r="C126" s="58" t="s">
        <v>115</v>
      </c>
      <c r="D126" s="60">
        <v>0</v>
      </c>
      <c r="E126" s="63">
        <v>0</v>
      </c>
      <c r="F126" s="60">
        <v>0</v>
      </c>
      <c r="G126" s="89">
        <v>0</v>
      </c>
      <c r="H126" s="90">
        <v>0</v>
      </c>
      <c r="I126" s="89">
        <v>0</v>
      </c>
      <c r="J126" s="60">
        <v>0</v>
      </c>
      <c r="K126" s="89">
        <v>0</v>
      </c>
    </row>
    <row r="127" spans="1:11" s="70" customFormat="1" ht="15">
      <c r="A127" s="9" t="s">
        <v>21</v>
      </c>
      <c r="B127" s="9">
        <v>52</v>
      </c>
      <c r="C127" s="58" t="s">
        <v>116</v>
      </c>
      <c r="D127" s="60">
        <v>1</v>
      </c>
      <c r="E127" s="63">
        <v>0.005</v>
      </c>
      <c r="F127" s="60">
        <v>1</v>
      </c>
      <c r="G127" s="89">
        <v>0.005</v>
      </c>
      <c r="H127" s="90">
        <v>2</v>
      </c>
      <c r="I127" s="89">
        <v>0.055</v>
      </c>
      <c r="J127" s="60">
        <v>0</v>
      </c>
      <c r="K127" s="89">
        <v>0</v>
      </c>
    </row>
    <row r="128" spans="1:11" s="70" customFormat="1" ht="15">
      <c r="A128" s="9" t="s">
        <v>21</v>
      </c>
      <c r="B128" s="9">
        <v>53</v>
      </c>
      <c r="C128" s="58" t="s">
        <v>118</v>
      </c>
      <c r="D128" s="60">
        <v>0</v>
      </c>
      <c r="E128" s="63">
        <v>0</v>
      </c>
      <c r="F128" s="60">
        <v>1</v>
      </c>
      <c r="G128" s="89">
        <v>0.015</v>
      </c>
      <c r="H128" s="90">
        <v>0</v>
      </c>
      <c r="I128" s="89">
        <v>0</v>
      </c>
      <c r="J128" s="60">
        <v>0</v>
      </c>
      <c r="K128" s="89">
        <v>0</v>
      </c>
    </row>
    <row r="129" spans="1:11" s="81" customFormat="1" ht="15">
      <c r="A129" s="9" t="s">
        <v>21</v>
      </c>
      <c r="B129" s="9">
        <v>54</v>
      </c>
      <c r="C129" s="58" t="s">
        <v>121</v>
      </c>
      <c r="D129" s="60">
        <v>1</v>
      </c>
      <c r="E129" s="63">
        <v>0.015</v>
      </c>
      <c r="F129" s="60">
        <v>2</v>
      </c>
      <c r="G129" s="89">
        <v>0.145</v>
      </c>
      <c r="H129" s="90">
        <v>0</v>
      </c>
      <c r="I129" s="89">
        <v>0</v>
      </c>
      <c r="J129" s="60">
        <v>0</v>
      </c>
      <c r="K129" s="89">
        <v>0</v>
      </c>
    </row>
    <row r="130" spans="1:11" s="82" customFormat="1" ht="15">
      <c r="A130" s="9" t="s">
        <v>21</v>
      </c>
      <c r="B130" s="9">
        <v>55</v>
      </c>
      <c r="C130" s="58" t="s">
        <v>124</v>
      </c>
      <c r="D130" s="60">
        <v>0</v>
      </c>
      <c r="E130" s="63">
        <v>0</v>
      </c>
      <c r="F130" s="60">
        <v>1</v>
      </c>
      <c r="G130" s="89">
        <v>0.015</v>
      </c>
      <c r="H130" s="90">
        <v>2</v>
      </c>
      <c r="I130" s="89">
        <v>0.023</v>
      </c>
      <c r="J130" s="60">
        <v>0</v>
      </c>
      <c r="K130" s="89">
        <v>0</v>
      </c>
    </row>
    <row r="131" spans="1:11" s="82" customFormat="1" ht="15">
      <c r="A131" s="9" t="s">
        <v>21</v>
      </c>
      <c r="B131" s="9">
        <v>56</v>
      </c>
      <c r="C131" s="58" t="s">
        <v>125</v>
      </c>
      <c r="D131" s="60">
        <v>0</v>
      </c>
      <c r="E131" s="63">
        <v>0</v>
      </c>
      <c r="F131" s="60">
        <v>1</v>
      </c>
      <c r="G131" s="89">
        <v>0.007</v>
      </c>
      <c r="H131" s="90">
        <v>0</v>
      </c>
      <c r="I131" s="89">
        <v>0</v>
      </c>
      <c r="J131" s="60">
        <v>0</v>
      </c>
      <c r="K131" s="89">
        <v>0</v>
      </c>
    </row>
    <row r="132" spans="1:11" s="82" customFormat="1" ht="15">
      <c r="A132" s="9" t="s">
        <v>21</v>
      </c>
      <c r="B132" s="9">
        <v>57</v>
      </c>
      <c r="C132" s="58" t="s">
        <v>126</v>
      </c>
      <c r="D132" s="60">
        <v>0</v>
      </c>
      <c r="E132" s="63">
        <v>0</v>
      </c>
      <c r="F132" s="60">
        <v>0</v>
      </c>
      <c r="G132" s="89">
        <v>0</v>
      </c>
      <c r="H132" s="90">
        <v>0</v>
      </c>
      <c r="I132" s="89">
        <v>0</v>
      </c>
      <c r="J132" s="60">
        <v>0</v>
      </c>
      <c r="K132" s="89">
        <v>0</v>
      </c>
    </row>
    <row r="133" spans="1:11" s="82" customFormat="1" ht="15">
      <c r="A133" s="9" t="s">
        <v>21</v>
      </c>
      <c r="B133" s="9">
        <v>58</v>
      </c>
      <c r="C133" s="58" t="s">
        <v>127</v>
      </c>
      <c r="D133" s="60">
        <v>1</v>
      </c>
      <c r="E133" s="63">
        <v>0.015</v>
      </c>
      <c r="F133" s="60">
        <v>0</v>
      </c>
      <c r="G133" s="89">
        <v>0</v>
      </c>
      <c r="H133" s="90">
        <v>2</v>
      </c>
      <c r="I133" s="89">
        <v>0.014</v>
      </c>
      <c r="J133" s="60">
        <v>0</v>
      </c>
      <c r="K133" s="89">
        <v>0</v>
      </c>
    </row>
    <row r="134" spans="1:11" s="96" customFormat="1" ht="15">
      <c r="A134" s="9" t="s">
        <v>21</v>
      </c>
      <c r="B134" s="9">
        <v>59</v>
      </c>
      <c r="C134" s="58" t="s">
        <v>142</v>
      </c>
      <c r="D134" s="60">
        <v>0</v>
      </c>
      <c r="E134" s="63">
        <v>0</v>
      </c>
      <c r="F134" s="60">
        <v>0</v>
      </c>
      <c r="G134" s="89">
        <v>0</v>
      </c>
      <c r="H134" s="90">
        <v>1</v>
      </c>
      <c r="I134" s="89">
        <v>0.006</v>
      </c>
      <c r="J134" s="60">
        <v>0</v>
      </c>
      <c r="K134" s="89">
        <v>0</v>
      </c>
    </row>
    <row r="135" spans="1:11" s="96" customFormat="1" ht="15">
      <c r="A135" s="9" t="s">
        <v>21</v>
      </c>
      <c r="B135" s="9">
        <v>60</v>
      </c>
      <c r="C135" s="58" t="s">
        <v>148</v>
      </c>
      <c r="D135" s="60">
        <v>0</v>
      </c>
      <c r="E135" s="89">
        <v>0</v>
      </c>
      <c r="F135" s="60">
        <v>1</v>
      </c>
      <c r="G135" s="89">
        <v>0.015</v>
      </c>
      <c r="H135" s="90">
        <v>1</v>
      </c>
      <c r="I135" s="89">
        <v>0.03</v>
      </c>
      <c r="J135" s="60">
        <v>0</v>
      </c>
      <c r="K135" s="89">
        <v>0</v>
      </c>
    </row>
    <row r="136" spans="1:11" s="8" customFormat="1" ht="15">
      <c r="A136" s="2"/>
      <c r="B136" s="2"/>
      <c r="C136" s="2"/>
      <c r="D136" s="2"/>
      <c r="E136" s="2"/>
      <c r="F136" s="51"/>
      <c r="G136" s="51"/>
      <c r="H136" s="51"/>
      <c r="I136" s="51"/>
      <c r="J136" s="51"/>
      <c r="K136" s="51"/>
    </row>
    <row r="137" spans="1:11" s="7" customFormat="1" ht="15">
      <c r="A137" s="2"/>
      <c r="B137" s="2"/>
      <c r="C137" s="2"/>
      <c r="D137" s="2"/>
      <c r="E137" s="2"/>
      <c r="F137" s="51"/>
      <c r="G137" s="51"/>
      <c r="H137" s="52"/>
      <c r="I137" s="51"/>
      <c r="J137" s="51"/>
      <c r="K137" s="53"/>
    </row>
    <row r="138" spans="6:11" ht="15">
      <c r="F138" s="54"/>
      <c r="G138" s="54"/>
      <c r="H138" s="54"/>
      <c r="I138" s="54"/>
      <c r="J138" s="54"/>
      <c r="K138" s="54"/>
    </row>
    <row r="139" spans="6:11" ht="15">
      <c r="F139" s="54"/>
      <c r="G139" s="54"/>
      <c r="H139" s="54"/>
      <c r="I139" s="54"/>
      <c r="J139" s="54"/>
      <c r="K139" s="54"/>
    </row>
    <row r="140" spans="6:11" ht="15">
      <c r="F140" s="54"/>
      <c r="G140" s="54"/>
      <c r="H140" s="54"/>
      <c r="I140" s="54"/>
      <c r="J140" s="54"/>
      <c r="K140" s="54"/>
    </row>
    <row r="141" spans="6:11" ht="15">
      <c r="F141" s="54"/>
      <c r="G141" s="54"/>
      <c r="H141" s="54"/>
      <c r="I141" s="54"/>
      <c r="J141" s="54"/>
      <c r="K141" s="54"/>
    </row>
    <row r="142" spans="6:11" ht="15">
      <c r="F142" s="54"/>
      <c r="G142" s="68"/>
      <c r="H142" s="54"/>
      <c r="I142" s="68"/>
      <c r="J142" s="54"/>
      <c r="K142" s="54"/>
    </row>
    <row r="143" spans="3:11" ht="15">
      <c r="C143" s="41"/>
      <c r="F143" s="54"/>
      <c r="G143" s="54"/>
      <c r="H143" s="54"/>
      <c r="I143" s="54"/>
      <c r="J143" s="54"/>
      <c r="K143" s="54"/>
    </row>
    <row r="144" spans="3:11" ht="15">
      <c r="C144" s="41"/>
      <c r="F144" s="54"/>
      <c r="G144" s="54"/>
      <c r="H144" s="54"/>
      <c r="I144" s="54"/>
      <c r="J144" s="54"/>
      <c r="K144" s="54"/>
    </row>
    <row r="145" spans="3:11" ht="15">
      <c r="C145" s="41"/>
      <c r="F145" s="54"/>
      <c r="G145" s="54"/>
      <c r="H145" s="54"/>
      <c r="I145" s="54"/>
      <c r="J145" s="54"/>
      <c r="K145" s="54"/>
    </row>
    <row r="146" spans="3:11" ht="15">
      <c r="C146" s="41"/>
      <c r="F146" s="54"/>
      <c r="G146" s="54"/>
      <c r="H146" s="54"/>
      <c r="I146" s="54"/>
      <c r="J146" s="54"/>
      <c r="K146" s="54"/>
    </row>
    <row r="147" spans="3:11" ht="15">
      <c r="C147" s="41"/>
      <c r="F147" s="54"/>
      <c r="G147" s="54"/>
      <c r="H147" s="54"/>
      <c r="I147" s="54"/>
      <c r="J147" s="54"/>
      <c r="K147" s="54"/>
    </row>
    <row r="148" spans="3:11" ht="15">
      <c r="C148" s="41"/>
      <c r="F148" s="54"/>
      <c r="G148" s="54"/>
      <c r="H148" s="54"/>
      <c r="I148" s="54"/>
      <c r="J148" s="54"/>
      <c r="K148" s="54"/>
    </row>
    <row r="149" spans="6:11" ht="15">
      <c r="F149" s="54"/>
      <c r="G149" s="54"/>
      <c r="H149" s="54"/>
      <c r="I149" s="54"/>
      <c r="J149" s="54"/>
      <c r="K149" s="54"/>
    </row>
  </sheetData>
  <sheetProtection/>
  <autoFilter ref="A7:K135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33" bottom="0.26" header="0.31496062992125984" footer="0.31496062992125984"/>
  <pageSetup fitToHeight="999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1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G281" sqref="G281"/>
    </sheetView>
  </sheetViews>
  <sheetFormatPr defaultColWidth="9.140625" defaultRowHeight="15"/>
  <cols>
    <col min="1" max="1" width="19.421875" style="49" customWidth="1"/>
    <col min="2" max="2" width="20.7109375" style="49" customWidth="1"/>
    <col min="3" max="3" width="22.28125" style="49" customWidth="1"/>
    <col min="4" max="4" width="20.140625" style="49" customWidth="1"/>
    <col min="5" max="5" width="19.140625" style="49" customWidth="1"/>
    <col min="6" max="6" width="22.00390625" style="49" customWidth="1"/>
    <col min="7" max="7" width="25.8515625" style="49" customWidth="1"/>
    <col min="8" max="8" width="98.7109375" style="50" customWidth="1"/>
    <col min="9" max="9" width="54.00390625" style="49" customWidth="1"/>
    <col min="10" max="16384" width="9.140625" style="49" customWidth="1"/>
  </cols>
  <sheetData>
    <row r="1" spans="1:8" ht="30" customHeight="1">
      <c r="A1" s="42"/>
      <c r="B1" s="61" t="s">
        <v>129</v>
      </c>
      <c r="C1" s="43"/>
      <c r="D1" s="44"/>
      <c r="E1" s="43"/>
      <c r="F1" s="43"/>
      <c r="G1" s="43"/>
      <c r="H1" s="45" t="s">
        <v>20</v>
      </c>
    </row>
    <row r="2" spans="1:8" ht="48" customHeight="1">
      <c r="A2" s="46" t="s">
        <v>0</v>
      </c>
      <c r="B2" s="46" t="s">
        <v>1</v>
      </c>
      <c r="C2" s="46" t="s">
        <v>9</v>
      </c>
      <c r="D2" s="46" t="s">
        <v>10</v>
      </c>
      <c r="E2" s="46" t="s">
        <v>11</v>
      </c>
      <c r="F2" s="46" t="s">
        <v>12</v>
      </c>
      <c r="G2" s="46" t="s">
        <v>13</v>
      </c>
      <c r="H2" s="46" t="s">
        <v>14</v>
      </c>
    </row>
    <row r="3" spans="1:8" ht="30" customHeight="1">
      <c r="A3" s="42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8">
        <v>7</v>
      </c>
    </row>
    <row r="4" spans="1:8" ht="22.5" customHeight="1">
      <c r="A4" s="38" t="s">
        <v>21</v>
      </c>
      <c r="B4" s="38">
        <v>1</v>
      </c>
      <c r="C4" s="92" t="s">
        <v>152</v>
      </c>
      <c r="D4" s="39">
        <v>40918</v>
      </c>
      <c r="E4" s="72" t="s">
        <v>153</v>
      </c>
      <c r="F4" s="73">
        <v>15</v>
      </c>
      <c r="G4" s="93">
        <v>466.1</v>
      </c>
      <c r="H4" s="71" t="s">
        <v>154</v>
      </c>
    </row>
    <row r="5" spans="1:8" ht="22.5" customHeight="1">
      <c r="A5" s="38" t="s">
        <v>21</v>
      </c>
      <c r="B5" s="38">
        <v>2</v>
      </c>
      <c r="C5" s="92" t="s">
        <v>155</v>
      </c>
      <c r="D5" s="39">
        <v>40918</v>
      </c>
      <c r="E5" s="72" t="s">
        <v>153</v>
      </c>
      <c r="F5" s="73">
        <v>7</v>
      </c>
      <c r="G5" s="93">
        <v>466.1</v>
      </c>
      <c r="H5" s="71" t="s">
        <v>156</v>
      </c>
    </row>
    <row r="6" spans="1:8" ht="22.5" customHeight="1">
      <c r="A6" s="38" t="s">
        <v>21</v>
      </c>
      <c r="B6" s="38">
        <v>3</v>
      </c>
      <c r="C6" s="92" t="s">
        <v>157</v>
      </c>
      <c r="D6" s="39">
        <v>40918</v>
      </c>
      <c r="E6" s="72" t="s">
        <v>153</v>
      </c>
      <c r="F6" s="73">
        <v>15</v>
      </c>
      <c r="G6" s="93">
        <v>466.1</v>
      </c>
      <c r="H6" s="71" t="s">
        <v>158</v>
      </c>
    </row>
    <row r="7" spans="1:8" ht="22.5" customHeight="1">
      <c r="A7" s="38" t="s">
        <v>21</v>
      </c>
      <c r="B7" s="38">
        <v>4</v>
      </c>
      <c r="C7" s="92" t="s">
        <v>159</v>
      </c>
      <c r="D7" s="39">
        <v>40918</v>
      </c>
      <c r="E7" s="72" t="s">
        <v>153</v>
      </c>
      <c r="F7" s="73">
        <v>1.5</v>
      </c>
      <c r="G7" s="93">
        <v>466.1</v>
      </c>
      <c r="H7" s="71" t="s">
        <v>160</v>
      </c>
    </row>
    <row r="8" spans="1:8" ht="22.5" customHeight="1">
      <c r="A8" s="38" t="s">
        <v>21</v>
      </c>
      <c r="B8" s="38">
        <v>5</v>
      </c>
      <c r="C8" s="74" t="s">
        <v>161</v>
      </c>
      <c r="D8" s="39">
        <v>40918</v>
      </c>
      <c r="E8" s="38" t="s">
        <v>153</v>
      </c>
      <c r="F8" s="73">
        <v>10</v>
      </c>
      <c r="G8" s="94">
        <v>466.1</v>
      </c>
      <c r="H8" s="71" t="s">
        <v>162</v>
      </c>
    </row>
    <row r="9" spans="1:8" ht="22.5" customHeight="1">
      <c r="A9" s="38" t="s">
        <v>21</v>
      </c>
      <c r="B9" s="38">
        <v>6</v>
      </c>
      <c r="C9" s="74" t="s">
        <v>163</v>
      </c>
      <c r="D9" s="39">
        <v>40919</v>
      </c>
      <c r="E9" s="38" t="s">
        <v>153</v>
      </c>
      <c r="F9" s="73">
        <v>7</v>
      </c>
      <c r="G9" s="94">
        <v>466.1</v>
      </c>
      <c r="H9" s="71" t="s">
        <v>164</v>
      </c>
    </row>
    <row r="10" spans="1:8" ht="22.5" customHeight="1">
      <c r="A10" s="38" t="s">
        <v>21</v>
      </c>
      <c r="B10" s="38">
        <v>7</v>
      </c>
      <c r="C10" s="74" t="s">
        <v>165</v>
      </c>
      <c r="D10" s="39">
        <v>40919</v>
      </c>
      <c r="E10" s="38" t="s">
        <v>153</v>
      </c>
      <c r="F10" s="73">
        <v>7</v>
      </c>
      <c r="G10" s="94">
        <v>466.1</v>
      </c>
      <c r="H10" s="71" t="s">
        <v>166</v>
      </c>
    </row>
    <row r="11" spans="1:8" ht="22.5" customHeight="1">
      <c r="A11" s="38" t="s">
        <v>21</v>
      </c>
      <c r="B11" s="38">
        <v>8</v>
      </c>
      <c r="C11" s="74" t="s">
        <v>167</v>
      </c>
      <c r="D11" s="39">
        <v>40921</v>
      </c>
      <c r="E11" s="38" t="s">
        <v>153</v>
      </c>
      <c r="F11" s="73">
        <v>10</v>
      </c>
      <c r="G11" s="94">
        <v>466.1</v>
      </c>
      <c r="H11" s="71" t="s">
        <v>168</v>
      </c>
    </row>
    <row r="12" spans="1:8" ht="22.5" customHeight="1">
      <c r="A12" s="38" t="s">
        <v>21</v>
      </c>
      <c r="B12" s="38">
        <v>9</v>
      </c>
      <c r="C12" s="74" t="s">
        <v>169</v>
      </c>
      <c r="D12" s="39">
        <v>40932</v>
      </c>
      <c r="E12" s="38" t="s">
        <v>153</v>
      </c>
      <c r="F12" s="73">
        <v>15</v>
      </c>
      <c r="G12" s="94">
        <v>466.1</v>
      </c>
      <c r="H12" s="71" t="s">
        <v>170</v>
      </c>
    </row>
    <row r="13" spans="1:8" ht="22.5" customHeight="1">
      <c r="A13" s="38" t="s">
        <v>21</v>
      </c>
      <c r="B13" s="38">
        <v>10</v>
      </c>
      <c r="C13" s="74" t="s">
        <v>171</v>
      </c>
      <c r="D13" s="39">
        <v>40926</v>
      </c>
      <c r="E13" s="38" t="s">
        <v>153</v>
      </c>
      <c r="F13" s="73">
        <v>15</v>
      </c>
      <c r="G13" s="94">
        <v>466.1</v>
      </c>
      <c r="H13" s="71" t="s">
        <v>172</v>
      </c>
    </row>
    <row r="14" spans="1:8" ht="22.5" customHeight="1">
      <c r="A14" s="38" t="s">
        <v>21</v>
      </c>
      <c r="B14" s="38">
        <v>11</v>
      </c>
      <c r="C14" s="74" t="s">
        <v>173</v>
      </c>
      <c r="D14" s="39">
        <v>40921</v>
      </c>
      <c r="E14" s="38" t="s">
        <v>153</v>
      </c>
      <c r="F14" s="73">
        <v>10</v>
      </c>
      <c r="G14" s="94">
        <v>466.1</v>
      </c>
      <c r="H14" s="71" t="s">
        <v>174</v>
      </c>
    </row>
    <row r="15" spans="1:8" ht="22.5" customHeight="1">
      <c r="A15" s="38" t="s">
        <v>21</v>
      </c>
      <c r="B15" s="38">
        <v>12</v>
      </c>
      <c r="C15" s="74" t="s">
        <v>175</v>
      </c>
      <c r="D15" s="39">
        <v>40935</v>
      </c>
      <c r="E15" s="38" t="s">
        <v>153</v>
      </c>
      <c r="F15" s="73">
        <v>15</v>
      </c>
      <c r="G15" s="94">
        <v>466.1</v>
      </c>
      <c r="H15" s="71" t="s">
        <v>176</v>
      </c>
    </row>
    <row r="16" spans="1:8" ht="22.5" customHeight="1">
      <c r="A16" s="38" t="s">
        <v>21</v>
      </c>
      <c r="B16" s="38">
        <v>13</v>
      </c>
      <c r="C16" s="74" t="s">
        <v>177</v>
      </c>
      <c r="D16" s="39">
        <v>40925</v>
      </c>
      <c r="E16" s="38" t="s">
        <v>153</v>
      </c>
      <c r="F16" s="73">
        <v>10</v>
      </c>
      <c r="G16" s="94">
        <v>466.1</v>
      </c>
      <c r="H16" s="71" t="s">
        <v>178</v>
      </c>
    </row>
    <row r="17" spans="1:8" ht="22.5" customHeight="1">
      <c r="A17" s="38" t="s">
        <v>21</v>
      </c>
      <c r="B17" s="38">
        <v>14</v>
      </c>
      <c r="C17" s="74" t="s">
        <v>179</v>
      </c>
      <c r="D17" s="39">
        <v>40920</v>
      </c>
      <c r="E17" s="38" t="s">
        <v>153</v>
      </c>
      <c r="F17" s="73">
        <v>7</v>
      </c>
      <c r="G17" s="94">
        <v>466.1</v>
      </c>
      <c r="H17" s="71" t="s">
        <v>180</v>
      </c>
    </row>
    <row r="18" spans="1:8" ht="22.5" customHeight="1">
      <c r="A18" s="38" t="s">
        <v>21</v>
      </c>
      <c r="B18" s="38">
        <v>15</v>
      </c>
      <c r="C18" s="74" t="s">
        <v>181</v>
      </c>
      <c r="D18" s="39">
        <v>40918</v>
      </c>
      <c r="E18" s="38" t="s">
        <v>153</v>
      </c>
      <c r="F18" s="73">
        <v>9</v>
      </c>
      <c r="G18" s="94">
        <v>466.1</v>
      </c>
      <c r="H18" s="71" t="s">
        <v>182</v>
      </c>
    </row>
    <row r="19" spans="1:8" ht="22.5" customHeight="1">
      <c r="A19" s="38" t="s">
        <v>21</v>
      </c>
      <c r="B19" s="38">
        <v>16</v>
      </c>
      <c r="C19" s="74" t="s">
        <v>183</v>
      </c>
      <c r="D19" s="39">
        <v>40931</v>
      </c>
      <c r="E19" s="38" t="s">
        <v>228</v>
      </c>
      <c r="F19" s="73">
        <v>22</v>
      </c>
      <c r="G19" s="94">
        <v>2640</v>
      </c>
      <c r="H19" s="71" t="s">
        <v>184</v>
      </c>
    </row>
    <row r="20" spans="1:8" ht="22.5" customHeight="1">
      <c r="A20" s="38" t="s">
        <v>21</v>
      </c>
      <c r="B20" s="38">
        <v>17</v>
      </c>
      <c r="C20" s="74" t="s">
        <v>185</v>
      </c>
      <c r="D20" s="39">
        <v>40931</v>
      </c>
      <c r="E20" s="38" t="s">
        <v>153</v>
      </c>
      <c r="F20" s="73">
        <v>56</v>
      </c>
      <c r="G20" s="94">
        <v>6716.95</v>
      </c>
      <c r="H20" s="71" t="s">
        <v>186</v>
      </c>
    </row>
    <row r="21" spans="1:8" ht="22.5" customHeight="1">
      <c r="A21" s="38" t="s">
        <v>21</v>
      </c>
      <c r="B21" s="38">
        <v>18</v>
      </c>
      <c r="C21" s="74" t="s">
        <v>187</v>
      </c>
      <c r="D21" s="39">
        <v>40931</v>
      </c>
      <c r="E21" s="38" t="s">
        <v>153</v>
      </c>
      <c r="F21" s="73">
        <v>8</v>
      </c>
      <c r="G21" s="94">
        <v>466.1</v>
      </c>
      <c r="H21" s="71" t="s">
        <v>188</v>
      </c>
    </row>
    <row r="22" spans="1:8" ht="22.5" customHeight="1">
      <c r="A22" s="38" t="s">
        <v>21</v>
      </c>
      <c r="B22" s="38">
        <v>19</v>
      </c>
      <c r="C22" s="74" t="s">
        <v>189</v>
      </c>
      <c r="D22" s="39">
        <v>40927</v>
      </c>
      <c r="E22" s="38" t="s">
        <v>153</v>
      </c>
      <c r="F22" s="73">
        <v>7</v>
      </c>
      <c r="G22" s="94">
        <v>466.1</v>
      </c>
      <c r="H22" s="71" t="s">
        <v>190</v>
      </c>
    </row>
    <row r="23" spans="1:8" ht="22.5" customHeight="1">
      <c r="A23" s="38" t="s">
        <v>21</v>
      </c>
      <c r="B23" s="38">
        <v>20</v>
      </c>
      <c r="C23" s="74" t="s">
        <v>191</v>
      </c>
      <c r="D23" s="39">
        <v>40935</v>
      </c>
      <c r="E23" s="38" t="s">
        <v>153</v>
      </c>
      <c r="F23" s="73">
        <v>4</v>
      </c>
      <c r="G23" s="94">
        <v>466.1</v>
      </c>
      <c r="H23" s="71" t="s">
        <v>192</v>
      </c>
    </row>
    <row r="24" spans="1:8" ht="22.5" customHeight="1">
      <c r="A24" s="38" t="s">
        <v>21</v>
      </c>
      <c r="B24" s="38">
        <v>21</v>
      </c>
      <c r="C24" s="74" t="s">
        <v>193</v>
      </c>
      <c r="D24" s="39">
        <v>40932</v>
      </c>
      <c r="E24" s="38" t="s">
        <v>153</v>
      </c>
      <c r="F24" s="73">
        <v>95</v>
      </c>
      <c r="G24" s="94">
        <v>140159.37</v>
      </c>
      <c r="H24" s="71" t="s">
        <v>194</v>
      </c>
    </row>
    <row r="25" spans="1:8" ht="22.5" customHeight="1">
      <c r="A25" s="38" t="s">
        <v>21</v>
      </c>
      <c r="B25" s="38">
        <v>22</v>
      </c>
      <c r="C25" s="74" t="s">
        <v>195</v>
      </c>
      <c r="D25" s="39">
        <v>40935</v>
      </c>
      <c r="E25" s="38" t="s">
        <v>153</v>
      </c>
      <c r="F25" s="73">
        <v>15</v>
      </c>
      <c r="G25" s="94">
        <v>466.1</v>
      </c>
      <c r="H25" s="71" t="s">
        <v>196</v>
      </c>
    </row>
    <row r="26" spans="1:8" ht="22.5" customHeight="1">
      <c r="A26" s="38" t="s">
        <v>21</v>
      </c>
      <c r="B26" s="38">
        <v>23</v>
      </c>
      <c r="C26" s="74" t="s">
        <v>197</v>
      </c>
      <c r="D26" s="39">
        <v>40938</v>
      </c>
      <c r="E26" s="38" t="s">
        <v>153</v>
      </c>
      <c r="F26" s="73">
        <v>8</v>
      </c>
      <c r="G26" s="94">
        <v>466.1</v>
      </c>
      <c r="H26" s="71" t="s">
        <v>198</v>
      </c>
    </row>
    <row r="27" spans="1:8" ht="22.5" customHeight="1">
      <c r="A27" s="38" t="s">
        <v>21</v>
      </c>
      <c r="B27" s="38">
        <v>24</v>
      </c>
      <c r="C27" s="74" t="s">
        <v>199</v>
      </c>
      <c r="D27" s="39">
        <v>40926</v>
      </c>
      <c r="E27" s="38" t="s">
        <v>153</v>
      </c>
      <c r="F27" s="73">
        <v>15</v>
      </c>
      <c r="G27" s="94">
        <v>466.1</v>
      </c>
      <c r="H27" s="71" t="s">
        <v>200</v>
      </c>
    </row>
    <row r="28" spans="1:8" ht="22.5" customHeight="1">
      <c r="A28" s="38" t="s">
        <v>21</v>
      </c>
      <c r="B28" s="38">
        <v>25</v>
      </c>
      <c r="C28" s="74" t="s">
        <v>201</v>
      </c>
      <c r="D28" s="39">
        <v>40926</v>
      </c>
      <c r="E28" s="38" t="s">
        <v>153</v>
      </c>
      <c r="F28" s="73">
        <v>15</v>
      </c>
      <c r="G28" s="94">
        <v>466.1</v>
      </c>
      <c r="H28" s="71" t="s">
        <v>200</v>
      </c>
    </row>
    <row r="29" spans="1:8" ht="22.5" customHeight="1">
      <c r="A29" s="38" t="s">
        <v>21</v>
      </c>
      <c r="B29" s="38">
        <v>26</v>
      </c>
      <c r="C29" s="74" t="s">
        <v>202</v>
      </c>
      <c r="D29" s="39">
        <v>40926</v>
      </c>
      <c r="E29" s="38" t="s">
        <v>153</v>
      </c>
      <c r="F29" s="73">
        <v>15</v>
      </c>
      <c r="G29" s="94">
        <v>466.1</v>
      </c>
      <c r="H29" s="71" t="s">
        <v>203</v>
      </c>
    </row>
    <row r="30" spans="1:8" ht="22.5" customHeight="1">
      <c r="A30" s="38" t="s">
        <v>21</v>
      </c>
      <c r="B30" s="38">
        <v>27</v>
      </c>
      <c r="C30" s="74" t="s">
        <v>204</v>
      </c>
      <c r="D30" s="39">
        <v>40938</v>
      </c>
      <c r="E30" s="38" t="s">
        <v>153</v>
      </c>
      <c r="F30" s="73">
        <v>6</v>
      </c>
      <c r="G30" s="94">
        <v>466.1</v>
      </c>
      <c r="H30" s="71" t="s">
        <v>205</v>
      </c>
    </row>
    <row r="31" spans="1:8" ht="22.5" customHeight="1">
      <c r="A31" s="38" t="s">
        <v>21</v>
      </c>
      <c r="B31" s="38">
        <v>28</v>
      </c>
      <c r="C31" s="74" t="s">
        <v>206</v>
      </c>
      <c r="D31" s="39">
        <v>40932</v>
      </c>
      <c r="E31" s="38" t="s">
        <v>153</v>
      </c>
      <c r="F31" s="73">
        <v>6.5</v>
      </c>
      <c r="G31" s="94">
        <v>466.1</v>
      </c>
      <c r="H31" s="71" t="s">
        <v>207</v>
      </c>
    </row>
    <row r="32" spans="1:8" ht="22.5" customHeight="1">
      <c r="A32" s="38" t="s">
        <v>21</v>
      </c>
      <c r="B32" s="38">
        <v>29</v>
      </c>
      <c r="C32" s="74" t="s">
        <v>208</v>
      </c>
      <c r="D32" s="39">
        <v>40933</v>
      </c>
      <c r="E32" s="38" t="s">
        <v>153</v>
      </c>
      <c r="F32" s="73">
        <v>14</v>
      </c>
      <c r="G32" s="94">
        <v>466.1</v>
      </c>
      <c r="H32" s="71" t="s">
        <v>209</v>
      </c>
    </row>
    <row r="33" spans="1:8" ht="22.5" customHeight="1">
      <c r="A33" s="38" t="s">
        <v>21</v>
      </c>
      <c r="B33" s="38">
        <v>30</v>
      </c>
      <c r="C33" s="74" t="s">
        <v>210</v>
      </c>
      <c r="D33" s="39">
        <v>40927</v>
      </c>
      <c r="E33" s="38" t="s">
        <v>153</v>
      </c>
      <c r="F33" s="73">
        <v>15</v>
      </c>
      <c r="G33" s="94">
        <v>466.1</v>
      </c>
      <c r="H33" s="71" t="s">
        <v>211</v>
      </c>
    </row>
    <row r="34" spans="1:8" ht="22.5" customHeight="1">
      <c r="A34" s="38" t="s">
        <v>21</v>
      </c>
      <c r="B34" s="38">
        <v>31</v>
      </c>
      <c r="C34" s="74" t="s">
        <v>212</v>
      </c>
      <c r="D34" s="39">
        <v>40932</v>
      </c>
      <c r="E34" s="38" t="s">
        <v>153</v>
      </c>
      <c r="F34" s="73">
        <v>6.5</v>
      </c>
      <c r="G34" s="94">
        <v>466.1</v>
      </c>
      <c r="H34" s="71" t="s">
        <v>213</v>
      </c>
    </row>
    <row r="35" spans="1:8" ht="22.5" customHeight="1">
      <c r="A35" s="38" t="s">
        <v>21</v>
      </c>
      <c r="B35" s="38">
        <v>32</v>
      </c>
      <c r="C35" s="74" t="s">
        <v>214</v>
      </c>
      <c r="D35" s="39">
        <v>40932</v>
      </c>
      <c r="E35" s="38" t="s">
        <v>153</v>
      </c>
      <c r="F35" s="73">
        <v>10</v>
      </c>
      <c r="G35" s="94">
        <v>466.1</v>
      </c>
      <c r="H35" s="71" t="s">
        <v>215</v>
      </c>
    </row>
    <row r="36" spans="1:8" ht="22.5" customHeight="1">
      <c r="A36" s="38" t="s">
        <v>21</v>
      </c>
      <c r="B36" s="38">
        <v>33</v>
      </c>
      <c r="C36" s="74" t="s">
        <v>216</v>
      </c>
      <c r="D36" s="39">
        <v>40924</v>
      </c>
      <c r="E36" s="38" t="s">
        <v>153</v>
      </c>
      <c r="F36" s="73">
        <v>15</v>
      </c>
      <c r="G36" s="94">
        <v>466.1</v>
      </c>
      <c r="H36" s="71" t="s">
        <v>217</v>
      </c>
    </row>
    <row r="37" spans="1:8" ht="22.5" customHeight="1">
      <c r="A37" s="38" t="s">
        <v>21</v>
      </c>
      <c r="B37" s="38">
        <v>34</v>
      </c>
      <c r="C37" s="74" t="s">
        <v>218</v>
      </c>
      <c r="D37" s="39">
        <v>40924</v>
      </c>
      <c r="E37" s="38" t="s">
        <v>153</v>
      </c>
      <c r="F37" s="73">
        <v>15</v>
      </c>
      <c r="G37" s="94">
        <v>466.1</v>
      </c>
      <c r="H37" s="71" t="s">
        <v>200</v>
      </c>
    </row>
    <row r="38" spans="1:8" ht="22.5" customHeight="1">
      <c r="A38" s="38" t="s">
        <v>21</v>
      </c>
      <c r="B38" s="38">
        <v>35</v>
      </c>
      <c r="C38" s="74" t="s">
        <v>219</v>
      </c>
      <c r="D38" s="39">
        <v>40924</v>
      </c>
      <c r="E38" s="38" t="s">
        <v>153</v>
      </c>
      <c r="F38" s="73">
        <v>9</v>
      </c>
      <c r="G38" s="94">
        <v>466.1</v>
      </c>
      <c r="H38" s="71" t="s">
        <v>220</v>
      </c>
    </row>
    <row r="39" spans="1:8" ht="22.5" customHeight="1">
      <c r="A39" s="38" t="s">
        <v>21</v>
      </c>
      <c r="B39" s="38">
        <v>36</v>
      </c>
      <c r="C39" s="74" t="s">
        <v>221</v>
      </c>
      <c r="D39" s="39">
        <v>40924</v>
      </c>
      <c r="E39" s="38" t="s">
        <v>153</v>
      </c>
      <c r="F39" s="73">
        <v>7</v>
      </c>
      <c r="G39" s="94">
        <v>466.1</v>
      </c>
      <c r="H39" s="71" t="s">
        <v>222</v>
      </c>
    </row>
    <row r="40" spans="1:8" ht="22.5" customHeight="1">
      <c r="A40" s="38" t="s">
        <v>21</v>
      </c>
      <c r="B40" s="38">
        <v>37</v>
      </c>
      <c r="C40" s="74" t="s">
        <v>223</v>
      </c>
      <c r="D40" s="39">
        <v>40921</v>
      </c>
      <c r="E40" s="38" t="s">
        <v>153</v>
      </c>
      <c r="F40" s="73">
        <v>7</v>
      </c>
      <c r="G40" s="94">
        <v>466.1</v>
      </c>
      <c r="H40" s="71" t="s">
        <v>224</v>
      </c>
    </row>
    <row r="41" spans="1:8" ht="22.5" customHeight="1">
      <c r="A41" s="38" t="s">
        <v>21</v>
      </c>
      <c r="B41" s="38">
        <v>38</v>
      </c>
      <c r="C41" s="74" t="s">
        <v>225</v>
      </c>
      <c r="D41" s="39">
        <v>40935</v>
      </c>
      <c r="E41" s="38" t="s">
        <v>153</v>
      </c>
      <c r="F41" s="73">
        <v>15</v>
      </c>
      <c r="G41" s="94">
        <v>466.1</v>
      </c>
      <c r="H41" s="71" t="s">
        <v>226</v>
      </c>
    </row>
    <row r="42" spans="1:8" ht="22.5" customHeight="1">
      <c r="A42" s="38" t="s">
        <v>21</v>
      </c>
      <c r="B42" s="38">
        <v>39</v>
      </c>
      <c r="C42" s="74" t="s">
        <v>227</v>
      </c>
      <c r="D42" s="39">
        <v>40921</v>
      </c>
      <c r="E42" s="38" t="s">
        <v>228</v>
      </c>
      <c r="F42" s="73">
        <v>180</v>
      </c>
      <c r="G42" s="94">
        <v>9900</v>
      </c>
      <c r="H42" s="71" t="s">
        <v>229</v>
      </c>
    </row>
    <row r="43" spans="1:8" ht="22.5" customHeight="1">
      <c r="A43" s="38" t="s">
        <v>21</v>
      </c>
      <c r="B43" s="38">
        <v>40</v>
      </c>
      <c r="C43" s="74" t="s">
        <v>230</v>
      </c>
      <c r="D43" s="39">
        <v>40935</v>
      </c>
      <c r="E43" s="38" t="s">
        <v>153</v>
      </c>
      <c r="F43" s="73">
        <v>15</v>
      </c>
      <c r="G43" s="94">
        <v>466.1</v>
      </c>
      <c r="H43" s="71" t="s">
        <v>231</v>
      </c>
    </row>
    <row r="44" spans="1:8" ht="22.5" customHeight="1">
      <c r="A44" s="38" t="s">
        <v>21</v>
      </c>
      <c r="B44" s="38">
        <v>41</v>
      </c>
      <c r="C44" s="74" t="s">
        <v>232</v>
      </c>
      <c r="D44" s="39">
        <v>40921</v>
      </c>
      <c r="E44" s="38" t="s">
        <v>153</v>
      </c>
      <c r="F44" s="73">
        <v>15</v>
      </c>
      <c r="G44" s="94">
        <v>466.1</v>
      </c>
      <c r="H44" s="71" t="s">
        <v>233</v>
      </c>
    </row>
    <row r="45" spans="1:8" ht="22.5" customHeight="1">
      <c r="A45" s="38" t="s">
        <v>21</v>
      </c>
      <c r="B45" s="38">
        <v>42</v>
      </c>
      <c r="C45" s="74" t="s">
        <v>234</v>
      </c>
      <c r="D45" s="39">
        <v>40921</v>
      </c>
      <c r="E45" s="38" t="s">
        <v>153</v>
      </c>
      <c r="F45" s="73">
        <v>8</v>
      </c>
      <c r="G45" s="94">
        <v>466.1</v>
      </c>
      <c r="H45" s="71" t="s">
        <v>235</v>
      </c>
    </row>
    <row r="46" spans="1:8" ht="22.5" customHeight="1">
      <c r="A46" s="38" t="s">
        <v>21</v>
      </c>
      <c r="B46" s="38">
        <v>43</v>
      </c>
      <c r="C46" s="74" t="s">
        <v>236</v>
      </c>
      <c r="D46" s="39">
        <v>40921</v>
      </c>
      <c r="E46" s="38" t="s">
        <v>153</v>
      </c>
      <c r="F46" s="73">
        <v>15</v>
      </c>
      <c r="G46" s="94">
        <v>466.1</v>
      </c>
      <c r="H46" s="71" t="s">
        <v>237</v>
      </c>
    </row>
    <row r="47" spans="1:8" ht="22.5" customHeight="1">
      <c r="A47" s="38" t="s">
        <v>21</v>
      </c>
      <c r="B47" s="38">
        <v>44</v>
      </c>
      <c r="C47" s="74" t="s">
        <v>238</v>
      </c>
      <c r="D47" s="39">
        <v>40919</v>
      </c>
      <c r="E47" s="38" t="s">
        <v>153</v>
      </c>
      <c r="F47" s="73">
        <v>5</v>
      </c>
      <c r="G47" s="94">
        <v>466.1</v>
      </c>
      <c r="H47" s="71" t="s">
        <v>239</v>
      </c>
    </row>
    <row r="48" spans="1:8" ht="22.5" customHeight="1">
      <c r="A48" s="38" t="s">
        <v>21</v>
      </c>
      <c r="B48" s="38">
        <v>45</v>
      </c>
      <c r="C48" s="74" t="s">
        <v>240</v>
      </c>
      <c r="D48" s="39">
        <v>40920</v>
      </c>
      <c r="E48" s="38" t="s">
        <v>153</v>
      </c>
      <c r="F48" s="73">
        <v>8</v>
      </c>
      <c r="G48" s="94">
        <v>466.1</v>
      </c>
      <c r="H48" s="71" t="s">
        <v>241</v>
      </c>
    </row>
    <row r="49" spans="1:8" ht="22.5" customHeight="1">
      <c r="A49" s="38" t="s">
        <v>21</v>
      </c>
      <c r="B49" s="38">
        <v>46</v>
      </c>
      <c r="C49" s="74" t="s">
        <v>242</v>
      </c>
      <c r="D49" s="39">
        <v>40919</v>
      </c>
      <c r="E49" s="38" t="s">
        <v>153</v>
      </c>
      <c r="F49" s="73">
        <v>14</v>
      </c>
      <c r="G49" s="94">
        <v>466.1</v>
      </c>
      <c r="H49" s="71" t="s">
        <v>241</v>
      </c>
    </row>
    <row r="50" spans="1:8" ht="22.5" customHeight="1">
      <c r="A50" s="38" t="s">
        <v>21</v>
      </c>
      <c r="B50" s="38">
        <v>47</v>
      </c>
      <c r="C50" s="74" t="s">
        <v>243</v>
      </c>
      <c r="D50" s="39">
        <v>40920</v>
      </c>
      <c r="E50" s="38" t="s">
        <v>153</v>
      </c>
      <c r="F50" s="73">
        <v>15</v>
      </c>
      <c r="G50" s="94">
        <v>466.1</v>
      </c>
      <c r="H50" s="71" t="s">
        <v>244</v>
      </c>
    </row>
    <row r="51" spans="1:8" ht="22.5" customHeight="1">
      <c r="A51" s="38" t="s">
        <v>21</v>
      </c>
      <c r="B51" s="38">
        <v>48</v>
      </c>
      <c r="C51" s="74" t="s">
        <v>245</v>
      </c>
      <c r="D51" s="39">
        <v>40926</v>
      </c>
      <c r="E51" s="38" t="s">
        <v>153</v>
      </c>
      <c r="F51" s="73">
        <v>15.5</v>
      </c>
      <c r="G51" s="94">
        <v>1860</v>
      </c>
      <c r="H51" s="71" t="s">
        <v>246</v>
      </c>
    </row>
    <row r="52" spans="1:8" ht="22.5" customHeight="1">
      <c r="A52" s="38" t="s">
        <v>21</v>
      </c>
      <c r="B52" s="38">
        <v>49</v>
      </c>
      <c r="C52" s="74" t="s">
        <v>247</v>
      </c>
      <c r="D52" s="39">
        <v>40924</v>
      </c>
      <c r="E52" s="38" t="s">
        <v>153</v>
      </c>
      <c r="F52" s="73">
        <v>15</v>
      </c>
      <c r="G52" s="94">
        <v>466.1</v>
      </c>
      <c r="H52" s="71" t="s">
        <v>248</v>
      </c>
    </row>
    <row r="53" spans="1:8" ht="22.5" customHeight="1">
      <c r="A53" s="38" t="s">
        <v>21</v>
      </c>
      <c r="B53" s="38">
        <v>50</v>
      </c>
      <c r="C53" s="74" t="s">
        <v>249</v>
      </c>
      <c r="D53" s="39">
        <v>40927</v>
      </c>
      <c r="E53" s="38" t="s">
        <v>153</v>
      </c>
      <c r="F53" s="73">
        <v>3</v>
      </c>
      <c r="G53" s="94">
        <v>466.1</v>
      </c>
      <c r="H53" s="71" t="s">
        <v>250</v>
      </c>
    </row>
    <row r="54" spans="1:8" ht="22.5" customHeight="1">
      <c r="A54" s="38" t="s">
        <v>21</v>
      </c>
      <c r="B54" s="38">
        <v>51</v>
      </c>
      <c r="C54" s="74" t="s">
        <v>251</v>
      </c>
      <c r="D54" s="39">
        <v>40926</v>
      </c>
      <c r="E54" s="38" t="s">
        <v>153</v>
      </c>
      <c r="F54" s="73">
        <v>5</v>
      </c>
      <c r="G54" s="94">
        <v>466.1</v>
      </c>
      <c r="H54" s="71" t="s">
        <v>252</v>
      </c>
    </row>
    <row r="55" spans="1:8" ht="22.5" customHeight="1">
      <c r="A55" s="38" t="s">
        <v>21</v>
      </c>
      <c r="B55" s="38">
        <v>52</v>
      </c>
      <c r="C55" s="74" t="s">
        <v>253</v>
      </c>
      <c r="D55" s="39">
        <v>40938</v>
      </c>
      <c r="E55" s="38" t="s">
        <v>153</v>
      </c>
      <c r="F55" s="73">
        <v>15</v>
      </c>
      <c r="G55" s="94">
        <v>466.1</v>
      </c>
      <c r="H55" s="71" t="s">
        <v>254</v>
      </c>
    </row>
    <row r="56" spans="1:8" ht="22.5" customHeight="1">
      <c r="A56" s="38" t="s">
        <v>21</v>
      </c>
      <c r="B56" s="38">
        <v>53</v>
      </c>
      <c r="C56" s="74" t="s">
        <v>255</v>
      </c>
      <c r="D56" s="39">
        <v>40933</v>
      </c>
      <c r="E56" s="38" t="s">
        <v>153</v>
      </c>
      <c r="F56" s="73">
        <v>15</v>
      </c>
      <c r="G56" s="94">
        <v>466.1</v>
      </c>
      <c r="H56" s="71" t="s">
        <v>256</v>
      </c>
    </row>
    <row r="57" spans="1:8" ht="22.5" customHeight="1">
      <c r="A57" s="38" t="s">
        <v>21</v>
      </c>
      <c r="B57" s="38">
        <v>54</v>
      </c>
      <c r="C57" s="74" t="s">
        <v>257</v>
      </c>
      <c r="D57" s="39">
        <v>40933</v>
      </c>
      <c r="E57" s="38" t="s">
        <v>153</v>
      </c>
      <c r="F57" s="73">
        <v>10</v>
      </c>
      <c r="G57" s="94">
        <v>466.1</v>
      </c>
      <c r="H57" s="71" t="s">
        <v>258</v>
      </c>
    </row>
    <row r="58" spans="1:8" ht="22.5" customHeight="1">
      <c r="A58" s="38" t="s">
        <v>21</v>
      </c>
      <c r="B58" s="38">
        <v>55</v>
      </c>
      <c r="C58" s="74" t="s">
        <v>259</v>
      </c>
      <c r="D58" s="39">
        <v>40935</v>
      </c>
      <c r="E58" s="38" t="s">
        <v>153</v>
      </c>
      <c r="F58" s="73">
        <v>15</v>
      </c>
      <c r="G58" s="94">
        <v>466.1</v>
      </c>
      <c r="H58" s="71" t="s">
        <v>260</v>
      </c>
    </row>
    <row r="59" spans="1:8" ht="22.5" customHeight="1">
      <c r="A59" s="38" t="s">
        <v>21</v>
      </c>
      <c r="B59" s="38">
        <v>56</v>
      </c>
      <c r="C59" s="74" t="s">
        <v>261</v>
      </c>
      <c r="D59" s="39">
        <v>40938</v>
      </c>
      <c r="E59" s="38" t="s">
        <v>153</v>
      </c>
      <c r="F59" s="73">
        <v>15</v>
      </c>
      <c r="G59" s="94">
        <v>466.1</v>
      </c>
      <c r="H59" s="71" t="s">
        <v>262</v>
      </c>
    </row>
    <row r="60" spans="1:8" ht="22.5" customHeight="1">
      <c r="A60" s="38" t="s">
        <v>21</v>
      </c>
      <c r="B60" s="38">
        <v>57</v>
      </c>
      <c r="C60" s="74" t="s">
        <v>263</v>
      </c>
      <c r="D60" s="39">
        <v>40938</v>
      </c>
      <c r="E60" s="38" t="s">
        <v>153</v>
      </c>
      <c r="F60" s="73">
        <v>15</v>
      </c>
      <c r="G60" s="94">
        <v>466.1</v>
      </c>
      <c r="H60" s="71" t="s">
        <v>262</v>
      </c>
    </row>
    <row r="61" spans="1:8" ht="22.5" customHeight="1">
      <c r="A61" s="38" t="s">
        <v>21</v>
      </c>
      <c r="B61" s="38">
        <v>58</v>
      </c>
      <c r="C61" s="74" t="s">
        <v>264</v>
      </c>
      <c r="D61" s="39">
        <v>40938</v>
      </c>
      <c r="E61" s="38" t="s">
        <v>153</v>
      </c>
      <c r="F61" s="73">
        <v>15</v>
      </c>
      <c r="G61" s="94">
        <v>466.1</v>
      </c>
      <c r="H61" s="71" t="s">
        <v>262</v>
      </c>
    </row>
    <row r="62" spans="1:8" ht="22.5" customHeight="1">
      <c r="A62" s="38" t="s">
        <v>21</v>
      </c>
      <c r="B62" s="38">
        <v>59</v>
      </c>
      <c r="C62" s="74" t="s">
        <v>265</v>
      </c>
      <c r="D62" s="39">
        <v>40938</v>
      </c>
      <c r="E62" s="38" t="s">
        <v>153</v>
      </c>
      <c r="F62" s="73">
        <v>10</v>
      </c>
      <c r="G62" s="94">
        <v>466.1</v>
      </c>
      <c r="H62" s="71" t="s">
        <v>266</v>
      </c>
    </row>
    <row r="63" spans="1:8" ht="22.5" customHeight="1">
      <c r="A63" s="38" t="s">
        <v>21</v>
      </c>
      <c r="B63" s="38">
        <v>60</v>
      </c>
      <c r="C63" s="74" t="s">
        <v>267</v>
      </c>
      <c r="D63" s="39">
        <v>40932</v>
      </c>
      <c r="E63" s="38" t="s">
        <v>153</v>
      </c>
      <c r="F63" s="73">
        <v>10</v>
      </c>
      <c r="G63" s="94">
        <v>466.1</v>
      </c>
      <c r="H63" s="71" t="s">
        <v>268</v>
      </c>
    </row>
    <row r="64" spans="1:8" ht="22.5" customHeight="1">
      <c r="A64" s="38" t="s">
        <v>21</v>
      </c>
      <c r="B64" s="38">
        <v>61</v>
      </c>
      <c r="C64" s="74" t="s">
        <v>269</v>
      </c>
      <c r="D64" s="39">
        <v>40938</v>
      </c>
      <c r="E64" s="38" t="s">
        <v>153</v>
      </c>
      <c r="F64" s="73">
        <v>15</v>
      </c>
      <c r="G64" s="94">
        <v>466.1</v>
      </c>
      <c r="H64" s="71" t="s">
        <v>270</v>
      </c>
    </row>
    <row r="65" spans="1:8" ht="22.5" customHeight="1">
      <c r="A65" s="38" t="s">
        <v>21</v>
      </c>
      <c r="B65" s="38">
        <v>62</v>
      </c>
      <c r="C65" s="74" t="s">
        <v>271</v>
      </c>
      <c r="D65" s="39">
        <v>40931</v>
      </c>
      <c r="E65" s="37" t="s">
        <v>153</v>
      </c>
      <c r="F65" s="73">
        <v>12</v>
      </c>
      <c r="G65" s="64">
        <v>466.1</v>
      </c>
      <c r="H65" s="71" t="s">
        <v>272</v>
      </c>
    </row>
    <row r="66" spans="1:8" ht="22.5" customHeight="1">
      <c r="A66" s="38" t="s">
        <v>21</v>
      </c>
      <c r="B66" s="38">
        <v>63</v>
      </c>
      <c r="C66" s="74" t="s">
        <v>273</v>
      </c>
      <c r="D66" s="39">
        <v>40938</v>
      </c>
      <c r="E66" s="37" t="s">
        <v>153</v>
      </c>
      <c r="F66" s="73">
        <v>15</v>
      </c>
      <c r="G66" s="64">
        <v>466.1</v>
      </c>
      <c r="H66" s="71" t="s">
        <v>262</v>
      </c>
    </row>
    <row r="67" spans="1:8" ht="22.5" customHeight="1">
      <c r="A67" s="38" t="s">
        <v>21</v>
      </c>
      <c r="B67" s="38">
        <v>64</v>
      </c>
      <c r="C67" s="74" t="s">
        <v>274</v>
      </c>
      <c r="D67" s="39">
        <v>40938</v>
      </c>
      <c r="E67" s="37" t="s">
        <v>153</v>
      </c>
      <c r="F67" s="73">
        <v>15</v>
      </c>
      <c r="G67" s="64">
        <v>466.1</v>
      </c>
      <c r="H67" s="71" t="s">
        <v>270</v>
      </c>
    </row>
    <row r="68" spans="1:8" ht="22.5" customHeight="1">
      <c r="A68" s="38" t="s">
        <v>21</v>
      </c>
      <c r="B68" s="38">
        <v>65</v>
      </c>
      <c r="C68" s="74" t="s">
        <v>275</v>
      </c>
      <c r="D68" s="39">
        <v>40935</v>
      </c>
      <c r="E68" s="37" t="s">
        <v>153</v>
      </c>
      <c r="F68" s="73">
        <v>15</v>
      </c>
      <c r="G68" s="64">
        <v>466.1</v>
      </c>
      <c r="H68" s="71" t="s">
        <v>276</v>
      </c>
    </row>
    <row r="69" spans="1:8" ht="22.5" customHeight="1">
      <c r="A69" s="38" t="s">
        <v>21</v>
      </c>
      <c r="B69" s="38">
        <v>66</v>
      </c>
      <c r="C69" s="74" t="s">
        <v>277</v>
      </c>
      <c r="D69" s="39">
        <v>40935</v>
      </c>
      <c r="E69" s="37" t="s">
        <v>153</v>
      </c>
      <c r="F69" s="73">
        <v>10</v>
      </c>
      <c r="G69" s="64">
        <v>466.1</v>
      </c>
      <c r="H69" s="71" t="s">
        <v>278</v>
      </c>
    </row>
    <row r="70" spans="1:8" ht="22.5" customHeight="1">
      <c r="A70" s="38" t="s">
        <v>21</v>
      </c>
      <c r="B70" s="38">
        <v>67</v>
      </c>
      <c r="C70" s="74" t="s">
        <v>279</v>
      </c>
      <c r="D70" s="39">
        <v>40939</v>
      </c>
      <c r="E70" s="37" t="s">
        <v>153</v>
      </c>
      <c r="F70" s="73">
        <v>15</v>
      </c>
      <c r="G70" s="64">
        <v>466.1</v>
      </c>
      <c r="H70" s="71" t="s">
        <v>280</v>
      </c>
    </row>
    <row r="71" spans="1:8" ht="22.5" customHeight="1">
      <c r="A71" s="38" t="s">
        <v>21</v>
      </c>
      <c r="B71" s="38">
        <v>68</v>
      </c>
      <c r="C71" s="74" t="s">
        <v>281</v>
      </c>
      <c r="D71" s="39">
        <v>40935</v>
      </c>
      <c r="E71" s="37" t="s">
        <v>153</v>
      </c>
      <c r="F71" s="73">
        <v>15</v>
      </c>
      <c r="G71" s="64">
        <v>466.1</v>
      </c>
      <c r="H71" s="71" t="s">
        <v>282</v>
      </c>
    </row>
    <row r="72" spans="1:8" ht="22.5" customHeight="1">
      <c r="A72" s="38" t="s">
        <v>21</v>
      </c>
      <c r="B72" s="38">
        <v>69</v>
      </c>
      <c r="C72" s="74" t="s">
        <v>283</v>
      </c>
      <c r="D72" s="39">
        <v>40935</v>
      </c>
      <c r="E72" s="37" t="s">
        <v>153</v>
      </c>
      <c r="F72" s="73">
        <v>15</v>
      </c>
      <c r="G72" s="64">
        <v>466.1</v>
      </c>
      <c r="H72" s="71" t="s">
        <v>282</v>
      </c>
    </row>
    <row r="73" spans="1:8" ht="22.5" customHeight="1">
      <c r="A73" s="38" t="s">
        <v>21</v>
      </c>
      <c r="B73" s="38">
        <v>70</v>
      </c>
      <c r="C73" s="74" t="s">
        <v>284</v>
      </c>
      <c r="D73" s="39">
        <v>40939</v>
      </c>
      <c r="E73" s="37" t="s">
        <v>153</v>
      </c>
      <c r="F73" s="73">
        <v>8</v>
      </c>
      <c r="G73" s="64">
        <v>466.1</v>
      </c>
      <c r="H73" s="71" t="s">
        <v>170</v>
      </c>
    </row>
    <row r="74" spans="1:8" ht="22.5" customHeight="1">
      <c r="A74" s="38" t="s">
        <v>21</v>
      </c>
      <c r="B74" s="38">
        <v>71</v>
      </c>
      <c r="C74" s="74" t="s">
        <v>285</v>
      </c>
      <c r="D74" s="39">
        <v>40938</v>
      </c>
      <c r="E74" s="37" t="s">
        <v>153</v>
      </c>
      <c r="F74" s="73">
        <v>14</v>
      </c>
      <c r="G74" s="64">
        <v>466.1</v>
      </c>
      <c r="H74" s="71" t="s">
        <v>286</v>
      </c>
    </row>
    <row r="75" spans="1:8" ht="22.5" customHeight="1">
      <c r="A75" s="38" t="s">
        <v>21</v>
      </c>
      <c r="B75" s="38">
        <v>72</v>
      </c>
      <c r="C75" s="74" t="s">
        <v>287</v>
      </c>
      <c r="D75" s="39">
        <v>40938</v>
      </c>
      <c r="E75" s="37" t="s">
        <v>153</v>
      </c>
      <c r="F75" s="73">
        <v>15</v>
      </c>
      <c r="G75" s="64">
        <v>466.1</v>
      </c>
      <c r="H75" s="71" t="s">
        <v>288</v>
      </c>
    </row>
    <row r="76" spans="1:8" ht="22.5" customHeight="1">
      <c r="A76" s="38" t="s">
        <v>21</v>
      </c>
      <c r="B76" s="38">
        <v>73</v>
      </c>
      <c r="C76" s="74" t="s">
        <v>289</v>
      </c>
      <c r="D76" s="39">
        <v>40935</v>
      </c>
      <c r="E76" s="37" t="s">
        <v>153</v>
      </c>
      <c r="F76" s="73">
        <v>15</v>
      </c>
      <c r="G76" s="64">
        <v>466.1</v>
      </c>
      <c r="H76" s="71" t="s">
        <v>290</v>
      </c>
    </row>
    <row r="77" spans="1:8" ht="22.5" customHeight="1">
      <c r="A77" s="38" t="s">
        <v>21</v>
      </c>
      <c r="B77" s="38">
        <v>74</v>
      </c>
      <c r="C77" s="74" t="s">
        <v>291</v>
      </c>
      <c r="D77" s="39">
        <v>40939</v>
      </c>
      <c r="E77" s="37" t="s">
        <v>153</v>
      </c>
      <c r="F77" s="73">
        <v>6.9</v>
      </c>
      <c r="G77" s="64">
        <v>466.1</v>
      </c>
      <c r="H77" s="71" t="s">
        <v>292</v>
      </c>
    </row>
    <row r="78" spans="1:8" ht="22.5" customHeight="1">
      <c r="A78" s="38" t="s">
        <v>21</v>
      </c>
      <c r="B78" s="38">
        <v>75</v>
      </c>
      <c r="C78" s="74" t="s">
        <v>293</v>
      </c>
      <c r="D78" s="39">
        <v>40939</v>
      </c>
      <c r="E78" s="37" t="s">
        <v>153</v>
      </c>
      <c r="F78" s="73">
        <v>6.9</v>
      </c>
      <c r="G78" s="64">
        <v>466.1</v>
      </c>
      <c r="H78" s="71" t="s">
        <v>292</v>
      </c>
    </row>
    <row r="79" spans="1:8" ht="22.5" customHeight="1">
      <c r="A79" s="38" t="s">
        <v>21</v>
      </c>
      <c r="B79" s="38">
        <v>76</v>
      </c>
      <c r="C79" s="74" t="s">
        <v>294</v>
      </c>
      <c r="D79" s="39">
        <v>40939</v>
      </c>
      <c r="E79" s="37" t="s">
        <v>153</v>
      </c>
      <c r="F79" s="73">
        <v>8</v>
      </c>
      <c r="G79" s="64">
        <v>466.1</v>
      </c>
      <c r="H79" s="71" t="s">
        <v>295</v>
      </c>
    </row>
    <row r="80" spans="1:8" ht="22.5" customHeight="1">
      <c r="A80" s="38" t="s">
        <v>21</v>
      </c>
      <c r="B80" s="38">
        <v>77</v>
      </c>
      <c r="C80" s="74">
        <v>40459575</v>
      </c>
      <c r="D80" s="39">
        <v>40921</v>
      </c>
      <c r="E80" s="37" t="s">
        <v>153</v>
      </c>
      <c r="F80" s="73">
        <v>15</v>
      </c>
      <c r="G80" s="64">
        <v>466.1</v>
      </c>
      <c r="H80" s="71" t="s">
        <v>296</v>
      </c>
    </row>
    <row r="81" spans="1:8" ht="22.5" customHeight="1">
      <c r="A81" s="38" t="s">
        <v>21</v>
      </c>
      <c r="B81" s="38">
        <v>78</v>
      </c>
      <c r="C81" s="74">
        <v>40469429</v>
      </c>
      <c r="D81" s="39">
        <v>40921</v>
      </c>
      <c r="E81" s="37" t="s">
        <v>153</v>
      </c>
      <c r="F81" s="73">
        <v>10</v>
      </c>
      <c r="G81" s="64">
        <v>466.1</v>
      </c>
      <c r="H81" s="71" t="s">
        <v>297</v>
      </c>
    </row>
    <row r="82" spans="1:8" ht="22.5" customHeight="1">
      <c r="A82" s="38" t="s">
        <v>21</v>
      </c>
      <c r="B82" s="38">
        <v>79</v>
      </c>
      <c r="C82" s="74">
        <v>40478619</v>
      </c>
      <c r="D82" s="39">
        <v>40933</v>
      </c>
      <c r="E82" s="37" t="s">
        <v>153</v>
      </c>
      <c r="F82" s="73">
        <v>7</v>
      </c>
      <c r="G82" s="64">
        <v>466.1</v>
      </c>
      <c r="H82" s="71" t="s">
        <v>298</v>
      </c>
    </row>
    <row r="83" spans="1:8" ht="22.5" customHeight="1">
      <c r="A83" s="38" t="s">
        <v>21</v>
      </c>
      <c r="B83" s="38">
        <v>80</v>
      </c>
      <c r="C83" s="74">
        <v>40483782</v>
      </c>
      <c r="D83" s="39">
        <v>40925</v>
      </c>
      <c r="E83" s="37" t="s">
        <v>153</v>
      </c>
      <c r="F83" s="73">
        <v>64</v>
      </c>
      <c r="G83" s="64">
        <v>7680</v>
      </c>
      <c r="H83" s="71" t="s">
        <v>299</v>
      </c>
    </row>
    <row r="84" spans="1:8" ht="22.5" customHeight="1">
      <c r="A84" s="38" t="s">
        <v>21</v>
      </c>
      <c r="B84" s="38">
        <v>81</v>
      </c>
      <c r="C84" s="74">
        <v>40485099</v>
      </c>
      <c r="D84" s="39">
        <v>40919</v>
      </c>
      <c r="E84" s="37" t="s">
        <v>153</v>
      </c>
      <c r="F84" s="73">
        <v>15</v>
      </c>
      <c r="G84" s="64">
        <v>466.1</v>
      </c>
      <c r="H84" s="71" t="s">
        <v>300</v>
      </c>
    </row>
    <row r="85" spans="1:8" ht="22.5" customHeight="1">
      <c r="A85" s="38" t="s">
        <v>21</v>
      </c>
      <c r="B85" s="38">
        <v>82</v>
      </c>
      <c r="C85" s="74">
        <v>40484432</v>
      </c>
      <c r="D85" s="39">
        <v>40920</v>
      </c>
      <c r="E85" s="37" t="s">
        <v>153</v>
      </c>
      <c r="F85" s="73">
        <v>8.5</v>
      </c>
      <c r="G85" s="64">
        <v>466.1</v>
      </c>
      <c r="H85" s="71" t="s">
        <v>301</v>
      </c>
    </row>
    <row r="86" spans="1:8" ht="22.5" customHeight="1">
      <c r="A86" s="38" t="s">
        <v>21</v>
      </c>
      <c r="B86" s="38">
        <v>83</v>
      </c>
      <c r="C86" s="74">
        <v>40486295</v>
      </c>
      <c r="D86" s="39">
        <v>40919</v>
      </c>
      <c r="E86" s="37" t="s">
        <v>153</v>
      </c>
      <c r="F86" s="73">
        <v>8</v>
      </c>
      <c r="G86" s="64">
        <v>466.1</v>
      </c>
      <c r="H86" s="71" t="s">
        <v>302</v>
      </c>
    </row>
    <row r="87" spans="1:8" ht="22.5" customHeight="1">
      <c r="A87" s="38" t="s">
        <v>21</v>
      </c>
      <c r="B87" s="38">
        <v>84</v>
      </c>
      <c r="C87" s="74">
        <v>40486556</v>
      </c>
      <c r="D87" s="39">
        <v>40924</v>
      </c>
      <c r="E87" s="72" t="s">
        <v>153</v>
      </c>
      <c r="F87" s="73">
        <v>15</v>
      </c>
      <c r="G87" s="64">
        <v>466.1</v>
      </c>
      <c r="H87" s="71" t="s">
        <v>303</v>
      </c>
    </row>
    <row r="88" spans="1:8" ht="22.5" customHeight="1">
      <c r="A88" s="38" t="s">
        <v>21</v>
      </c>
      <c r="B88" s="38">
        <v>85</v>
      </c>
      <c r="C88" s="74">
        <v>40486682</v>
      </c>
      <c r="D88" s="39">
        <v>40924</v>
      </c>
      <c r="E88" s="72" t="s">
        <v>153</v>
      </c>
      <c r="F88" s="73">
        <v>10</v>
      </c>
      <c r="G88" s="64">
        <v>466.1</v>
      </c>
      <c r="H88" s="71" t="s">
        <v>303</v>
      </c>
    </row>
    <row r="89" spans="1:8" ht="22.5" customHeight="1">
      <c r="A89" s="38" t="s">
        <v>21</v>
      </c>
      <c r="B89" s="38">
        <v>86</v>
      </c>
      <c r="C89" s="74">
        <v>40486689</v>
      </c>
      <c r="D89" s="39">
        <v>40919</v>
      </c>
      <c r="E89" s="72" t="s">
        <v>153</v>
      </c>
      <c r="F89" s="73">
        <v>15</v>
      </c>
      <c r="G89" s="64">
        <v>466.1</v>
      </c>
      <c r="H89" s="71" t="s">
        <v>303</v>
      </c>
    </row>
    <row r="90" spans="1:8" ht="22.5" customHeight="1">
      <c r="A90" s="38" t="s">
        <v>21</v>
      </c>
      <c r="B90" s="38">
        <v>87</v>
      </c>
      <c r="C90" s="74">
        <v>40486691</v>
      </c>
      <c r="D90" s="39">
        <v>40932</v>
      </c>
      <c r="E90" s="72" t="s">
        <v>153</v>
      </c>
      <c r="F90" s="73">
        <v>7</v>
      </c>
      <c r="G90" s="64">
        <v>466.1</v>
      </c>
      <c r="H90" s="71" t="s">
        <v>304</v>
      </c>
    </row>
    <row r="91" spans="1:8" ht="22.5" customHeight="1">
      <c r="A91" s="38" t="s">
        <v>21</v>
      </c>
      <c r="B91" s="38">
        <v>88</v>
      </c>
      <c r="C91" s="74">
        <v>40486698</v>
      </c>
      <c r="D91" s="39">
        <v>40925</v>
      </c>
      <c r="E91" s="72" t="s">
        <v>153</v>
      </c>
      <c r="F91" s="73">
        <v>15</v>
      </c>
      <c r="G91" s="64">
        <v>466.1</v>
      </c>
      <c r="H91" s="71" t="s">
        <v>305</v>
      </c>
    </row>
    <row r="92" spans="1:8" ht="22.5" customHeight="1">
      <c r="A92" s="38" t="s">
        <v>21</v>
      </c>
      <c r="B92" s="38">
        <v>89</v>
      </c>
      <c r="C92" s="74">
        <v>40486712</v>
      </c>
      <c r="D92" s="39">
        <v>40921</v>
      </c>
      <c r="E92" s="72" t="s">
        <v>153</v>
      </c>
      <c r="F92" s="73">
        <v>7</v>
      </c>
      <c r="G92" s="64">
        <v>466.1</v>
      </c>
      <c r="H92" s="71" t="s">
        <v>306</v>
      </c>
    </row>
    <row r="93" spans="1:8" ht="22.5" customHeight="1">
      <c r="A93" s="38" t="s">
        <v>21</v>
      </c>
      <c r="B93" s="38">
        <v>90</v>
      </c>
      <c r="C93" s="74">
        <v>40486719</v>
      </c>
      <c r="D93" s="39">
        <v>40927</v>
      </c>
      <c r="E93" s="72" t="s">
        <v>153</v>
      </c>
      <c r="F93" s="73">
        <v>8</v>
      </c>
      <c r="G93" s="64">
        <v>466.1</v>
      </c>
      <c r="H93" s="71" t="s">
        <v>307</v>
      </c>
    </row>
    <row r="94" spans="1:8" ht="22.5" customHeight="1">
      <c r="A94" s="38" t="s">
        <v>21</v>
      </c>
      <c r="B94" s="38">
        <v>91</v>
      </c>
      <c r="C94" s="74">
        <v>40486725</v>
      </c>
      <c r="D94" s="39">
        <v>40918</v>
      </c>
      <c r="E94" s="72" t="s">
        <v>153</v>
      </c>
      <c r="F94" s="73">
        <v>15</v>
      </c>
      <c r="G94" s="64">
        <v>466.1</v>
      </c>
      <c r="H94" s="71" t="s">
        <v>308</v>
      </c>
    </row>
    <row r="95" spans="1:8" ht="22.5" customHeight="1">
      <c r="A95" s="38" t="s">
        <v>21</v>
      </c>
      <c r="B95" s="38">
        <v>92</v>
      </c>
      <c r="C95" s="74">
        <v>40487904</v>
      </c>
      <c r="D95" s="39">
        <v>40919</v>
      </c>
      <c r="E95" s="72" t="s">
        <v>153</v>
      </c>
      <c r="F95" s="73">
        <v>15</v>
      </c>
      <c r="G95" s="64">
        <v>466.1</v>
      </c>
      <c r="H95" s="71" t="s">
        <v>309</v>
      </c>
    </row>
    <row r="96" spans="1:8" ht="22.5" customHeight="1">
      <c r="A96" s="38" t="s">
        <v>21</v>
      </c>
      <c r="B96" s="38">
        <v>93</v>
      </c>
      <c r="C96" s="74">
        <v>40487203</v>
      </c>
      <c r="D96" s="39">
        <v>40918</v>
      </c>
      <c r="E96" s="72" t="s">
        <v>153</v>
      </c>
      <c r="F96" s="73">
        <v>5</v>
      </c>
      <c r="G96" s="64">
        <v>466.1</v>
      </c>
      <c r="H96" s="71" t="s">
        <v>310</v>
      </c>
    </row>
    <row r="97" spans="1:8" ht="22.5" customHeight="1">
      <c r="A97" s="38" t="s">
        <v>21</v>
      </c>
      <c r="B97" s="38">
        <v>94</v>
      </c>
      <c r="C97" s="74">
        <v>40488198</v>
      </c>
      <c r="D97" s="39">
        <v>40925</v>
      </c>
      <c r="E97" s="72" t="s">
        <v>153</v>
      </c>
      <c r="F97" s="73">
        <v>15</v>
      </c>
      <c r="G97" s="64">
        <v>466.1</v>
      </c>
      <c r="H97" s="71" t="s">
        <v>311</v>
      </c>
    </row>
    <row r="98" spans="1:8" ht="22.5" customHeight="1">
      <c r="A98" s="38" t="s">
        <v>21</v>
      </c>
      <c r="B98" s="38">
        <v>95</v>
      </c>
      <c r="C98" s="74">
        <v>40488811</v>
      </c>
      <c r="D98" s="39">
        <v>40918</v>
      </c>
      <c r="E98" s="72" t="s">
        <v>153</v>
      </c>
      <c r="F98" s="73">
        <v>14.5</v>
      </c>
      <c r="G98" s="64">
        <v>466.1</v>
      </c>
      <c r="H98" s="71" t="s">
        <v>312</v>
      </c>
    </row>
    <row r="99" spans="1:8" ht="22.5" customHeight="1">
      <c r="A99" s="38" t="s">
        <v>21</v>
      </c>
      <c r="B99" s="38">
        <v>96</v>
      </c>
      <c r="C99" s="74">
        <v>40488823</v>
      </c>
      <c r="D99" s="39">
        <v>40918</v>
      </c>
      <c r="E99" s="72" t="s">
        <v>153</v>
      </c>
      <c r="F99" s="95">
        <v>15</v>
      </c>
      <c r="G99" s="64">
        <v>466.1</v>
      </c>
      <c r="H99" s="71" t="s">
        <v>313</v>
      </c>
    </row>
    <row r="100" spans="1:8" ht="22.5" customHeight="1">
      <c r="A100" s="38" t="s">
        <v>21</v>
      </c>
      <c r="B100" s="38">
        <v>97</v>
      </c>
      <c r="C100" s="74">
        <v>40488946</v>
      </c>
      <c r="D100" s="39">
        <v>40918</v>
      </c>
      <c r="E100" s="72" t="s">
        <v>153</v>
      </c>
      <c r="F100" s="73">
        <v>7</v>
      </c>
      <c r="G100" s="64">
        <v>466.1</v>
      </c>
      <c r="H100" s="71" t="s">
        <v>314</v>
      </c>
    </row>
    <row r="101" spans="1:8" ht="22.5" customHeight="1">
      <c r="A101" s="38" t="s">
        <v>21</v>
      </c>
      <c r="B101" s="38">
        <v>98</v>
      </c>
      <c r="C101" s="74">
        <v>40489457</v>
      </c>
      <c r="D101" s="39">
        <v>40918</v>
      </c>
      <c r="E101" s="72" t="s">
        <v>153</v>
      </c>
      <c r="F101" s="73">
        <v>7</v>
      </c>
      <c r="G101" s="64">
        <v>466.1</v>
      </c>
      <c r="H101" s="71" t="s">
        <v>314</v>
      </c>
    </row>
    <row r="102" spans="1:8" ht="22.5" customHeight="1">
      <c r="A102" s="38" t="s">
        <v>21</v>
      </c>
      <c r="B102" s="38">
        <v>99</v>
      </c>
      <c r="C102" s="74">
        <v>40489010</v>
      </c>
      <c r="D102" s="39">
        <v>40926</v>
      </c>
      <c r="E102" s="72" t="s">
        <v>153</v>
      </c>
      <c r="F102" s="73">
        <v>12</v>
      </c>
      <c r="G102" s="64">
        <v>466.1</v>
      </c>
      <c r="H102" s="71" t="s">
        <v>315</v>
      </c>
    </row>
    <row r="103" spans="1:8" ht="22.5" customHeight="1">
      <c r="A103" s="38" t="s">
        <v>21</v>
      </c>
      <c r="B103" s="38">
        <v>100</v>
      </c>
      <c r="C103" s="74">
        <v>40489216</v>
      </c>
      <c r="D103" s="39">
        <v>40920</v>
      </c>
      <c r="E103" s="72" t="s">
        <v>153</v>
      </c>
      <c r="F103" s="73">
        <v>15</v>
      </c>
      <c r="G103" s="64">
        <v>466.1</v>
      </c>
      <c r="H103" s="71" t="s">
        <v>316</v>
      </c>
    </row>
    <row r="104" spans="1:8" ht="22.5" customHeight="1">
      <c r="A104" s="38" t="s">
        <v>21</v>
      </c>
      <c r="B104" s="38">
        <v>101</v>
      </c>
      <c r="C104" s="74">
        <v>40489274</v>
      </c>
      <c r="D104" s="39">
        <v>40919</v>
      </c>
      <c r="E104" s="72" t="s">
        <v>153</v>
      </c>
      <c r="F104" s="73">
        <v>7</v>
      </c>
      <c r="G104" s="64">
        <v>466.1</v>
      </c>
      <c r="H104" s="71" t="s">
        <v>314</v>
      </c>
    </row>
    <row r="105" spans="1:8" ht="22.5" customHeight="1">
      <c r="A105" s="38" t="s">
        <v>21</v>
      </c>
      <c r="B105" s="38">
        <v>102</v>
      </c>
      <c r="C105" s="74">
        <v>40489394</v>
      </c>
      <c r="D105" s="39">
        <v>40924</v>
      </c>
      <c r="E105" s="72" t="s">
        <v>153</v>
      </c>
      <c r="F105" s="73">
        <v>14.5</v>
      </c>
      <c r="G105" s="64">
        <v>466.1</v>
      </c>
      <c r="H105" s="71" t="s">
        <v>317</v>
      </c>
    </row>
    <row r="106" spans="1:8" ht="22.5" customHeight="1">
      <c r="A106" s="38" t="s">
        <v>21</v>
      </c>
      <c r="B106" s="38">
        <v>103</v>
      </c>
      <c r="C106" s="74">
        <v>40489295</v>
      </c>
      <c r="D106" s="39">
        <v>40918</v>
      </c>
      <c r="E106" s="72" t="s">
        <v>153</v>
      </c>
      <c r="F106" s="73">
        <v>7</v>
      </c>
      <c r="G106" s="64">
        <v>466.1</v>
      </c>
      <c r="H106" s="71" t="s">
        <v>314</v>
      </c>
    </row>
    <row r="107" spans="1:8" ht="22.5" customHeight="1">
      <c r="A107" s="38" t="s">
        <v>21</v>
      </c>
      <c r="B107" s="38">
        <v>104</v>
      </c>
      <c r="C107" s="74">
        <v>40489720</v>
      </c>
      <c r="D107" s="39">
        <v>40933</v>
      </c>
      <c r="E107" s="72" t="s">
        <v>153</v>
      </c>
      <c r="F107" s="73">
        <v>15</v>
      </c>
      <c r="G107" s="64">
        <v>466.1</v>
      </c>
      <c r="H107" s="71" t="s">
        <v>318</v>
      </c>
    </row>
    <row r="108" spans="1:8" ht="22.5" customHeight="1">
      <c r="A108" s="38" t="s">
        <v>21</v>
      </c>
      <c r="B108" s="38">
        <v>105</v>
      </c>
      <c r="C108" s="74">
        <v>40489545</v>
      </c>
      <c r="D108" s="39">
        <v>40918</v>
      </c>
      <c r="E108" s="72" t="s">
        <v>153</v>
      </c>
      <c r="F108" s="73">
        <v>15</v>
      </c>
      <c r="G108" s="64">
        <v>466.1</v>
      </c>
      <c r="H108" s="71" t="s">
        <v>319</v>
      </c>
    </row>
    <row r="109" spans="1:8" ht="22.5" customHeight="1">
      <c r="A109" s="38" t="s">
        <v>21</v>
      </c>
      <c r="B109" s="38">
        <v>106</v>
      </c>
      <c r="C109" s="74">
        <v>40489785</v>
      </c>
      <c r="D109" s="39">
        <v>40926</v>
      </c>
      <c r="E109" s="72" t="s">
        <v>153</v>
      </c>
      <c r="F109" s="73">
        <v>7</v>
      </c>
      <c r="G109" s="64">
        <v>466.1</v>
      </c>
      <c r="H109" s="71" t="s">
        <v>314</v>
      </c>
    </row>
    <row r="110" spans="1:8" ht="22.5" customHeight="1">
      <c r="A110" s="38" t="s">
        <v>21</v>
      </c>
      <c r="B110" s="38">
        <v>107</v>
      </c>
      <c r="C110" s="74">
        <v>40489776</v>
      </c>
      <c r="D110" s="39">
        <v>40918</v>
      </c>
      <c r="E110" s="72" t="s">
        <v>153</v>
      </c>
      <c r="F110" s="73">
        <v>7</v>
      </c>
      <c r="G110" s="64">
        <v>466.1</v>
      </c>
      <c r="H110" s="71" t="s">
        <v>314</v>
      </c>
    </row>
    <row r="111" spans="1:8" ht="22.5" customHeight="1">
      <c r="A111" s="38" t="s">
        <v>21</v>
      </c>
      <c r="B111" s="38">
        <v>108</v>
      </c>
      <c r="C111" s="74">
        <v>40489817</v>
      </c>
      <c r="D111" s="39">
        <v>40921</v>
      </c>
      <c r="E111" s="72" t="s">
        <v>153</v>
      </c>
      <c r="F111" s="73">
        <v>15</v>
      </c>
      <c r="G111" s="64">
        <v>466.1</v>
      </c>
      <c r="H111" s="71" t="s">
        <v>320</v>
      </c>
    </row>
    <row r="112" spans="1:8" ht="22.5" customHeight="1">
      <c r="A112" s="38" t="s">
        <v>21</v>
      </c>
      <c r="B112" s="38">
        <v>109</v>
      </c>
      <c r="C112" s="74">
        <v>40489482</v>
      </c>
      <c r="D112" s="39">
        <v>40925</v>
      </c>
      <c r="E112" s="72" t="s">
        <v>153</v>
      </c>
      <c r="F112" s="73">
        <v>15</v>
      </c>
      <c r="G112" s="64">
        <v>466.1</v>
      </c>
      <c r="H112" s="71" t="s">
        <v>321</v>
      </c>
    </row>
    <row r="113" spans="1:8" ht="22.5" customHeight="1">
      <c r="A113" s="38" t="s">
        <v>21</v>
      </c>
      <c r="B113" s="38">
        <v>110</v>
      </c>
      <c r="C113" s="74">
        <v>40489430</v>
      </c>
      <c r="D113" s="39">
        <v>40919</v>
      </c>
      <c r="E113" s="72" t="s">
        <v>153</v>
      </c>
      <c r="F113" s="73">
        <v>7</v>
      </c>
      <c r="G113" s="64">
        <v>466.1</v>
      </c>
      <c r="H113" s="71" t="s">
        <v>314</v>
      </c>
    </row>
    <row r="114" spans="1:8" ht="22.5" customHeight="1">
      <c r="A114" s="38" t="s">
        <v>21</v>
      </c>
      <c r="B114" s="38">
        <v>111</v>
      </c>
      <c r="C114" s="74">
        <v>40489788</v>
      </c>
      <c r="D114" s="39">
        <v>40918</v>
      </c>
      <c r="E114" s="72" t="s">
        <v>153</v>
      </c>
      <c r="F114" s="73">
        <v>7</v>
      </c>
      <c r="G114" s="64">
        <v>466.1</v>
      </c>
      <c r="H114" s="71" t="s">
        <v>314</v>
      </c>
    </row>
    <row r="115" spans="1:8" ht="22.5" customHeight="1">
      <c r="A115" s="37" t="s">
        <v>21</v>
      </c>
      <c r="B115" s="38">
        <v>112</v>
      </c>
      <c r="C115" s="74">
        <v>40489307</v>
      </c>
      <c r="D115" s="39">
        <v>40919</v>
      </c>
      <c r="E115" s="72" t="s">
        <v>153</v>
      </c>
      <c r="F115" s="73">
        <v>7</v>
      </c>
      <c r="G115" s="64">
        <v>466.1</v>
      </c>
      <c r="H115" s="71" t="s">
        <v>314</v>
      </c>
    </row>
    <row r="116" spans="1:8" ht="22.5" customHeight="1">
      <c r="A116" s="37" t="s">
        <v>21</v>
      </c>
      <c r="B116" s="38">
        <v>113</v>
      </c>
      <c r="C116" s="74">
        <v>40489262</v>
      </c>
      <c r="D116" s="39">
        <v>40918</v>
      </c>
      <c r="E116" s="72" t="s">
        <v>153</v>
      </c>
      <c r="F116" s="73">
        <v>7</v>
      </c>
      <c r="G116" s="64">
        <v>466.1</v>
      </c>
      <c r="H116" s="71" t="s">
        <v>314</v>
      </c>
    </row>
    <row r="117" spans="1:8" ht="22.5" customHeight="1">
      <c r="A117" s="37" t="s">
        <v>21</v>
      </c>
      <c r="B117" s="38">
        <v>114</v>
      </c>
      <c r="C117" s="74">
        <v>40489261</v>
      </c>
      <c r="D117" s="39">
        <v>40919</v>
      </c>
      <c r="E117" s="72" t="s">
        <v>153</v>
      </c>
      <c r="F117" s="73">
        <v>7</v>
      </c>
      <c r="G117" s="64">
        <v>466.1</v>
      </c>
      <c r="H117" s="71" t="s">
        <v>314</v>
      </c>
    </row>
    <row r="118" spans="1:8" ht="22.5" customHeight="1">
      <c r="A118" s="37" t="s">
        <v>21</v>
      </c>
      <c r="B118" s="38">
        <v>115</v>
      </c>
      <c r="C118" s="74">
        <v>40489397</v>
      </c>
      <c r="D118" s="39">
        <v>40919</v>
      </c>
      <c r="E118" s="72" t="s">
        <v>153</v>
      </c>
      <c r="F118" s="73">
        <v>5</v>
      </c>
      <c r="G118" s="64">
        <v>466.1</v>
      </c>
      <c r="H118" s="71" t="s">
        <v>314</v>
      </c>
    </row>
    <row r="119" spans="1:8" ht="22.5" customHeight="1">
      <c r="A119" s="37" t="s">
        <v>21</v>
      </c>
      <c r="B119" s="38">
        <v>116</v>
      </c>
      <c r="C119" s="74">
        <v>40489504</v>
      </c>
      <c r="D119" s="39">
        <v>40920</v>
      </c>
      <c r="E119" s="72" t="s">
        <v>153</v>
      </c>
      <c r="F119" s="73">
        <v>7</v>
      </c>
      <c r="G119" s="64">
        <v>466.1</v>
      </c>
      <c r="H119" s="71" t="s">
        <v>322</v>
      </c>
    </row>
    <row r="120" spans="1:8" ht="22.5" customHeight="1">
      <c r="A120" s="37" t="s">
        <v>21</v>
      </c>
      <c r="B120" s="38">
        <v>117</v>
      </c>
      <c r="C120" s="74">
        <v>40490564</v>
      </c>
      <c r="D120" s="39">
        <v>40926</v>
      </c>
      <c r="E120" s="72" t="s">
        <v>153</v>
      </c>
      <c r="F120" s="73">
        <v>7</v>
      </c>
      <c r="G120" s="64">
        <v>466.1</v>
      </c>
      <c r="H120" s="71" t="s">
        <v>314</v>
      </c>
    </row>
    <row r="121" spans="1:8" ht="22.5" customHeight="1">
      <c r="A121" s="37" t="s">
        <v>21</v>
      </c>
      <c r="B121" s="38">
        <v>118</v>
      </c>
      <c r="C121" s="74">
        <v>40490682</v>
      </c>
      <c r="D121" s="39">
        <v>40927</v>
      </c>
      <c r="E121" s="72" t="s">
        <v>153</v>
      </c>
      <c r="F121" s="73">
        <v>7</v>
      </c>
      <c r="G121" s="64">
        <v>466.1</v>
      </c>
      <c r="H121" s="71" t="s">
        <v>314</v>
      </c>
    </row>
    <row r="122" spans="1:8" ht="22.5" customHeight="1">
      <c r="A122" s="37" t="s">
        <v>21</v>
      </c>
      <c r="B122" s="38">
        <v>119</v>
      </c>
      <c r="C122" s="74">
        <v>40490608</v>
      </c>
      <c r="D122" s="39">
        <v>40926</v>
      </c>
      <c r="E122" s="72" t="s">
        <v>153</v>
      </c>
      <c r="F122" s="73">
        <v>8</v>
      </c>
      <c r="G122" s="64">
        <v>466.1</v>
      </c>
      <c r="H122" s="71" t="s">
        <v>314</v>
      </c>
    </row>
    <row r="123" spans="1:8" ht="22.5" customHeight="1">
      <c r="A123" s="37" t="s">
        <v>21</v>
      </c>
      <c r="B123" s="38">
        <v>120</v>
      </c>
      <c r="C123" s="74">
        <v>40490713</v>
      </c>
      <c r="D123" s="39">
        <v>40926</v>
      </c>
      <c r="E123" s="72" t="s">
        <v>153</v>
      </c>
      <c r="F123" s="73">
        <v>7</v>
      </c>
      <c r="G123" s="64">
        <v>466.1</v>
      </c>
      <c r="H123" s="71" t="s">
        <v>314</v>
      </c>
    </row>
    <row r="124" spans="1:8" ht="22.5" customHeight="1">
      <c r="A124" s="37" t="s">
        <v>21</v>
      </c>
      <c r="B124" s="38">
        <v>121</v>
      </c>
      <c r="C124" s="74">
        <v>40490846</v>
      </c>
      <c r="D124" s="39">
        <v>40931</v>
      </c>
      <c r="E124" s="72" t="s">
        <v>153</v>
      </c>
      <c r="F124" s="73">
        <v>4.5</v>
      </c>
      <c r="G124" s="64">
        <v>466.1</v>
      </c>
      <c r="H124" s="71" t="s">
        <v>323</v>
      </c>
    </row>
    <row r="125" spans="1:8" ht="22.5" customHeight="1">
      <c r="A125" s="37" t="s">
        <v>21</v>
      </c>
      <c r="B125" s="38">
        <v>122</v>
      </c>
      <c r="C125" s="74">
        <v>40492214</v>
      </c>
      <c r="D125" s="39">
        <v>40927</v>
      </c>
      <c r="E125" s="72" t="s">
        <v>153</v>
      </c>
      <c r="F125" s="73">
        <v>5</v>
      </c>
      <c r="G125" s="64">
        <v>466.1</v>
      </c>
      <c r="H125" s="71" t="s">
        <v>314</v>
      </c>
    </row>
    <row r="126" spans="1:8" ht="22.5" customHeight="1">
      <c r="A126" s="37" t="s">
        <v>21</v>
      </c>
      <c r="B126" s="38">
        <v>123</v>
      </c>
      <c r="C126" s="74">
        <v>40492253</v>
      </c>
      <c r="D126" s="39">
        <v>40927</v>
      </c>
      <c r="E126" s="72" t="s">
        <v>153</v>
      </c>
      <c r="F126" s="73">
        <v>7</v>
      </c>
      <c r="G126" s="64">
        <v>466.1</v>
      </c>
      <c r="H126" s="71" t="s">
        <v>314</v>
      </c>
    </row>
    <row r="127" spans="1:8" ht="22.5" customHeight="1">
      <c r="A127" s="37" t="s">
        <v>21</v>
      </c>
      <c r="B127" s="38">
        <v>124</v>
      </c>
      <c r="C127" s="74">
        <v>40492278</v>
      </c>
      <c r="D127" s="39">
        <v>40928</v>
      </c>
      <c r="E127" s="72" t="s">
        <v>153</v>
      </c>
      <c r="F127" s="73">
        <v>5</v>
      </c>
      <c r="G127" s="64">
        <v>466.1</v>
      </c>
      <c r="H127" s="71" t="s">
        <v>314</v>
      </c>
    </row>
    <row r="128" spans="1:8" ht="22.5" customHeight="1">
      <c r="A128" s="37" t="s">
        <v>21</v>
      </c>
      <c r="B128" s="38">
        <v>125</v>
      </c>
      <c r="C128" s="74">
        <v>40492309</v>
      </c>
      <c r="D128" s="39">
        <v>40927</v>
      </c>
      <c r="E128" s="72" t="s">
        <v>153</v>
      </c>
      <c r="F128" s="73">
        <v>7</v>
      </c>
      <c r="G128" s="64">
        <v>466.1</v>
      </c>
      <c r="H128" s="71" t="s">
        <v>314</v>
      </c>
    </row>
    <row r="129" spans="1:8" ht="22.5" customHeight="1">
      <c r="A129" s="38" t="s">
        <v>72</v>
      </c>
      <c r="B129" s="38">
        <v>126</v>
      </c>
      <c r="C129" s="74">
        <v>40492440</v>
      </c>
      <c r="D129" s="39">
        <v>40926</v>
      </c>
      <c r="E129" s="72" t="s">
        <v>153</v>
      </c>
      <c r="F129" s="73">
        <v>8</v>
      </c>
      <c r="G129" s="64">
        <v>466.1</v>
      </c>
      <c r="H129" s="71" t="s">
        <v>314</v>
      </c>
    </row>
    <row r="130" spans="1:8" ht="22.5" customHeight="1">
      <c r="A130" s="38" t="s">
        <v>72</v>
      </c>
      <c r="B130" s="38">
        <v>127</v>
      </c>
      <c r="C130" s="74">
        <v>40492477</v>
      </c>
      <c r="D130" s="39">
        <v>40927</v>
      </c>
      <c r="E130" s="72" t="s">
        <v>153</v>
      </c>
      <c r="F130" s="73">
        <v>7</v>
      </c>
      <c r="G130" s="64">
        <v>466.1</v>
      </c>
      <c r="H130" s="71" t="s">
        <v>314</v>
      </c>
    </row>
    <row r="131" spans="1:8" ht="22.5" customHeight="1">
      <c r="A131" s="38" t="s">
        <v>72</v>
      </c>
      <c r="B131" s="38">
        <v>128</v>
      </c>
      <c r="C131" s="74">
        <v>40492499</v>
      </c>
      <c r="D131" s="39">
        <v>40933</v>
      </c>
      <c r="E131" s="72" t="s">
        <v>153</v>
      </c>
      <c r="F131" s="73">
        <v>7</v>
      </c>
      <c r="G131" s="64">
        <v>466.1</v>
      </c>
      <c r="H131" s="71" t="s">
        <v>324</v>
      </c>
    </row>
    <row r="132" spans="1:8" ht="22.5" customHeight="1">
      <c r="A132" s="38" t="s">
        <v>72</v>
      </c>
      <c r="B132" s="38">
        <v>129</v>
      </c>
      <c r="C132" s="74">
        <v>40492536</v>
      </c>
      <c r="D132" s="39">
        <v>40927</v>
      </c>
      <c r="E132" s="72" t="s">
        <v>153</v>
      </c>
      <c r="F132" s="73">
        <v>7</v>
      </c>
      <c r="G132" s="64">
        <v>466.1</v>
      </c>
      <c r="H132" s="71" t="s">
        <v>314</v>
      </c>
    </row>
    <row r="133" spans="1:8" ht="22.5" customHeight="1">
      <c r="A133" s="38" t="s">
        <v>72</v>
      </c>
      <c r="B133" s="38">
        <v>130</v>
      </c>
      <c r="C133" s="74">
        <v>40492567</v>
      </c>
      <c r="D133" s="39">
        <v>40927</v>
      </c>
      <c r="E133" s="72" t="s">
        <v>153</v>
      </c>
      <c r="F133" s="73">
        <v>8</v>
      </c>
      <c r="G133" s="64">
        <v>466.1</v>
      </c>
      <c r="H133" s="71" t="s">
        <v>314</v>
      </c>
    </row>
    <row r="134" spans="1:8" ht="22.5" customHeight="1">
      <c r="A134" s="38" t="s">
        <v>72</v>
      </c>
      <c r="B134" s="38">
        <v>131</v>
      </c>
      <c r="C134" s="74">
        <v>40492668</v>
      </c>
      <c r="D134" s="39">
        <v>40926</v>
      </c>
      <c r="E134" s="72" t="s">
        <v>153</v>
      </c>
      <c r="F134" s="73">
        <v>7</v>
      </c>
      <c r="G134" s="64">
        <v>466.1</v>
      </c>
      <c r="H134" s="71" t="s">
        <v>325</v>
      </c>
    </row>
    <row r="135" spans="1:8" ht="22.5" customHeight="1">
      <c r="A135" s="38" t="s">
        <v>72</v>
      </c>
      <c r="B135" s="38">
        <v>132</v>
      </c>
      <c r="C135" s="74">
        <v>40492766</v>
      </c>
      <c r="D135" s="39">
        <v>40926</v>
      </c>
      <c r="E135" s="72" t="s">
        <v>153</v>
      </c>
      <c r="F135" s="73">
        <v>7</v>
      </c>
      <c r="G135" s="64">
        <v>466.1</v>
      </c>
      <c r="H135" s="71" t="s">
        <v>314</v>
      </c>
    </row>
    <row r="136" spans="1:8" ht="22.5" customHeight="1">
      <c r="A136" s="38" t="s">
        <v>72</v>
      </c>
      <c r="B136" s="38">
        <v>133</v>
      </c>
      <c r="C136" s="72">
        <v>40492738</v>
      </c>
      <c r="D136" s="75">
        <v>40928</v>
      </c>
      <c r="E136" s="72" t="s">
        <v>153</v>
      </c>
      <c r="F136" s="76">
        <v>7</v>
      </c>
      <c r="G136" s="77">
        <v>466.1</v>
      </c>
      <c r="H136" s="78" t="s">
        <v>314</v>
      </c>
    </row>
    <row r="137" spans="1:8" ht="22.5" customHeight="1">
      <c r="A137" s="38" t="s">
        <v>72</v>
      </c>
      <c r="B137" s="38">
        <v>134</v>
      </c>
      <c r="C137" s="72">
        <v>40492713</v>
      </c>
      <c r="D137" s="75">
        <v>40926</v>
      </c>
      <c r="E137" s="72" t="s">
        <v>153</v>
      </c>
      <c r="F137" s="76">
        <v>8</v>
      </c>
      <c r="G137" s="77">
        <v>466.1</v>
      </c>
      <c r="H137" s="78" t="s">
        <v>314</v>
      </c>
    </row>
    <row r="138" spans="1:8" ht="22.5" customHeight="1">
      <c r="A138" s="38" t="s">
        <v>72</v>
      </c>
      <c r="B138" s="38">
        <v>135</v>
      </c>
      <c r="C138" s="72">
        <v>40497425</v>
      </c>
      <c r="D138" s="75">
        <v>40939</v>
      </c>
      <c r="E138" s="72" t="s">
        <v>153</v>
      </c>
      <c r="F138" s="76">
        <v>15</v>
      </c>
      <c r="G138" s="77">
        <v>466.1</v>
      </c>
      <c r="H138" s="78" t="s">
        <v>326</v>
      </c>
    </row>
    <row r="139" spans="1:8" ht="22.5" customHeight="1">
      <c r="A139" s="38" t="s">
        <v>72</v>
      </c>
      <c r="B139" s="38">
        <v>136</v>
      </c>
      <c r="C139" s="72">
        <v>40496316</v>
      </c>
      <c r="D139" s="75">
        <v>40939</v>
      </c>
      <c r="E139" s="72" t="s">
        <v>153</v>
      </c>
      <c r="F139" s="76">
        <v>15</v>
      </c>
      <c r="G139" s="77">
        <v>466.1</v>
      </c>
      <c r="H139" s="78" t="s">
        <v>327</v>
      </c>
    </row>
    <row r="140" spans="1:8" ht="22.5" customHeight="1">
      <c r="A140" s="38" t="s">
        <v>72</v>
      </c>
      <c r="B140" s="38">
        <v>137</v>
      </c>
      <c r="C140" s="72">
        <v>40497400</v>
      </c>
      <c r="D140" s="75">
        <v>40934</v>
      </c>
      <c r="E140" s="72" t="s">
        <v>153</v>
      </c>
      <c r="F140" s="76">
        <v>15</v>
      </c>
      <c r="G140" s="77">
        <v>466.1</v>
      </c>
      <c r="H140" s="78" t="s">
        <v>328</v>
      </c>
    </row>
    <row r="141" spans="1:8" ht="22.5" customHeight="1">
      <c r="A141" s="38" t="s">
        <v>72</v>
      </c>
      <c r="B141" s="38">
        <v>138</v>
      </c>
      <c r="C141" s="72">
        <v>40496640</v>
      </c>
      <c r="D141" s="75">
        <v>40931</v>
      </c>
      <c r="E141" s="72" t="s">
        <v>153</v>
      </c>
      <c r="F141" s="76">
        <v>15</v>
      </c>
      <c r="G141" s="77">
        <v>466.1</v>
      </c>
      <c r="H141" s="78" t="s">
        <v>329</v>
      </c>
    </row>
    <row r="142" spans="1:8" ht="22.5" customHeight="1">
      <c r="A142" s="38" t="s">
        <v>72</v>
      </c>
      <c r="B142" s="38">
        <v>139</v>
      </c>
      <c r="C142" s="72">
        <v>40501196</v>
      </c>
      <c r="D142" s="75">
        <v>40939</v>
      </c>
      <c r="E142" s="72" t="s">
        <v>153</v>
      </c>
      <c r="F142" s="76">
        <v>14</v>
      </c>
      <c r="G142" s="77">
        <v>466.1</v>
      </c>
      <c r="H142" s="78" t="s">
        <v>330</v>
      </c>
    </row>
    <row r="143" spans="1:8" ht="22.5" customHeight="1">
      <c r="A143" s="38" t="s">
        <v>72</v>
      </c>
      <c r="B143" s="38">
        <v>140</v>
      </c>
      <c r="C143" s="72">
        <v>40497409</v>
      </c>
      <c r="D143" s="75">
        <v>40939</v>
      </c>
      <c r="E143" s="72" t="s">
        <v>153</v>
      </c>
      <c r="F143" s="76">
        <v>7</v>
      </c>
      <c r="G143" s="77">
        <v>466.1</v>
      </c>
      <c r="H143" s="78" t="s">
        <v>331</v>
      </c>
    </row>
    <row r="144" spans="1:8" ht="22.5" customHeight="1">
      <c r="A144" s="38" t="s">
        <v>72</v>
      </c>
      <c r="B144" s="38">
        <v>141</v>
      </c>
      <c r="C144" s="72">
        <v>40501091</v>
      </c>
      <c r="D144" s="75">
        <v>40938</v>
      </c>
      <c r="E144" s="72" t="s">
        <v>153</v>
      </c>
      <c r="F144" s="76">
        <v>7</v>
      </c>
      <c r="G144" s="77">
        <v>466.1</v>
      </c>
      <c r="H144" s="78" t="s">
        <v>332</v>
      </c>
    </row>
    <row r="145" spans="1:8" ht="22.5" customHeight="1">
      <c r="A145" s="38" t="s">
        <v>72</v>
      </c>
      <c r="B145" s="38">
        <v>142</v>
      </c>
      <c r="C145" s="72">
        <v>40489368</v>
      </c>
      <c r="D145" s="75">
        <v>40924</v>
      </c>
      <c r="E145" s="72" t="s">
        <v>153</v>
      </c>
      <c r="F145" s="76">
        <v>7</v>
      </c>
      <c r="G145" s="77">
        <v>466.1</v>
      </c>
      <c r="H145" s="78" t="s">
        <v>333</v>
      </c>
    </row>
    <row r="146" spans="1:8" ht="22.5" customHeight="1">
      <c r="A146" s="38" t="s">
        <v>72</v>
      </c>
      <c r="B146" s="38">
        <v>143</v>
      </c>
      <c r="C146" s="72">
        <v>40473113</v>
      </c>
      <c r="D146" s="75">
        <v>40920</v>
      </c>
      <c r="E146" s="72" t="s">
        <v>153</v>
      </c>
      <c r="F146" s="76">
        <v>30</v>
      </c>
      <c r="G146" s="77">
        <v>71020.48</v>
      </c>
      <c r="H146" s="78" t="s">
        <v>334</v>
      </c>
    </row>
    <row r="147" spans="1:8" ht="22.5" customHeight="1">
      <c r="A147" s="38" t="s">
        <v>72</v>
      </c>
      <c r="B147" s="38">
        <v>144</v>
      </c>
      <c r="C147" s="72">
        <v>40473672</v>
      </c>
      <c r="D147" s="75">
        <v>40926</v>
      </c>
      <c r="E147" s="72" t="s">
        <v>153</v>
      </c>
      <c r="F147" s="76">
        <v>15</v>
      </c>
      <c r="G147" s="77">
        <v>466.1</v>
      </c>
      <c r="H147" s="78" t="s">
        <v>335</v>
      </c>
    </row>
    <row r="148" spans="1:8" ht="22.5" customHeight="1">
      <c r="A148" s="38" t="s">
        <v>72</v>
      </c>
      <c r="B148" s="38">
        <v>145</v>
      </c>
      <c r="C148" s="72">
        <v>40475150</v>
      </c>
      <c r="D148" s="75">
        <v>40921</v>
      </c>
      <c r="E148" s="72" t="s">
        <v>153</v>
      </c>
      <c r="F148" s="76">
        <v>15</v>
      </c>
      <c r="G148" s="77">
        <v>466.1</v>
      </c>
      <c r="H148" s="78" t="s">
        <v>336</v>
      </c>
    </row>
    <row r="149" spans="1:8" ht="22.5" customHeight="1">
      <c r="A149" s="38" t="s">
        <v>72</v>
      </c>
      <c r="B149" s="38">
        <v>146</v>
      </c>
      <c r="C149" s="72">
        <v>40481498</v>
      </c>
      <c r="D149" s="75">
        <v>40918</v>
      </c>
      <c r="E149" s="72" t="s">
        <v>228</v>
      </c>
      <c r="F149" s="76">
        <v>130</v>
      </c>
      <c r="G149" s="77">
        <v>7150</v>
      </c>
      <c r="H149" s="78" t="s">
        <v>337</v>
      </c>
    </row>
    <row r="150" spans="1:8" ht="22.5" customHeight="1">
      <c r="A150" s="38" t="s">
        <v>72</v>
      </c>
      <c r="B150" s="38">
        <v>147</v>
      </c>
      <c r="C150" s="72">
        <v>40482067</v>
      </c>
      <c r="D150" s="75">
        <v>40926</v>
      </c>
      <c r="E150" s="72" t="s">
        <v>153</v>
      </c>
      <c r="F150" s="76">
        <v>15</v>
      </c>
      <c r="G150" s="77">
        <v>466.1</v>
      </c>
      <c r="H150" s="78" t="s">
        <v>338</v>
      </c>
    </row>
    <row r="151" spans="1:8" ht="22.5" customHeight="1">
      <c r="A151" s="38" t="s">
        <v>72</v>
      </c>
      <c r="B151" s="38">
        <v>148</v>
      </c>
      <c r="C151" s="72">
        <v>40491901</v>
      </c>
      <c r="D151" s="75">
        <v>40931</v>
      </c>
      <c r="E151" s="72" t="s">
        <v>153</v>
      </c>
      <c r="F151" s="76">
        <v>15</v>
      </c>
      <c r="G151" s="77">
        <v>466.1</v>
      </c>
      <c r="H151" s="78" t="s">
        <v>339</v>
      </c>
    </row>
    <row r="152" spans="1:8" ht="22.5" customHeight="1">
      <c r="A152" s="38" t="s">
        <v>72</v>
      </c>
      <c r="B152" s="38">
        <v>149</v>
      </c>
      <c r="C152" s="72">
        <v>40491939</v>
      </c>
      <c r="D152" s="75">
        <v>40931</v>
      </c>
      <c r="E152" s="72" t="s">
        <v>153</v>
      </c>
      <c r="F152" s="76">
        <v>15</v>
      </c>
      <c r="G152" s="77">
        <v>466.1</v>
      </c>
      <c r="H152" s="78" t="s">
        <v>340</v>
      </c>
    </row>
    <row r="153" spans="1:8" ht="22.5" customHeight="1">
      <c r="A153" s="38" t="s">
        <v>72</v>
      </c>
      <c r="B153" s="38">
        <v>150</v>
      </c>
      <c r="C153" s="72">
        <v>40491982</v>
      </c>
      <c r="D153" s="75">
        <v>40927</v>
      </c>
      <c r="E153" s="72" t="s">
        <v>153</v>
      </c>
      <c r="F153" s="76">
        <v>14</v>
      </c>
      <c r="G153" s="77">
        <v>466.1</v>
      </c>
      <c r="H153" s="78" t="s">
        <v>341</v>
      </c>
    </row>
    <row r="154" spans="1:8" ht="22.5" customHeight="1">
      <c r="A154" s="38" t="s">
        <v>72</v>
      </c>
      <c r="B154" s="38">
        <v>151</v>
      </c>
      <c r="C154" s="72">
        <v>40493322</v>
      </c>
      <c r="D154" s="75">
        <v>40931</v>
      </c>
      <c r="E154" s="72" t="s">
        <v>153</v>
      </c>
      <c r="F154" s="76">
        <v>10</v>
      </c>
      <c r="G154" s="77">
        <v>466.1</v>
      </c>
      <c r="H154" s="78" t="s">
        <v>342</v>
      </c>
    </row>
    <row r="155" spans="1:8" ht="22.5" customHeight="1">
      <c r="A155" s="38" t="s">
        <v>72</v>
      </c>
      <c r="B155" s="38">
        <v>152</v>
      </c>
      <c r="C155" s="72">
        <v>40495470</v>
      </c>
      <c r="D155" s="75">
        <v>40931</v>
      </c>
      <c r="E155" s="72" t="s">
        <v>153</v>
      </c>
      <c r="F155" s="76">
        <v>7</v>
      </c>
      <c r="G155" s="77">
        <v>466.1</v>
      </c>
      <c r="H155" s="78" t="s">
        <v>343</v>
      </c>
    </row>
    <row r="156" spans="1:8" ht="22.5" customHeight="1">
      <c r="A156" s="38" t="s">
        <v>72</v>
      </c>
      <c r="B156" s="38">
        <v>153</v>
      </c>
      <c r="C156" s="72">
        <v>40495529</v>
      </c>
      <c r="D156" s="75">
        <v>40934</v>
      </c>
      <c r="E156" s="72" t="s">
        <v>153</v>
      </c>
      <c r="F156" s="76">
        <v>5</v>
      </c>
      <c r="G156" s="77">
        <v>466.1</v>
      </c>
      <c r="H156" s="78" t="s">
        <v>344</v>
      </c>
    </row>
    <row r="157" spans="1:8" ht="22.5" customHeight="1">
      <c r="A157" s="38" t="s">
        <v>72</v>
      </c>
      <c r="B157" s="38">
        <v>154</v>
      </c>
      <c r="C157" s="72">
        <v>40500208</v>
      </c>
      <c r="D157" s="75">
        <v>40939</v>
      </c>
      <c r="E157" s="72" t="s">
        <v>153</v>
      </c>
      <c r="F157" s="76">
        <v>14</v>
      </c>
      <c r="G157" s="77">
        <v>466.1</v>
      </c>
      <c r="H157" s="78" t="s">
        <v>345</v>
      </c>
    </row>
    <row r="158" spans="1:8" ht="22.5" customHeight="1">
      <c r="A158" s="38" t="s">
        <v>72</v>
      </c>
      <c r="B158" s="38">
        <v>155</v>
      </c>
      <c r="C158" s="72">
        <v>40500314</v>
      </c>
      <c r="D158" s="75">
        <v>40939</v>
      </c>
      <c r="E158" s="72" t="s">
        <v>153</v>
      </c>
      <c r="F158" s="76">
        <v>14</v>
      </c>
      <c r="G158" s="77">
        <v>466.1</v>
      </c>
      <c r="H158" s="78" t="s">
        <v>346</v>
      </c>
    </row>
    <row r="159" spans="1:8" ht="22.5" customHeight="1">
      <c r="A159" s="37" t="s">
        <v>21</v>
      </c>
      <c r="B159" s="38">
        <v>156</v>
      </c>
      <c r="C159" s="72">
        <v>40498212</v>
      </c>
      <c r="D159" s="75">
        <v>40934</v>
      </c>
      <c r="E159" s="72" t="s">
        <v>153</v>
      </c>
      <c r="F159" s="76">
        <v>4.5</v>
      </c>
      <c r="G159" s="77">
        <v>466.1</v>
      </c>
      <c r="H159" s="78" t="s">
        <v>347</v>
      </c>
    </row>
    <row r="160" spans="1:8" ht="22.5" customHeight="1">
      <c r="A160" s="37" t="s">
        <v>21</v>
      </c>
      <c r="B160" s="38">
        <v>157</v>
      </c>
      <c r="C160" s="72">
        <v>40497355</v>
      </c>
      <c r="D160" s="75">
        <v>40934</v>
      </c>
      <c r="E160" s="72" t="s">
        <v>153</v>
      </c>
      <c r="F160" s="76">
        <v>5</v>
      </c>
      <c r="G160" s="77">
        <v>466.1</v>
      </c>
      <c r="H160" s="78" t="s">
        <v>348</v>
      </c>
    </row>
    <row r="161" spans="1:8" ht="22.5" customHeight="1">
      <c r="A161" s="37" t="s">
        <v>21</v>
      </c>
      <c r="B161" s="38">
        <v>158</v>
      </c>
      <c r="C161" s="72">
        <v>40497019</v>
      </c>
      <c r="D161" s="75">
        <v>40938</v>
      </c>
      <c r="E161" s="72" t="s">
        <v>153</v>
      </c>
      <c r="F161" s="76">
        <v>10</v>
      </c>
      <c r="G161" s="77">
        <v>466.1</v>
      </c>
      <c r="H161" s="78" t="s">
        <v>349</v>
      </c>
    </row>
    <row r="162" spans="1:8" ht="22.5" customHeight="1">
      <c r="A162" s="37" t="s">
        <v>21</v>
      </c>
      <c r="B162" s="38">
        <v>159</v>
      </c>
      <c r="C162" s="72">
        <v>40475652</v>
      </c>
      <c r="D162" s="75">
        <v>40918</v>
      </c>
      <c r="E162" s="72" t="s">
        <v>153</v>
      </c>
      <c r="F162" s="76">
        <v>1.5</v>
      </c>
      <c r="G162" s="77">
        <v>466.1</v>
      </c>
      <c r="H162" s="78" t="s">
        <v>350</v>
      </c>
    </row>
    <row r="163" spans="1:8" ht="22.5" customHeight="1">
      <c r="A163" s="37" t="s">
        <v>21</v>
      </c>
      <c r="B163" s="38">
        <v>160</v>
      </c>
      <c r="C163" s="72">
        <v>40475411</v>
      </c>
      <c r="D163" s="75">
        <v>40918</v>
      </c>
      <c r="E163" s="72" t="s">
        <v>153</v>
      </c>
      <c r="F163" s="76">
        <v>1.5</v>
      </c>
      <c r="G163" s="77">
        <v>466.1</v>
      </c>
      <c r="H163" s="78" t="s">
        <v>351</v>
      </c>
    </row>
    <row r="164" spans="1:8" ht="22.5" customHeight="1">
      <c r="A164" s="37" t="s">
        <v>21</v>
      </c>
      <c r="B164" s="38">
        <v>161</v>
      </c>
      <c r="C164" s="74">
        <v>40486558</v>
      </c>
      <c r="D164" s="39">
        <v>40926</v>
      </c>
      <c r="E164" s="72" t="s">
        <v>228</v>
      </c>
      <c r="F164" s="73">
        <v>40</v>
      </c>
      <c r="G164" s="79">
        <v>4800</v>
      </c>
      <c r="H164" s="71" t="s">
        <v>352</v>
      </c>
    </row>
    <row r="165" spans="1:8" ht="22.5" customHeight="1">
      <c r="A165" s="37" t="s">
        <v>21</v>
      </c>
      <c r="B165" s="38">
        <v>162</v>
      </c>
      <c r="C165" s="74">
        <v>40487239</v>
      </c>
      <c r="D165" s="39">
        <v>40928</v>
      </c>
      <c r="E165" s="72" t="s">
        <v>153</v>
      </c>
      <c r="F165" s="73">
        <v>10</v>
      </c>
      <c r="G165" s="79">
        <v>466.1</v>
      </c>
      <c r="H165" s="71" t="s">
        <v>353</v>
      </c>
    </row>
    <row r="166" spans="1:8" ht="22.5" customHeight="1">
      <c r="A166" s="37" t="s">
        <v>21</v>
      </c>
      <c r="B166" s="38">
        <v>163</v>
      </c>
      <c r="C166" s="74">
        <v>40489456</v>
      </c>
      <c r="D166" s="39">
        <v>40932</v>
      </c>
      <c r="E166" s="72" t="s">
        <v>153</v>
      </c>
      <c r="F166" s="73">
        <v>5</v>
      </c>
      <c r="G166" s="79">
        <v>466.1</v>
      </c>
      <c r="H166" s="71" t="s">
        <v>354</v>
      </c>
    </row>
    <row r="167" spans="1:8" ht="22.5" customHeight="1">
      <c r="A167" s="37" t="s">
        <v>21</v>
      </c>
      <c r="B167" s="38">
        <v>164</v>
      </c>
      <c r="C167" s="74">
        <v>40493304</v>
      </c>
      <c r="D167" s="39">
        <v>40932</v>
      </c>
      <c r="E167" s="72" t="s">
        <v>153</v>
      </c>
      <c r="F167" s="73">
        <v>15</v>
      </c>
      <c r="G167" s="79">
        <v>466.1</v>
      </c>
      <c r="H167" s="71" t="s">
        <v>355</v>
      </c>
    </row>
    <row r="168" spans="1:8" ht="22.5" customHeight="1">
      <c r="A168" s="37" t="s">
        <v>21</v>
      </c>
      <c r="B168" s="38">
        <v>165</v>
      </c>
      <c r="C168" s="74">
        <v>40494625</v>
      </c>
      <c r="D168" s="39">
        <v>40933</v>
      </c>
      <c r="E168" s="72" t="s">
        <v>153</v>
      </c>
      <c r="F168" s="73">
        <v>3</v>
      </c>
      <c r="G168" s="79">
        <v>466.1</v>
      </c>
      <c r="H168" s="71" t="s">
        <v>356</v>
      </c>
    </row>
    <row r="169" spans="1:8" ht="22.5" customHeight="1">
      <c r="A169" s="37" t="s">
        <v>21</v>
      </c>
      <c r="B169" s="38">
        <v>166</v>
      </c>
      <c r="C169" s="74">
        <v>40494736</v>
      </c>
      <c r="D169" s="39">
        <v>40933</v>
      </c>
      <c r="E169" s="72" t="s">
        <v>153</v>
      </c>
      <c r="F169" s="73">
        <v>3</v>
      </c>
      <c r="G169" s="79">
        <v>466.1</v>
      </c>
      <c r="H169" s="71" t="s">
        <v>356</v>
      </c>
    </row>
    <row r="170" spans="1:8" ht="22.5" customHeight="1">
      <c r="A170" s="37" t="s">
        <v>21</v>
      </c>
      <c r="B170" s="38">
        <v>167</v>
      </c>
      <c r="C170" s="74">
        <v>40495906</v>
      </c>
      <c r="D170" s="39">
        <v>40933</v>
      </c>
      <c r="E170" s="72" t="s">
        <v>153</v>
      </c>
      <c r="F170" s="73">
        <v>3</v>
      </c>
      <c r="G170" s="79">
        <v>466.1</v>
      </c>
      <c r="H170" s="71" t="s">
        <v>356</v>
      </c>
    </row>
    <row r="171" spans="1:8" ht="22.5" customHeight="1">
      <c r="A171" s="37" t="s">
        <v>21</v>
      </c>
      <c r="B171" s="38">
        <v>168</v>
      </c>
      <c r="C171" s="74">
        <v>40493731</v>
      </c>
      <c r="D171" s="39">
        <v>40928</v>
      </c>
      <c r="E171" s="72" t="s">
        <v>153</v>
      </c>
      <c r="F171" s="73">
        <v>6</v>
      </c>
      <c r="G171" s="79">
        <v>466.1</v>
      </c>
      <c r="H171" s="71" t="s">
        <v>357</v>
      </c>
    </row>
    <row r="172" spans="1:8" ht="22.5" customHeight="1">
      <c r="A172" s="37" t="s">
        <v>21</v>
      </c>
      <c r="B172" s="38">
        <v>169</v>
      </c>
      <c r="C172" s="72">
        <v>40497565</v>
      </c>
      <c r="D172" s="75">
        <v>40938</v>
      </c>
      <c r="E172" s="72" t="s">
        <v>153</v>
      </c>
      <c r="F172" s="76">
        <v>92</v>
      </c>
      <c r="G172" s="77">
        <v>11040</v>
      </c>
      <c r="H172" s="78" t="s">
        <v>358</v>
      </c>
    </row>
    <row r="173" spans="1:8" ht="22.5" customHeight="1">
      <c r="A173" s="37" t="s">
        <v>21</v>
      </c>
      <c r="B173" s="38">
        <v>170</v>
      </c>
      <c r="C173" s="72">
        <v>40499135</v>
      </c>
      <c r="D173" s="75">
        <v>40934</v>
      </c>
      <c r="E173" s="72" t="s">
        <v>153</v>
      </c>
      <c r="F173" s="76">
        <v>15</v>
      </c>
      <c r="G173" s="77">
        <v>466.1</v>
      </c>
      <c r="H173" s="78" t="s">
        <v>359</v>
      </c>
    </row>
    <row r="174" spans="1:8" ht="22.5" customHeight="1">
      <c r="A174" s="37" t="s">
        <v>21</v>
      </c>
      <c r="B174" s="38">
        <v>171</v>
      </c>
      <c r="C174" s="72">
        <v>40358633</v>
      </c>
      <c r="D174" s="75">
        <v>40918</v>
      </c>
      <c r="E174" s="72" t="s">
        <v>228</v>
      </c>
      <c r="F174" s="76">
        <v>200</v>
      </c>
      <c r="G174" s="77">
        <v>8082829.21</v>
      </c>
      <c r="H174" s="78" t="s">
        <v>360</v>
      </c>
    </row>
    <row r="175" spans="1:8" ht="22.5" customHeight="1">
      <c r="A175" s="37" t="s">
        <v>21</v>
      </c>
      <c r="B175" s="38">
        <v>173</v>
      </c>
      <c r="C175" s="72">
        <v>40344711</v>
      </c>
      <c r="D175" s="75">
        <v>40918</v>
      </c>
      <c r="E175" s="72" t="s">
        <v>228</v>
      </c>
      <c r="F175" s="76">
        <v>142</v>
      </c>
      <c r="G175" s="77">
        <v>14200</v>
      </c>
      <c r="H175" s="78" t="s">
        <v>361</v>
      </c>
    </row>
    <row r="176" spans="1:8" ht="22.5" customHeight="1">
      <c r="A176" s="37" t="s">
        <v>21</v>
      </c>
      <c r="B176" s="38">
        <v>174</v>
      </c>
      <c r="C176" s="72">
        <v>40368789</v>
      </c>
      <c r="D176" s="75">
        <v>40918</v>
      </c>
      <c r="E176" s="72" t="s">
        <v>228</v>
      </c>
      <c r="F176" s="76">
        <v>57.3</v>
      </c>
      <c r="G176" s="77">
        <v>13179</v>
      </c>
      <c r="H176" s="78" t="s">
        <v>422</v>
      </c>
    </row>
    <row r="177" spans="1:8" ht="22.5" customHeight="1">
      <c r="A177" s="37" t="s">
        <v>21</v>
      </c>
      <c r="B177" s="38">
        <v>175</v>
      </c>
      <c r="C177" s="72">
        <v>40364560</v>
      </c>
      <c r="D177" s="75">
        <v>40932</v>
      </c>
      <c r="E177" s="72" t="s">
        <v>153</v>
      </c>
      <c r="F177" s="76">
        <v>14</v>
      </c>
      <c r="G177" s="77">
        <v>466.1</v>
      </c>
      <c r="H177" s="78" t="s">
        <v>423</v>
      </c>
    </row>
    <row r="178" spans="1:8" ht="22.5" customHeight="1">
      <c r="A178" s="37" t="s">
        <v>21</v>
      </c>
      <c r="B178" s="38">
        <v>176</v>
      </c>
      <c r="C178" s="72">
        <v>40407210</v>
      </c>
      <c r="D178" s="75">
        <v>40918</v>
      </c>
      <c r="E178" s="72" t="s">
        <v>153</v>
      </c>
      <c r="F178" s="76">
        <v>98</v>
      </c>
      <c r="G178" s="77">
        <v>22540</v>
      </c>
      <c r="H178" s="78" t="s">
        <v>362</v>
      </c>
    </row>
    <row r="179" spans="1:8" ht="22.5" customHeight="1">
      <c r="A179" s="37" t="s">
        <v>21</v>
      </c>
      <c r="B179" s="38">
        <v>178</v>
      </c>
      <c r="C179" s="72">
        <v>40425354</v>
      </c>
      <c r="D179" s="75">
        <v>40918</v>
      </c>
      <c r="E179" s="72" t="s">
        <v>228</v>
      </c>
      <c r="F179" s="76">
        <v>140.5</v>
      </c>
      <c r="G179" s="77">
        <v>14050</v>
      </c>
      <c r="H179" s="78" t="s">
        <v>424</v>
      </c>
    </row>
    <row r="180" spans="1:8" ht="22.5" customHeight="1">
      <c r="A180" s="37" t="s">
        <v>21</v>
      </c>
      <c r="B180" s="38">
        <v>179</v>
      </c>
      <c r="C180" s="72">
        <v>40436700</v>
      </c>
      <c r="D180" s="75">
        <v>40939</v>
      </c>
      <c r="E180" s="72" t="s">
        <v>153</v>
      </c>
      <c r="F180" s="76">
        <v>1</v>
      </c>
      <c r="G180" s="77">
        <v>466.1</v>
      </c>
      <c r="H180" s="78" t="s">
        <v>363</v>
      </c>
    </row>
    <row r="181" spans="1:8" ht="22.5" customHeight="1">
      <c r="A181" s="37" t="s">
        <v>21</v>
      </c>
      <c r="B181" s="38">
        <v>180</v>
      </c>
      <c r="C181" s="72">
        <v>40438142</v>
      </c>
      <c r="D181" s="75">
        <v>40939</v>
      </c>
      <c r="E181" s="72" t="s">
        <v>153</v>
      </c>
      <c r="F181" s="76">
        <v>1</v>
      </c>
      <c r="G181" s="77">
        <v>466.1</v>
      </c>
      <c r="H181" s="78" t="s">
        <v>364</v>
      </c>
    </row>
    <row r="182" spans="1:8" ht="22.5" customHeight="1">
      <c r="A182" s="37" t="s">
        <v>21</v>
      </c>
      <c r="B182" s="38">
        <v>181</v>
      </c>
      <c r="C182" s="72">
        <v>40466669</v>
      </c>
      <c r="D182" s="75">
        <v>40920</v>
      </c>
      <c r="E182" s="72" t="s">
        <v>153</v>
      </c>
      <c r="F182" s="76">
        <v>15</v>
      </c>
      <c r="G182" s="77">
        <v>466.1</v>
      </c>
      <c r="H182" s="78" t="s">
        <v>365</v>
      </c>
    </row>
    <row r="183" spans="1:8" ht="22.5" customHeight="1">
      <c r="A183" s="37" t="s">
        <v>21</v>
      </c>
      <c r="B183" s="38">
        <v>182</v>
      </c>
      <c r="C183" s="72">
        <v>40457190</v>
      </c>
      <c r="D183" s="75">
        <v>40924</v>
      </c>
      <c r="E183" s="72" t="s">
        <v>153</v>
      </c>
      <c r="F183" s="76">
        <v>8</v>
      </c>
      <c r="G183" s="77">
        <v>466.1</v>
      </c>
      <c r="H183" s="78" t="s">
        <v>366</v>
      </c>
    </row>
    <row r="184" spans="1:8" ht="22.5" customHeight="1">
      <c r="A184" s="37" t="s">
        <v>21</v>
      </c>
      <c r="B184" s="38">
        <v>183</v>
      </c>
      <c r="C184" s="72">
        <v>40464534</v>
      </c>
      <c r="D184" s="75">
        <v>40920</v>
      </c>
      <c r="E184" s="72" t="s">
        <v>153</v>
      </c>
      <c r="F184" s="76">
        <v>15</v>
      </c>
      <c r="G184" s="77">
        <v>466.1</v>
      </c>
      <c r="H184" s="78" t="s">
        <v>430</v>
      </c>
    </row>
    <row r="185" spans="1:8" ht="22.5" customHeight="1">
      <c r="A185" s="37" t="s">
        <v>21</v>
      </c>
      <c r="B185" s="38">
        <v>184</v>
      </c>
      <c r="C185" s="72">
        <v>40454152</v>
      </c>
      <c r="D185" s="75">
        <v>40931</v>
      </c>
      <c r="E185" s="72" t="s">
        <v>153</v>
      </c>
      <c r="F185" s="76">
        <v>8</v>
      </c>
      <c r="G185" s="77">
        <v>466.1</v>
      </c>
      <c r="H185" s="78" t="s">
        <v>431</v>
      </c>
    </row>
    <row r="186" spans="1:8" ht="22.5" customHeight="1">
      <c r="A186" s="37" t="s">
        <v>21</v>
      </c>
      <c r="B186" s="38">
        <v>185</v>
      </c>
      <c r="C186" s="72">
        <v>40464376</v>
      </c>
      <c r="D186" s="75">
        <v>40924</v>
      </c>
      <c r="E186" s="72" t="s">
        <v>153</v>
      </c>
      <c r="F186" s="76">
        <v>8</v>
      </c>
      <c r="G186" s="77">
        <v>466.1</v>
      </c>
      <c r="H186" s="78" t="s">
        <v>367</v>
      </c>
    </row>
    <row r="187" spans="1:8" s="66" customFormat="1" ht="22.5" customHeight="1">
      <c r="A187" s="37" t="s">
        <v>21</v>
      </c>
      <c r="B187" s="38">
        <v>186</v>
      </c>
      <c r="C187" s="72">
        <v>40466644</v>
      </c>
      <c r="D187" s="75">
        <v>40921</v>
      </c>
      <c r="E187" s="72" t="s">
        <v>153</v>
      </c>
      <c r="F187" s="76">
        <v>8</v>
      </c>
      <c r="G187" s="77">
        <v>466.1</v>
      </c>
      <c r="H187" s="78" t="s">
        <v>368</v>
      </c>
    </row>
    <row r="188" spans="1:8" ht="22.5" customHeight="1">
      <c r="A188" s="37" t="s">
        <v>21</v>
      </c>
      <c r="B188" s="38">
        <v>187</v>
      </c>
      <c r="C188" s="72">
        <v>40460444</v>
      </c>
      <c r="D188" s="75">
        <v>40924</v>
      </c>
      <c r="E188" s="72" t="s">
        <v>153</v>
      </c>
      <c r="F188" s="76">
        <v>8</v>
      </c>
      <c r="G188" s="77">
        <v>466.1</v>
      </c>
      <c r="H188" s="78" t="s">
        <v>369</v>
      </c>
    </row>
    <row r="189" spans="1:8" ht="22.5" customHeight="1">
      <c r="A189" s="37" t="s">
        <v>21</v>
      </c>
      <c r="B189" s="38">
        <v>188</v>
      </c>
      <c r="C189" s="72">
        <v>40463193</v>
      </c>
      <c r="D189" s="75">
        <v>40919</v>
      </c>
      <c r="E189" s="72" t="s">
        <v>153</v>
      </c>
      <c r="F189" s="76">
        <v>15</v>
      </c>
      <c r="G189" s="77">
        <v>466.1</v>
      </c>
      <c r="H189" s="78" t="s">
        <v>370</v>
      </c>
    </row>
    <row r="190" spans="1:8" ht="22.5" customHeight="1">
      <c r="A190" s="37" t="s">
        <v>21</v>
      </c>
      <c r="B190" s="38">
        <v>189</v>
      </c>
      <c r="C190" s="72">
        <v>40466098</v>
      </c>
      <c r="D190" s="75">
        <v>40919</v>
      </c>
      <c r="E190" s="72" t="s">
        <v>153</v>
      </c>
      <c r="F190" s="76">
        <v>8</v>
      </c>
      <c r="G190" s="77">
        <v>466.1</v>
      </c>
      <c r="H190" s="78" t="s">
        <v>369</v>
      </c>
    </row>
    <row r="191" spans="1:8" ht="22.5" customHeight="1">
      <c r="A191" s="37" t="s">
        <v>21</v>
      </c>
      <c r="B191" s="38">
        <v>190</v>
      </c>
      <c r="C191" s="72">
        <v>40468309</v>
      </c>
      <c r="D191" s="75">
        <v>40920</v>
      </c>
      <c r="E191" s="72" t="s">
        <v>153</v>
      </c>
      <c r="F191" s="76">
        <v>8</v>
      </c>
      <c r="G191" s="77">
        <v>466.1</v>
      </c>
      <c r="H191" s="78" t="s">
        <v>371</v>
      </c>
    </row>
    <row r="192" spans="1:8" ht="22.5" customHeight="1">
      <c r="A192" s="37" t="s">
        <v>21</v>
      </c>
      <c r="B192" s="38">
        <v>191</v>
      </c>
      <c r="C192" s="72">
        <v>40463969</v>
      </c>
      <c r="D192" s="75">
        <v>40919</v>
      </c>
      <c r="E192" s="72" t="s">
        <v>153</v>
      </c>
      <c r="F192" s="76">
        <v>8</v>
      </c>
      <c r="G192" s="77">
        <v>466.1</v>
      </c>
      <c r="H192" s="78" t="s">
        <v>372</v>
      </c>
    </row>
    <row r="193" spans="1:8" ht="22.5" customHeight="1">
      <c r="A193" s="37" t="s">
        <v>21</v>
      </c>
      <c r="B193" s="38">
        <v>192</v>
      </c>
      <c r="C193" s="72">
        <v>40470850</v>
      </c>
      <c r="D193" s="75">
        <v>40919</v>
      </c>
      <c r="E193" s="72" t="s">
        <v>153</v>
      </c>
      <c r="F193" s="76">
        <v>8</v>
      </c>
      <c r="G193" s="77">
        <v>466.1</v>
      </c>
      <c r="H193" s="78" t="s">
        <v>369</v>
      </c>
    </row>
    <row r="194" spans="1:8" ht="22.5" customHeight="1">
      <c r="A194" s="37" t="s">
        <v>21</v>
      </c>
      <c r="B194" s="38">
        <v>193</v>
      </c>
      <c r="C194" s="72">
        <v>40471787</v>
      </c>
      <c r="D194" s="75">
        <v>40918</v>
      </c>
      <c r="E194" s="72" t="s">
        <v>153</v>
      </c>
      <c r="F194" s="76">
        <v>15</v>
      </c>
      <c r="G194" s="77">
        <v>466.1</v>
      </c>
      <c r="H194" s="78" t="s">
        <v>373</v>
      </c>
    </row>
    <row r="195" spans="1:8" ht="22.5" customHeight="1">
      <c r="A195" s="37" t="s">
        <v>21</v>
      </c>
      <c r="B195" s="38">
        <v>194</v>
      </c>
      <c r="C195" s="72">
        <v>40464419</v>
      </c>
      <c r="D195" s="75">
        <v>40933</v>
      </c>
      <c r="E195" s="72" t="s">
        <v>228</v>
      </c>
      <c r="F195" s="76">
        <v>99</v>
      </c>
      <c r="G195" s="77">
        <v>2178901.52</v>
      </c>
      <c r="H195" s="78" t="s">
        <v>374</v>
      </c>
    </row>
    <row r="196" spans="1:8" ht="22.5" customHeight="1">
      <c r="A196" s="37" t="s">
        <v>21</v>
      </c>
      <c r="B196" s="38">
        <v>195</v>
      </c>
      <c r="C196" s="72">
        <v>40472797</v>
      </c>
      <c r="D196" s="75">
        <v>40919</v>
      </c>
      <c r="E196" s="72" t="s">
        <v>153</v>
      </c>
      <c r="F196" s="76">
        <v>10</v>
      </c>
      <c r="G196" s="77">
        <v>466.1</v>
      </c>
      <c r="H196" s="78" t="s">
        <v>368</v>
      </c>
    </row>
    <row r="197" spans="1:8" ht="22.5" customHeight="1">
      <c r="A197" s="37" t="s">
        <v>21</v>
      </c>
      <c r="B197" s="38">
        <v>196</v>
      </c>
      <c r="C197" s="72">
        <v>40472806</v>
      </c>
      <c r="D197" s="75">
        <v>40919</v>
      </c>
      <c r="E197" s="72" t="s">
        <v>153</v>
      </c>
      <c r="F197" s="76">
        <v>10</v>
      </c>
      <c r="G197" s="77">
        <v>466.1</v>
      </c>
      <c r="H197" s="78" t="s">
        <v>368</v>
      </c>
    </row>
    <row r="198" spans="1:8" ht="22.5" customHeight="1">
      <c r="A198" s="37" t="s">
        <v>21</v>
      </c>
      <c r="B198" s="38">
        <v>197</v>
      </c>
      <c r="C198" s="72">
        <v>40472827</v>
      </c>
      <c r="D198" s="75">
        <v>40918</v>
      </c>
      <c r="E198" s="72" t="s">
        <v>153</v>
      </c>
      <c r="F198" s="76">
        <v>5</v>
      </c>
      <c r="G198" s="77">
        <v>466.1</v>
      </c>
      <c r="H198" s="78" t="s">
        <v>375</v>
      </c>
    </row>
    <row r="199" spans="1:8" ht="22.5" customHeight="1">
      <c r="A199" s="37" t="s">
        <v>21</v>
      </c>
      <c r="B199" s="38">
        <v>198</v>
      </c>
      <c r="C199" s="72">
        <v>40469058</v>
      </c>
      <c r="D199" s="75">
        <v>40926</v>
      </c>
      <c r="E199" s="72" t="s">
        <v>153</v>
      </c>
      <c r="F199" s="76">
        <v>15</v>
      </c>
      <c r="G199" s="77">
        <v>466.1</v>
      </c>
      <c r="H199" s="78" t="s">
        <v>376</v>
      </c>
    </row>
    <row r="200" spans="1:8" ht="22.5" customHeight="1">
      <c r="A200" s="37" t="s">
        <v>21</v>
      </c>
      <c r="B200" s="38">
        <v>199</v>
      </c>
      <c r="C200" s="72">
        <v>40469264</v>
      </c>
      <c r="D200" s="75">
        <v>40924</v>
      </c>
      <c r="E200" s="72" t="s">
        <v>153</v>
      </c>
      <c r="F200" s="76">
        <v>5</v>
      </c>
      <c r="G200" s="77">
        <v>466.1</v>
      </c>
      <c r="H200" s="78" t="s">
        <v>369</v>
      </c>
    </row>
    <row r="201" spans="1:8" ht="22.5" customHeight="1">
      <c r="A201" s="37" t="s">
        <v>21</v>
      </c>
      <c r="B201" s="38">
        <v>200</v>
      </c>
      <c r="C201" s="72">
        <v>40463977</v>
      </c>
      <c r="D201" s="75">
        <v>40918</v>
      </c>
      <c r="E201" s="72" t="s">
        <v>153</v>
      </c>
      <c r="F201" s="76">
        <v>8</v>
      </c>
      <c r="G201" s="77">
        <v>466.1</v>
      </c>
      <c r="H201" s="78" t="s">
        <v>377</v>
      </c>
    </row>
    <row r="202" spans="1:8" ht="22.5" customHeight="1">
      <c r="A202" s="37" t="s">
        <v>21</v>
      </c>
      <c r="B202" s="38">
        <v>201</v>
      </c>
      <c r="C202" s="74">
        <v>40486491</v>
      </c>
      <c r="D202" s="39">
        <v>40939</v>
      </c>
      <c r="E202" s="72" t="s">
        <v>153</v>
      </c>
      <c r="F202" s="73">
        <v>5</v>
      </c>
      <c r="G202" s="79">
        <v>466.1</v>
      </c>
      <c r="H202" s="71" t="s">
        <v>378</v>
      </c>
    </row>
    <row r="203" spans="1:8" ht="22.5" customHeight="1">
      <c r="A203" s="37" t="s">
        <v>21</v>
      </c>
      <c r="B203" s="38">
        <v>202</v>
      </c>
      <c r="C203" s="74">
        <v>40477817</v>
      </c>
      <c r="D203" s="39">
        <v>40928</v>
      </c>
      <c r="E203" s="72" t="s">
        <v>153</v>
      </c>
      <c r="F203" s="73">
        <v>15</v>
      </c>
      <c r="G203" s="79">
        <v>466.1</v>
      </c>
      <c r="H203" s="71" t="s">
        <v>379</v>
      </c>
    </row>
    <row r="204" spans="1:8" ht="22.5" customHeight="1">
      <c r="A204" s="37" t="s">
        <v>21</v>
      </c>
      <c r="B204" s="38">
        <v>203</v>
      </c>
      <c r="C204" s="74">
        <v>40471086</v>
      </c>
      <c r="D204" s="39">
        <v>40938</v>
      </c>
      <c r="E204" s="72" t="s">
        <v>153</v>
      </c>
      <c r="F204" s="73">
        <v>5</v>
      </c>
      <c r="G204" s="79">
        <v>466.1</v>
      </c>
      <c r="H204" s="71" t="s">
        <v>378</v>
      </c>
    </row>
    <row r="205" spans="1:8" ht="22.5" customHeight="1">
      <c r="A205" s="37" t="s">
        <v>21</v>
      </c>
      <c r="B205" s="38">
        <v>204</v>
      </c>
      <c r="C205" s="74">
        <v>40471317</v>
      </c>
      <c r="D205" s="39">
        <v>40918</v>
      </c>
      <c r="E205" s="72" t="s">
        <v>153</v>
      </c>
      <c r="F205" s="73">
        <v>8</v>
      </c>
      <c r="G205" s="79">
        <v>466.1</v>
      </c>
      <c r="H205" s="71" t="s">
        <v>380</v>
      </c>
    </row>
    <row r="206" spans="1:8" ht="22.5" customHeight="1">
      <c r="A206" s="37" t="s">
        <v>21</v>
      </c>
      <c r="B206" s="38">
        <v>205</v>
      </c>
      <c r="C206" s="74">
        <v>40478370</v>
      </c>
      <c r="D206" s="39">
        <v>40918</v>
      </c>
      <c r="E206" s="72" t="s">
        <v>153</v>
      </c>
      <c r="F206" s="73">
        <v>10</v>
      </c>
      <c r="G206" s="79">
        <v>466.1</v>
      </c>
      <c r="H206" s="71" t="s">
        <v>381</v>
      </c>
    </row>
    <row r="207" spans="1:8" ht="22.5" customHeight="1">
      <c r="A207" s="37" t="s">
        <v>21</v>
      </c>
      <c r="B207" s="38">
        <v>206</v>
      </c>
      <c r="C207" s="74">
        <v>40478558</v>
      </c>
      <c r="D207" s="39">
        <v>40919</v>
      </c>
      <c r="E207" s="72" t="s">
        <v>153</v>
      </c>
      <c r="F207" s="73">
        <v>15</v>
      </c>
      <c r="G207" s="79">
        <v>466.1</v>
      </c>
      <c r="H207" s="71" t="s">
        <v>382</v>
      </c>
    </row>
    <row r="208" spans="1:8" ht="22.5" customHeight="1">
      <c r="A208" s="37" t="s">
        <v>21</v>
      </c>
      <c r="B208" s="38">
        <v>207</v>
      </c>
      <c r="C208" s="74">
        <v>40480530</v>
      </c>
      <c r="D208" s="39">
        <v>40918</v>
      </c>
      <c r="E208" s="72" t="s">
        <v>153</v>
      </c>
      <c r="F208" s="73">
        <v>10</v>
      </c>
      <c r="G208" s="79">
        <v>466.1</v>
      </c>
      <c r="H208" s="71" t="s">
        <v>383</v>
      </c>
    </row>
    <row r="209" spans="1:8" ht="22.5" customHeight="1">
      <c r="A209" s="37" t="s">
        <v>21</v>
      </c>
      <c r="B209" s="38">
        <v>208</v>
      </c>
      <c r="C209" s="74">
        <v>40480448</v>
      </c>
      <c r="D209" s="39">
        <v>40932</v>
      </c>
      <c r="E209" s="72" t="s">
        <v>153</v>
      </c>
      <c r="F209" s="73">
        <v>15</v>
      </c>
      <c r="G209" s="79">
        <v>466.1</v>
      </c>
      <c r="H209" s="71" t="s">
        <v>384</v>
      </c>
    </row>
    <row r="210" spans="1:8" ht="22.5" customHeight="1">
      <c r="A210" s="37" t="s">
        <v>21</v>
      </c>
      <c r="B210" s="38">
        <v>209</v>
      </c>
      <c r="C210" s="74">
        <v>40480388</v>
      </c>
      <c r="D210" s="39">
        <v>40927</v>
      </c>
      <c r="E210" s="72" t="s">
        <v>153</v>
      </c>
      <c r="F210" s="73">
        <v>8</v>
      </c>
      <c r="G210" s="79">
        <v>466.1</v>
      </c>
      <c r="H210" s="71" t="s">
        <v>378</v>
      </c>
    </row>
    <row r="211" spans="1:8" ht="22.5" customHeight="1">
      <c r="A211" s="37" t="s">
        <v>21</v>
      </c>
      <c r="B211" s="38">
        <v>210</v>
      </c>
      <c r="C211" s="74">
        <v>40477885</v>
      </c>
      <c r="D211" s="39">
        <v>40931</v>
      </c>
      <c r="E211" s="72" t="s">
        <v>153</v>
      </c>
      <c r="F211" s="73">
        <v>3</v>
      </c>
      <c r="G211" s="79">
        <v>466.1</v>
      </c>
      <c r="H211" s="71" t="s">
        <v>385</v>
      </c>
    </row>
    <row r="212" spans="1:8" ht="22.5" customHeight="1">
      <c r="A212" s="37" t="s">
        <v>21</v>
      </c>
      <c r="B212" s="38">
        <v>211</v>
      </c>
      <c r="C212" s="74">
        <v>40477877</v>
      </c>
      <c r="D212" s="39">
        <v>40931</v>
      </c>
      <c r="E212" s="72" t="s">
        <v>153</v>
      </c>
      <c r="F212" s="73">
        <v>3</v>
      </c>
      <c r="G212" s="79">
        <v>466.1</v>
      </c>
      <c r="H212" s="71" t="s">
        <v>386</v>
      </c>
    </row>
    <row r="213" spans="1:8" ht="22.5" customHeight="1">
      <c r="A213" s="37" t="s">
        <v>21</v>
      </c>
      <c r="B213" s="38">
        <v>212</v>
      </c>
      <c r="C213" s="74">
        <v>40477845</v>
      </c>
      <c r="D213" s="39">
        <v>40931</v>
      </c>
      <c r="E213" s="72" t="s">
        <v>153</v>
      </c>
      <c r="F213" s="73">
        <v>3</v>
      </c>
      <c r="G213" s="79">
        <v>466.1</v>
      </c>
      <c r="H213" s="71" t="s">
        <v>432</v>
      </c>
    </row>
    <row r="214" spans="1:8" ht="22.5" customHeight="1">
      <c r="A214" s="37" t="s">
        <v>21</v>
      </c>
      <c r="B214" s="38">
        <v>213</v>
      </c>
      <c r="C214" s="74">
        <v>40482154</v>
      </c>
      <c r="D214" s="39">
        <v>40920</v>
      </c>
      <c r="E214" s="72" t="s">
        <v>153</v>
      </c>
      <c r="F214" s="73">
        <v>5</v>
      </c>
      <c r="G214" s="79">
        <v>466.1</v>
      </c>
      <c r="H214" s="71" t="s">
        <v>389</v>
      </c>
    </row>
    <row r="215" spans="1:8" ht="22.5" customHeight="1">
      <c r="A215" s="37" t="s">
        <v>21</v>
      </c>
      <c r="B215" s="38">
        <v>214</v>
      </c>
      <c r="C215" s="74">
        <v>40482375</v>
      </c>
      <c r="D215" s="39">
        <v>40919</v>
      </c>
      <c r="E215" s="72" t="s">
        <v>153</v>
      </c>
      <c r="F215" s="73">
        <v>8</v>
      </c>
      <c r="G215" s="79">
        <v>466.1</v>
      </c>
      <c r="H215" s="71" t="s">
        <v>378</v>
      </c>
    </row>
    <row r="216" spans="1:8" ht="22.5" customHeight="1">
      <c r="A216" s="37" t="s">
        <v>21</v>
      </c>
      <c r="B216" s="38">
        <v>215</v>
      </c>
      <c r="C216" s="74">
        <v>40482469</v>
      </c>
      <c r="D216" s="39">
        <v>40934</v>
      </c>
      <c r="E216" s="72" t="s">
        <v>153</v>
      </c>
      <c r="F216" s="73">
        <v>10</v>
      </c>
      <c r="G216" s="79">
        <v>466.1</v>
      </c>
      <c r="H216" s="71" t="s">
        <v>368</v>
      </c>
    </row>
    <row r="217" spans="1:8" ht="22.5" customHeight="1">
      <c r="A217" s="37" t="s">
        <v>21</v>
      </c>
      <c r="B217" s="38">
        <v>216</v>
      </c>
      <c r="C217" s="74">
        <v>40482570</v>
      </c>
      <c r="D217" s="39">
        <v>40934</v>
      </c>
      <c r="E217" s="72" t="s">
        <v>153</v>
      </c>
      <c r="F217" s="73">
        <v>8</v>
      </c>
      <c r="G217" s="79">
        <v>466.1</v>
      </c>
      <c r="H217" s="71" t="s">
        <v>378</v>
      </c>
    </row>
    <row r="218" spans="1:8" ht="22.5" customHeight="1">
      <c r="A218" s="37" t="s">
        <v>21</v>
      </c>
      <c r="B218" s="38">
        <v>217</v>
      </c>
      <c r="C218" s="74">
        <v>40482618</v>
      </c>
      <c r="D218" s="39">
        <v>40933</v>
      </c>
      <c r="E218" s="72" t="s">
        <v>153</v>
      </c>
      <c r="F218" s="73">
        <v>10</v>
      </c>
      <c r="G218" s="79">
        <v>466.1</v>
      </c>
      <c r="H218" s="71" t="s">
        <v>387</v>
      </c>
    </row>
    <row r="219" spans="1:8" ht="22.5" customHeight="1">
      <c r="A219" s="37" t="s">
        <v>21</v>
      </c>
      <c r="B219" s="38">
        <v>218</v>
      </c>
      <c r="C219" s="74">
        <v>40482842</v>
      </c>
      <c r="D219" s="39">
        <v>40926</v>
      </c>
      <c r="E219" s="72" t="s">
        <v>153</v>
      </c>
      <c r="F219" s="73">
        <v>14</v>
      </c>
      <c r="G219" s="79">
        <v>466.1</v>
      </c>
      <c r="H219" s="71" t="s">
        <v>388</v>
      </c>
    </row>
    <row r="220" spans="1:8" ht="22.5" customHeight="1">
      <c r="A220" s="37" t="s">
        <v>21</v>
      </c>
      <c r="B220" s="38">
        <v>219</v>
      </c>
      <c r="C220" s="74">
        <v>40483832</v>
      </c>
      <c r="D220" s="39">
        <v>40924</v>
      </c>
      <c r="E220" s="72" t="s">
        <v>153</v>
      </c>
      <c r="F220" s="73">
        <v>8</v>
      </c>
      <c r="G220" s="79">
        <v>466.1</v>
      </c>
      <c r="H220" s="71" t="s">
        <v>389</v>
      </c>
    </row>
    <row r="221" spans="1:8" ht="22.5" customHeight="1">
      <c r="A221" s="37" t="s">
        <v>21</v>
      </c>
      <c r="B221" s="38">
        <v>220</v>
      </c>
      <c r="C221" s="74">
        <v>40484119</v>
      </c>
      <c r="D221" s="39">
        <v>40921</v>
      </c>
      <c r="E221" s="72" t="s">
        <v>153</v>
      </c>
      <c r="F221" s="73">
        <v>10</v>
      </c>
      <c r="G221" s="79">
        <v>466.1</v>
      </c>
      <c r="H221" s="71" t="s">
        <v>390</v>
      </c>
    </row>
    <row r="222" spans="1:8" ht="22.5" customHeight="1">
      <c r="A222" s="37" t="s">
        <v>21</v>
      </c>
      <c r="B222" s="38">
        <v>221</v>
      </c>
      <c r="C222" s="74">
        <v>40484299</v>
      </c>
      <c r="D222" s="39">
        <v>40921</v>
      </c>
      <c r="E222" s="72" t="s">
        <v>153</v>
      </c>
      <c r="F222" s="73">
        <v>15</v>
      </c>
      <c r="G222" s="79">
        <v>466.1</v>
      </c>
      <c r="H222" s="71" t="s">
        <v>391</v>
      </c>
    </row>
    <row r="223" spans="1:8" ht="22.5" customHeight="1">
      <c r="A223" s="37" t="s">
        <v>21</v>
      </c>
      <c r="B223" s="38">
        <v>222</v>
      </c>
      <c r="C223" s="74">
        <v>40484807</v>
      </c>
      <c r="D223" s="39">
        <v>40919</v>
      </c>
      <c r="E223" s="72" t="s">
        <v>153</v>
      </c>
      <c r="F223" s="73">
        <v>8</v>
      </c>
      <c r="G223" s="79">
        <v>466.1</v>
      </c>
      <c r="H223" s="71" t="s">
        <v>378</v>
      </c>
    </row>
    <row r="224" spans="1:8" ht="22.5" customHeight="1">
      <c r="A224" s="37" t="s">
        <v>21</v>
      </c>
      <c r="B224" s="38">
        <v>223</v>
      </c>
      <c r="C224" s="74">
        <v>40484864</v>
      </c>
      <c r="D224" s="39">
        <v>40926</v>
      </c>
      <c r="E224" s="72" t="s">
        <v>153</v>
      </c>
      <c r="F224" s="73">
        <v>5</v>
      </c>
      <c r="G224" s="79">
        <v>466.1</v>
      </c>
      <c r="H224" s="71" t="s">
        <v>378</v>
      </c>
    </row>
    <row r="225" spans="1:8" ht="22.5" customHeight="1">
      <c r="A225" s="37" t="s">
        <v>21</v>
      </c>
      <c r="B225" s="38">
        <v>224</v>
      </c>
      <c r="C225" s="74">
        <v>40485110</v>
      </c>
      <c r="D225" s="39">
        <v>40918</v>
      </c>
      <c r="E225" s="72" t="s">
        <v>153</v>
      </c>
      <c r="F225" s="73">
        <v>8</v>
      </c>
      <c r="G225" s="79">
        <v>466.1</v>
      </c>
      <c r="H225" s="71" t="s">
        <v>392</v>
      </c>
    </row>
    <row r="226" spans="1:8" ht="22.5" customHeight="1">
      <c r="A226" s="37" t="s">
        <v>21</v>
      </c>
      <c r="B226" s="38">
        <v>225</v>
      </c>
      <c r="C226" s="74">
        <v>40485282</v>
      </c>
      <c r="D226" s="39">
        <v>40919</v>
      </c>
      <c r="E226" s="72" t="s">
        <v>153</v>
      </c>
      <c r="F226" s="73">
        <v>10</v>
      </c>
      <c r="G226" s="79">
        <v>466.1</v>
      </c>
      <c r="H226" s="71" t="s">
        <v>393</v>
      </c>
    </row>
    <row r="227" spans="1:8" ht="22.5" customHeight="1">
      <c r="A227" s="37" t="s">
        <v>21</v>
      </c>
      <c r="B227" s="38">
        <v>226</v>
      </c>
      <c r="C227" s="74">
        <v>40485352</v>
      </c>
      <c r="D227" s="39">
        <v>40925</v>
      </c>
      <c r="E227" s="72" t="s">
        <v>153</v>
      </c>
      <c r="F227" s="73">
        <v>15</v>
      </c>
      <c r="G227" s="79">
        <v>466.1</v>
      </c>
      <c r="H227" s="71" t="s">
        <v>394</v>
      </c>
    </row>
    <row r="228" spans="1:8" ht="22.5" customHeight="1">
      <c r="A228" s="37" t="s">
        <v>21</v>
      </c>
      <c r="B228" s="38">
        <v>227</v>
      </c>
      <c r="C228" s="74">
        <v>40485404</v>
      </c>
      <c r="D228" s="39">
        <v>40925</v>
      </c>
      <c r="E228" s="72" t="s">
        <v>153</v>
      </c>
      <c r="F228" s="73">
        <v>15</v>
      </c>
      <c r="G228" s="79">
        <v>466.1</v>
      </c>
      <c r="H228" s="71" t="s">
        <v>394</v>
      </c>
    </row>
    <row r="229" spans="1:8" s="66" customFormat="1" ht="22.5" customHeight="1">
      <c r="A229" s="37" t="s">
        <v>21</v>
      </c>
      <c r="B229" s="38">
        <v>228</v>
      </c>
      <c r="C229" s="74">
        <v>40485553</v>
      </c>
      <c r="D229" s="39">
        <v>40918</v>
      </c>
      <c r="E229" s="72" t="s">
        <v>153</v>
      </c>
      <c r="F229" s="73">
        <v>15</v>
      </c>
      <c r="G229" s="79">
        <v>466.1</v>
      </c>
      <c r="H229" s="71" t="s">
        <v>433</v>
      </c>
    </row>
    <row r="230" spans="1:8" ht="22.5" customHeight="1">
      <c r="A230" s="37" t="s">
        <v>21</v>
      </c>
      <c r="B230" s="38">
        <v>229</v>
      </c>
      <c r="C230" s="74">
        <v>40485646</v>
      </c>
      <c r="D230" s="39">
        <v>40935</v>
      </c>
      <c r="E230" s="72" t="s">
        <v>153</v>
      </c>
      <c r="F230" s="73">
        <v>15</v>
      </c>
      <c r="G230" s="79">
        <v>466.1</v>
      </c>
      <c r="H230" s="71" t="s">
        <v>395</v>
      </c>
    </row>
    <row r="231" spans="1:8" ht="22.5" customHeight="1">
      <c r="A231" s="37" t="s">
        <v>21</v>
      </c>
      <c r="B231" s="38">
        <v>230</v>
      </c>
      <c r="C231" s="74">
        <v>40485685</v>
      </c>
      <c r="D231" s="39">
        <v>40918</v>
      </c>
      <c r="E231" s="72" t="s">
        <v>153</v>
      </c>
      <c r="F231" s="73">
        <v>5</v>
      </c>
      <c r="G231" s="79">
        <v>466.1</v>
      </c>
      <c r="H231" s="71" t="s">
        <v>396</v>
      </c>
    </row>
    <row r="232" spans="1:8" ht="22.5" customHeight="1">
      <c r="A232" s="37" t="s">
        <v>21</v>
      </c>
      <c r="B232" s="38">
        <v>231</v>
      </c>
      <c r="C232" s="74">
        <v>40485891</v>
      </c>
      <c r="D232" s="39">
        <v>40932</v>
      </c>
      <c r="E232" s="72" t="s">
        <v>153</v>
      </c>
      <c r="F232" s="73">
        <v>15</v>
      </c>
      <c r="G232" s="79">
        <v>466.1</v>
      </c>
      <c r="H232" s="71" t="s">
        <v>397</v>
      </c>
    </row>
    <row r="233" spans="1:8" ht="22.5" customHeight="1">
      <c r="A233" s="37" t="s">
        <v>21</v>
      </c>
      <c r="B233" s="38">
        <v>232</v>
      </c>
      <c r="C233" s="74">
        <v>40485949</v>
      </c>
      <c r="D233" s="39">
        <v>40919</v>
      </c>
      <c r="E233" s="72" t="s">
        <v>153</v>
      </c>
      <c r="F233" s="73">
        <v>15</v>
      </c>
      <c r="G233" s="79">
        <v>466.1</v>
      </c>
      <c r="H233" s="71" t="s">
        <v>398</v>
      </c>
    </row>
    <row r="234" spans="1:8" ht="22.5" customHeight="1">
      <c r="A234" s="37" t="s">
        <v>21</v>
      </c>
      <c r="B234" s="38">
        <v>233</v>
      </c>
      <c r="C234" s="74">
        <v>40486028</v>
      </c>
      <c r="D234" s="39">
        <v>40919</v>
      </c>
      <c r="E234" s="72" t="s">
        <v>153</v>
      </c>
      <c r="F234" s="73">
        <v>15</v>
      </c>
      <c r="G234" s="79">
        <v>466.1</v>
      </c>
      <c r="H234" s="71" t="s">
        <v>398</v>
      </c>
    </row>
    <row r="235" spans="1:8" ht="22.5" customHeight="1">
      <c r="A235" s="37" t="s">
        <v>21</v>
      </c>
      <c r="B235" s="38">
        <v>234</v>
      </c>
      <c r="C235" s="74">
        <v>40486077</v>
      </c>
      <c r="D235" s="39">
        <v>40921</v>
      </c>
      <c r="E235" s="72" t="s">
        <v>153</v>
      </c>
      <c r="F235" s="73">
        <v>14</v>
      </c>
      <c r="G235" s="79">
        <v>466.1</v>
      </c>
      <c r="H235" s="71" t="s">
        <v>399</v>
      </c>
    </row>
    <row r="236" spans="1:8" ht="22.5" customHeight="1">
      <c r="A236" s="37" t="s">
        <v>21</v>
      </c>
      <c r="B236" s="38">
        <v>235</v>
      </c>
      <c r="C236" s="74">
        <v>40486114</v>
      </c>
      <c r="D236" s="39">
        <v>40918</v>
      </c>
      <c r="E236" s="72" t="s">
        <v>153</v>
      </c>
      <c r="F236" s="73">
        <v>8</v>
      </c>
      <c r="G236" s="79">
        <v>466.1</v>
      </c>
      <c r="H236" s="71" t="s">
        <v>378</v>
      </c>
    </row>
    <row r="237" spans="1:8" ht="22.5" customHeight="1">
      <c r="A237" s="37" t="s">
        <v>21</v>
      </c>
      <c r="B237" s="38">
        <v>236</v>
      </c>
      <c r="C237" s="74">
        <v>40486179</v>
      </c>
      <c r="D237" s="39">
        <v>40919</v>
      </c>
      <c r="E237" s="72" t="s">
        <v>153</v>
      </c>
      <c r="F237" s="73">
        <v>8</v>
      </c>
      <c r="G237" s="79">
        <v>466.1</v>
      </c>
      <c r="H237" s="71" t="s">
        <v>375</v>
      </c>
    </row>
    <row r="238" spans="1:8" ht="22.5" customHeight="1">
      <c r="A238" s="37" t="s">
        <v>21</v>
      </c>
      <c r="B238" s="38">
        <v>237</v>
      </c>
      <c r="C238" s="74">
        <v>40486413</v>
      </c>
      <c r="D238" s="39">
        <v>40918</v>
      </c>
      <c r="E238" s="72" t="s">
        <v>153</v>
      </c>
      <c r="F238" s="73">
        <v>10</v>
      </c>
      <c r="G238" s="79">
        <v>466.1</v>
      </c>
      <c r="H238" s="71" t="s">
        <v>398</v>
      </c>
    </row>
    <row r="239" spans="1:8" ht="22.5" customHeight="1">
      <c r="A239" s="37" t="s">
        <v>21</v>
      </c>
      <c r="B239" s="38">
        <v>239</v>
      </c>
      <c r="C239" s="74">
        <v>40486675</v>
      </c>
      <c r="D239" s="39">
        <v>40919</v>
      </c>
      <c r="E239" s="72" t="s">
        <v>153</v>
      </c>
      <c r="F239" s="73">
        <v>5</v>
      </c>
      <c r="G239" s="79">
        <v>466.1</v>
      </c>
      <c r="H239" s="71" t="s">
        <v>369</v>
      </c>
    </row>
    <row r="240" spans="1:8" ht="22.5" customHeight="1">
      <c r="A240" s="37" t="s">
        <v>21</v>
      </c>
      <c r="B240" s="38">
        <v>240</v>
      </c>
      <c r="C240" s="74">
        <v>40486676</v>
      </c>
      <c r="D240" s="39">
        <v>40918</v>
      </c>
      <c r="E240" s="72" t="s">
        <v>153</v>
      </c>
      <c r="F240" s="73">
        <v>5</v>
      </c>
      <c r="G240" s="79">
        <v>466.1</v>
      </c>
      <c r="H240" s="71" t="s">
        <v>400</v>
      </c>
    </row>
    <row r="241" spans="1:8" ht="22.5" customHeight="1">
      <c r="A241" s="37" t="s">
        <v>21</v>
      </c>
      <c r="B241" s="38">
        <v>241</v>
      </c>
      <c r="C241" s="74">
        <v>40486677</v>
      </c>
      <c r="D241" s="39">
        <v>40919</v>
      </c>
      <c r="E241" s="72" t="s">
        <v>153</v>
      </c>
      <c r="F241" s="73">
        <v>15</v>
      </c>
      <c r="G241" s="79">
        <v>466.1</v>
      </c>
      <c r="H241" s="71" t="s">
        <v>401</v>
      </c>
    </row>
    <row r="242" spans="1:8" ht="22.5" customHeight="1">
      <c r="A242" s="37" t="s">
        <v>21</v>
      </c>
      <c r="B242" s="38">
        <v>242</v>
      </c>
      <c r="C242" s="74">
        <v>40486679</v>
      </c>
      <c r="D242" s="39">
        <v>40924</v>
      </c>
      <c r="E242" s="72" t="s">
        <v>153</v>
      </c>
      <c r="F242" s="73">
        <v>15</v>
      </c>
      <c r="G242" s="79">
        <v>466.1</v>
      </c>
      <c r="H242" s="71" t="s">
        <v>402</v>
      </c>
    </row>
    <row r="243" spans="1:8" ht="22.5" customHeight="1">
      <c r="A243" s="37" t="s">
        <v>21</v>
      </c>
      <c r="B243" s="38">
        <v>243</v>
      </c>
      <c r="C243" s="74">
        <v>40486701</v>
      </c>
      <c r="D243" s="39">
        <v>40921</v>
      </c>
      <c r="E243" s="72" t="s">
        <v>153</v>
      </c>
      <c r="F243" s="73">
        <v>5</v>
      </c>
      <c r="G243" s="79">
        <v>466.1</v>
      </c>
      <c r="H243" s="71" t="s">
        <v>378</v>
      </c>
    </row>
    <row r="244" spans="1:8" ht="22.5" customHeight="1">
      <c r="A244" s="37" t="s">
        <v>21</v>
      </c>
      <c r="B244" s="38">
        <v>244</v>
      </c>
      <c r="C244" s="74">
        <v>40481574</v>
      </c>
      <c r="D244" s="39">
        <v>40920</v>
      </c>
      <c r="E244" s="72" t="s">
        <v>153</v>
      </c>
      <c r="F244" s="73">
        <v>3.08</v>
      </c>
      <c r="G244" s="79">
        <v>466.1</v>
      </c>
      <c r="H244" s="71" t="s">
        <v>403</v>
      </c>
    </row>
    <row r="245" spans="1:8" ht="22.5" customHeight="1">
      <c r="A245" s="37" t="s">
        <v>21</v>
      </c>
      <c r="B245" s="38">
        <v>245</v>
      </c>
      <c r="C245" s="74">
        <v>40486685</v>
      </c>
      <c r="D245" s="39">
        <v>40924</v>
      </c>
      <c r="E245" s="72" t="s">
        <v>153</v>
      </c>
      <c r="F245" s="73">
        <v>5</v>
      </c>
      <c r="G245" s="79">
        <v>466.1</v>
      </c>
      <c r="H245" s="71" t="s">
        <v>404</v>
      </c>
    </row>
    <row r="246" spans="1:8" ht="22.5" customHeight="1">
      <c r="A246" s="37" t="s">
        <v>21</v>
      </c>
      <c r="B246" s="38">
        <v>246</v>
      </c>
      <c r="C246" s="74">
        <v>40487376</v>
      </c>
      <c r="D246" s="39">
        <v>40919</v>
      </c>
      <c r="E246" s="72" t="s">
        <v>153</v>
      </c>
      <c r="F246" s="73">
        <v>8</v>
      </c>
      <c r="G246" s="79">
        <v>466.1</v>
      </c>
      <c r="H246" s="71" t="s">
        <v>368</v>
      </c>
    </row>
    <row r="247" spans="1:8" ht="22.5" customHeight="1">
      <c r="A247" s="37" t="s">
        <v>21</v>
      </c>
      <c r="B247" s="38">
        <v>247</v>
      </c>
      <c r="C247" s="74">
        <v>40486693</v>
      </c>
      <c r="D247" s="39">
        <v>40918</v>
      </c>
      <c r="E247" s="72" t="s">
        <v>153</v>
      </c>
      <c r="F247" s="73">
        <v>5</v>
      </c>
      <c r="G247" s="79">
        <v>466.1</v>
      </c>
      <c r="H247" s="71" t="s">
        <v>405</v>
      </c>
    </row>
    <row r="248" spans="1:8" ht="22.5" customHeight="1">
      <c r="A248" s="37" t="s">
        <v>21</v>
      </c>
      <c r="B248" s="38">
        <v>248</v>
      </c>
      <c r="C248" s="74">
        <v>40486163</v>
      </c>
      <c r="D248" s="39">
        <v>40933</v>
      </c>
      <c r="E248" s="72" t="s">
        <v>153</v>
      </c>
      <c r="F248" s="73">
        <v>30</v>
      </c>
      <c r="G248" s="79">
        <v>11400</v>
      </c>
      <c r="H248" s="71" t="s">
        <v>406</v>
      </c>
    </row>
    <row r="249" spans="1:8" ht="22.5" customHeight="1">
      <c r="A249" s="37" t="s">
        <v>21</v>
      </c>
      <c r="B249" s="38">
        <v>249</v>
      </c>
      <c r="C249" s="74">
        <v>40482520</v>
      </c>
      <c r="D249" s="39">
        <v>40919</v>
      </c>
      <c r="E249" s="72" t="s">
        <v>153</v>
      </c>
      <c r="F249" s="73">
        <v>15</v>
      </c>
      <c r="G249" s="79">
        <v>466.1</v>
      </c>
      <c r="H249" s="71" t="s">
        <v>401</v>
      </c>
    </row>
    <row r="250" spans="1:8" ht="22.5" customHeight="1">
      <c r="A250" s="37" t="s">
        <v>21</v>
      </c>
      <c r="B250" s="38">
        <v>250</v>
      </c>
      <c r="C250" s="74">
        <v>40486697</v>
      </c>
      <c r="D250" s="39">
        <v>40933</v>
      </c>
      <c r="E250" s="72" t="s">
        <v>153</v>
      </c>
      <c r="F250" s="73">
        <v>8</v>
      </c>
      <c r="G250" s="79">
        <v>466.1</v>
      </c>
      <c r="H250" s="71" t="s">
        <v>407</v>
      </c>
    </row>
    <row r="251" spans="1:8" ht="22.5" customHeight="1">
      <c r="A251" s="37" t="s">
        <v>21</v>
      </c>
      <c r="B251" s="38">
        <v>251</v>
      </c>
      <c r="C251" s="74">
        <v>40487728</v>
      </c>
      <c r="D251" s="39">
        <v>40932</v>
      </c>
      <c r="E251" s="72" t="s">
        <v>153</v>
      </c>
      <c r="F251" s="73">
        <v>10</v>
      </c>
      <c r="G251" s="79">
        <v>466.1</v>
      </c>
      <c r="H251" s="71" t="s">
        <v>408</v>
      </c>
    </row>
    <row r="252" spans="1:8" ht="22.5" customHeight="1">
      <c r="A252" s="37" t="s">
        <v>21</v>
      </c>
      <c r="B252" s="38">
        <v>252</v>
      </c>
      <c r="C252" s="74">
        <v>40486713</v>
      </c>
      <c r="D252" s="39">
        <v>40918</v>
      </c>
      <c r="E252" s="72" t="s">
        <v>153</v>
      </c>
      <c r="F252" s="73">
        <v>8</v>
      </c>
      <c r="G252" s="79">
        <v>466.1</v>
      </c>
      <c r="H252" s="71" t="s">
        <v>409</v>
      </c>
    </row>
    <row r="253" spans="1:8" ht="22.5" customHeight="1">
      <c r="A253" s="37" t="s">
        <v>21</v>
      </c>
      <c r="B253" s="38">
        <v>253</v>
      </c>
      <c r="C253" s="74">
        <v>40486716</v>
      </c>
      <c r="D253" s="39">
        <v>40918</v>
      </c>
      <c r="E253" s="80" t="str">
        <f>E252</f>
        <v>6 месяцев</v>
      </c>
      <c r="F253" s="73">
        <v>5</v>
      </c>
      <c r="G253" s="79">
        <v>466.1</v>
      </c>
      <c r="H253" s="71" t="s">
        <v>410</v>
      </c>
    </row>
    <row r="254" spans="1:8" ht="22.5" customHeight="1">
      <c r="A254" s="37" t="s">
        <v>21</v>
      </c>
      <c r="B254" s="38">
        <v>254</v>
      </c>
      <c r="C254" s="74">
        <v>40487473</v>
      </c>
      <c r="D254" s="39">
        <v>40920</v>
      </c>
      <c r="E254" s="72" t="s">
        <v>153</v>
      </c>
      <c r="F254" s="73">
        <v>15</v>
      </c>
      <c r="G254" s="79">
        <v>466.1</v>
      </c>
      <c r="H254" s="71" t="s">
        <v>411</v>
      </c>
    </row>
    <row r="255" spans="1:8" ht="22.5" customHeight="1">
      <c r="A255" s="37" t="s">
        <v>21</v>
      </c>
      <c r="B255" s="38">
        <v>255</v>
      </c>
      <c r="C255" s="74">
        <v>40488219</v>
      </c>
      <c r="D255" s="39">
        <v>40920</v>
      </c>
      <c r="E255" s="72" t="s">
        <v>228</v>
      </c>
      <c r="F255" s="73">
        <v>93</v>
      </c>
      <c r="G255" s="79">
        <v>11160</v>
      </c>
      <c r="H255" s="71" t="s">
        <v>434</v>
      </c>
    </row>
    <row r="256" spans="1:8" ht="22.5" customHeight="1">
      <c r="A256" s="37" t="s">
        <v>21</v>
      </c>
      <c r="B256" s="38">
        <v>256</v>
      </c>
      <c r="C256" s="74">
        <v>40487438</v>
      </c>
      <c r="D256" s="39">
        <v>40934</v>
      </c>
      <c r="E256" s="72" t="s">
        <v>153</v>
      </c>
      <c r="F256" s="73">
        <v>5</v>
      </c>
      <c r="G256" s="79">
        <v>466.1</v>
      </c>
      <c r="H256" s="71" t="s">
        <v>431</v>
      </c>
    </row>
    <row r="257" spans="1:8" ht="22.5" customHeight="1">
      <c r="A257" s="37" t="s">
        <v>21</v>
      </c>
      <c r="B257" s="38">
        <v>257</v>
      </c>
      <c r="C257" s="74">
        <v>40488097</v>
      </c>
      <c r="D257" s="39">
        <v>40924</v>
      </c>
      <c r="E257" s="72" t="s">
        <v>153</v>
      </c>
      <c r="F257" s="73">
        <v>8</v>
      </c>
      <c r="G257" s="79">
        <v>466.1</v>
      </c>
      <c r="H257" s="71" t="s">
        <v>412</v>
      </c>
    </row>
    <row r="258" spans="1:8" ht="22.5" customHeight="1">
      <c r="A258" s="37" t="s">
        <v>21</v>
      </c>
      <c r="B258" s="38">
        <v>258</v>
      </c>
      <c r="C258" s="74">
        <v>40487948</v>
      </c>
      <c r="D258" s="39">
        <v>40928</v>
      </c>
      <c r="E258" s="72" t="s">
        <v>153</v>
      </c>
      <c r="F258" s="73">
        <v>4.9</v>
      </c>
      <c r="G258" s="79">
        <v>466.1</v>
      </c>
      <c r="H258" s="71" t="s">
        <v>413</v>
      </c>
    </row>
    <row r="259" spans="1:8" ht="22.5" customHeight="1">
      <c r="A259" s="37" t="s">
        <v>21</v>
      </c>
      <c r="B259" s="38">
        <v>259</v>
      </c>
      <c r="C259" s="74">
        <v>40490859</v>
      </c>
      <c r="D259" s="39">
        <v>40935</v>
      </c>
      <c r="E259" s="72" t="s">
        <v>153</v>
      </c>
      <c r="F259" s="73">
        <v>8</v>
      </c>
      <c r="G259" s="79">
        <v>466.1</v>
      </c>
      <c r="H259" s="71" t="s">
        <v>414</v>
      </c>
    </row>
    <row r="260" spans="1:8" ht="22.5" customHeight="1">
      <c r="A260" s="37" t="s">
        <v>21</v>
      </c>
      <c r="B260" s="38">
        <v>260</v>
      </c>
      <c r="C260" s="74">
        <v>40492202</v>
      </c>
      <c r="D260" s="39">
        <v>40935</v>
      </c>
      <c r="E260" s="72" t="s">
        <v>153</v>
      </c>
      <c r="F260" s="73">
        <v>7</v>
      </c>
      <c r="G260" s="79">
        <v>466.1</v>
      </c>
      <c r="H260" s="71" t="s">
        <v>415</v>
      </c>
    </row>
    <row r="261" spans="1:8" ht="22.5" customHeight="1">
      <c r="A261" s="37" t="s">
        <v>21</v>
      </c>
      <c r="B261" s="38">
        <v>261</v>
      </c>
      <c r="C261" s="74">
        <v>40495552</v>
      </c>
      <c r="D261" s="39">
        <v>40938</v>
      </c>
      <c r="E261" s="72" t="s">
        <v>153</v>
      </c>
      <c r="F261" s="73">
        <v>8</v>
      </c>
      <c r="G261" s="79">
        <v>466.1</v>
      </c>
      <c r="H261" s="71" t="s">
        <v>378</v>
      </c>
    </row>
    <row r="262" spans="1:8" ht="22.5" customHeight="1">
      <c r="A262" s="37" t="s">
        <v>21</v>
      </c>
      <c r="B262" s="38">
        <v>262</v>
      </c>
      <c r="C262" s="74">
        <v>40494901</v>
      </c>
      <c r="D262" s="39">
        <v>40933</v>
      </c>
      <c r="E262" s="72" t="s">
        <v>153</v>
      </c>
      <c r="F262" s="73">
        <v>15</v>
      </c>
      <c r="G262" s="79">
        <v>466.1</v>
      </c>
      <c r="H262" s="71" t="s">
        <v>416</v>
      </c>
    </row>
    <row r="263" spans="1:8" ht="22.5" customHeight="1">
      <c r="A263" s="37" t="s">
        <v>21</v>
      </c>
      <c r="B263" s="38">
        <v>263</v>
      </c>
      <c r="C263" s="74">
        <v>40491715</v>
      </c>
      <c r="D263" s="39">
        <v>40935</v>
      </c>
      <c r="E263" s="72" t="s">
        <v>153</v>
      </c>
      <c r="F263" s="73">
        <v>15</v>
      </c>
      <c r="G263" s="79">
        <v>466.1</v>
      </c>
      <c r="H263" s="71" t="s">
        <v>417</v>
      </c>
    </row>
    <row r="264" spans="1:8" ht="22.5" customHeight="1">
      <c r="A264" s="37" t="s">
        <v>21</v>
      </c>
      <c r="B264" s="38">
        <v>264</v>
      </c>
      <c r="C264" s="74">
        <v>40495444</v>
      </c>
      <c r="D264" s="39">
        <v>40935</v>
      </c>
      <c r="E264" s="72" t="s">
        <v>228</v>
      </c>
      <c r="F264" s="73">
        <v>90</v>
      </c>
      <c r="G264" s="79">
        <v>10800</v>
      </c>
      <c r="H264" s="71" t="s">
        <v>425</v>
      </c>
    </row>
    <row r="265" spans="1:8" ht="33" customHeight="1">
      <c r="A265" s="37" t="s">
        <v>21</v>
      </c>
      <c r="B265" s="38">
        <v>265</v>
      </c>
      <c r="C265" s="74">
        <v>40498504</v>
      </c>
      <c r="D265" s="39">
        <v>40939</v>
      </c>
      <c r="E265" s="72" t="s">
        <v>153</v>
      </c>
      <c r="F265" s="73">
        <v>15</v>
      </c>
      <c r="G265" s="79">
        <v>466.1</v>
      </c>
      <c r="H265" s="71" t="s">
        <v>426</v>
      </c>
    </row>
    <row r="266" spans="1:8" ht="22.5" customHeight="1">
      <c r="A266" s="37" t="s">
        <v>21</v>
      </c>
      <c r="B266" s="38">
        <v>266</v>
      </c>
      <c r="C266" s="74">
        <v>40498791</v>
      </c>
      <c r="D266" s="39">
        <v>40939</v>
      </c>
      <c r="E266" s="72" t="s">
        <v>153</v>
      </c>
      <c r="F266" s="73">
        <v>7</v>
      </c>
      <c r="G266" s="79">
        <v>466.1</v>
      </c>
      <c r="H266" s="71" t="s">
        <v>427</v>
      </c>
    </row>
    <row r="267" spans="1:8" ht="22.5" customHeight="1">
      <c r="A267" s="37" t="s">
        <v>21</v>
      </c>
      <c r="B267" s="38">
        <v>267</v>
      </c>
      <c r="C267" s="74">
        <v>40498418</v>
      </c>
      <c r="D267" s="39">
        <v>40939</v>
      </c>
      <c r="E267" s="72" t="s">
        <v>153</v>
      </c>
      <c r="F267" s="73">
        <v>8</v>
      </c>
      <c r="G267" s="79">
        <v>466.1</v>
      </c>
      <c r="H267" s="71" t="s">
        <v>428</v>
      </c>
    </row>
    <row r="268" spans="1:8" ht="22.5" customHeight="1">
      <c r="A268" s="37" t="s">
        <v>21</v>
      </c>
      <c r="B268" s="38">
        <v>268</v>
      </c>
      <c r="C268" s="74">
        <v>40497822</v>
      </c>
      <c r="D268" s="39">
        <v>40935</v>
      </c>
      <c r="E268" s="72" t="s">
        <v>153</v>
      </c>
      <c r="F268" s="73">
        <v>1.5</v>
      </c>
      <c r="G268" s="79">
        <v>466.1</v>
      </c>
      <c r="H268" s="71" t="s">
        <v>421</v>
      </c>
    </row>
    <row r="269" spans="1:8" ht="22.5" customHeight="1">
      <c r="A269" s="37" t="s">
        <v>21</v>
      </c>
      <c r="B269" s="38">
        <v>269</v>
      </c>
      <c r="C269" s="74">
        <v>40475708</v>
      </c>
      <c r="D269" s="39">
        <v>40938</v>
      </c>
      <c r="E269" s="72" t="s">
        <v>419</v>
      </c>
      <c r="F269" s="73">
        <v>850</v>
      </c>
      <c r="G269" s="79">
        <v>16765371.1</v>
      </c>
      <c r="H269" s="71" t="s">
        <v>418</v>
      </c>
    </row>
    <row r="270" spans="1:8" ht="22.5" customHeight="1">
      <c r="A270" s="37" t="s">
        <v>21</v>
      </c>
      <c r="B270" s="38">
        <v>271</v>
      </c>
      <c r="C270" s="74">
        <v>40481251</v>
      </c>
      <c r="D270" s="39">
        <v>40919</v>
      </c>
      <c r="E270" s="72" t="s">
        <v>419</v>
      </c>
      <c r="F270" s="73">
        <v>2000</v>
      </c>
      <c r="G270" s="79">
        <v>40000</v>
      </c>
      <c r="H270" s="71" t="s">
        <v>429</v>
      </c>
    </row>
    <row r="271" spans="1:8" ht="22.5" customHeight="1">
      <c r="A271" s="37" t="s">
        <v>21</v>
      </c>
      <c r="B271" s="38">
        <v>273</v>
      </c>
      <c r="C271" s="74">
        <v>40486058</v>
      </c>
      <c r="D271" s="39">
        <v>40919</v>
      </c>
      <c r="E271" s="72" t="s">
        <v>228</v>
      </c>
      <c r="F271" s="73">
        <v>320</v>
      </c>
      <c r="G271" s="79">
        <v>17600</v>
      </c>
      <c r="H271" s="71" t="s">
        <v>420</v>
      </c>
    </row>
  </sheetData>
  <sheetProtection/>
  <autoFilter ref="A3:H271"/>
  <conditionalFormatting sqref="C111:C129">
    <cfRule type="duplicateValues" priority="7" dxfId="9">
      <formula>AND(COUNTIF($C$111:$C$129,C111)&gt;1,NOT(ISBLANK(C111)))</formula>
    </cfRule>
  </conditionalFormatting>
  <conditionalFormatting sqref="C114:C144">
    <cfRule type="duplicateValues" priority="6" dxfId="9">
      <formula>AND(COUNTIF($C$114:$C$144,C114)&gt;1,NOT(ISBLANK(C114)))</formula>
    </cfRule>
  </conditionalFormatting>
  <conditionalFormatting sqref="C111:C141">
    <cfRule type="duplicateValues" priority="5" dxfId="9">
      <formula>AND(COUNTIF($C$111:$C$141,C111)&gt;1,NOT(ISBLANK(C111)))</formula>
    </cfRule>
  </conditionalFormatting>
  <conditionalFormatting sqref="C202:C220">
    <cfRule type="duplicateValues" priority="4" dxfId="9">
      <formula>AND(COUNTIF($C$202:$C$220,C202)&gt;1,NOT(ISBLANK(C202)))</formula>
    </cfRule>
  </conditionalFormatting>
  <conditionalFormatting sqref="C205:C235">
    <cfRule type="duplicateValues" priority="3" dxfId="9">
      <formula>AND(COUNTIF($C$205:$C$235,C205)&gt;1,NOT(ISBLANK(C205)))</formula>
    </cfRule>
  </conditionalFormatting>
  <conditionalFormatting sqref="C202:C232">
    <cfRule type="duplicateValues" priority="2" dxfId="9">
      <formula>AND(COUNTIF($C$202:$C$232,C202)&gt;1,NOT(ISBLANK(C202)))</formula>
    </cfRule>
  </conditionalFormatting>
  <conditionalFormatting sqref="C159:C176">
    <cfRule type="duplicateValues" priority="11" dxfId="9">
      <formula>AND(COUNTIF($C$159:$C$176,C159)&gt;1,NOT(ISBLANK(C159)))</formula>
    </cfRule>
  </conditionalFormatting>
  <conditionalFormatting sqref="C162:C190">
    <cfRule type="duplicateValues" priority="16" dxfId="9">
      <formula>AND(COUNTIF($C$162:$C$190,C162)&gt;1,NOT(ISBLANK(C162)))</formula>
    </cfRule>
  </conditionalFormatting>
  <conditionalFormatting sqref="C159:C187">
    <cfRule type="duplicateValues" priority="18" dxfId="9">
      <formula>AND(COUNTIF($C$159:$C$187,C159)&gt;1,NOT(ISBLANK(C159)))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Алабян Мария Андреевна</cp:lastModifiedBy>
  <cp:lastPrinted>2011-09-22T07:55:17Z</cp:lastPrinted>
  <dcterms:created xsi:type="dcterms:W3CDTF">2010-04-23T14:29:34Z</dcterms:created>
  <dcterms:modified xsi:type="dcterms:W3CDTF">2012-02-29T15:03:43Z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