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200" windowHeight="11640" tabRatio="790" firstSheet="2" activeTab="2"/>
  </bookViews>
  <sheets>
    <sheet name="ЦП Текущий дефицит, табл.1" sheetId="1" r:id="rId1"/>
    <sheet name="Ожидаемый дефицит, табл. 2" sheetId="2" r:id="rId2"/>
    <sheet name="Курск" sheetId="3" r:id="rId3"/>
  </sheets>
  <definedNames>
    <definedName name="_xlnm.Print_Area" localSheetId="0">'ЦП Текущий дефицит, табл.1'!$A$1:$M$407</definedName>
  </definedNames>
  <calcPr fullCalcOnLoad="1"/>
</workbook>
</file>

<file path=xl/sharedStrings.xml><?xml version="1.0" encoding="utf-8"?>
<sst xmlns="http://schemas.openxmlformats.org/spreadsheetml/2006/main" count="3449" uniqueCount="723">
  <si>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</si>
  <si>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</si>
  <si>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</si>
  <si>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16 + 25</t>
  </si>
  <si>
    <t>МВА</t>
  </si>
  <si>
    <t>1 сутки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</si>
  <si>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</si>
  <si>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</si>
  <si>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</si>
  <si>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Приложение 2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</si>
  <si>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</si>
  <si>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</si>
  <si>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</si>
  <si>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дефицит</t>
  </si>
  <si>
    <t>профицит</t>
  </si>
  <si>
    <t>№п/п</t>
  </si>
  <si>
    <t>таблица 1</t>
  </si>
  <si>
    <t>таблица 2</t>
  </si>
  <si>
    <t>ПС 110/35/10 Артюховка</t>
  </si>
  <si>
    <t>ПС 110/10 Бекетово</t>
  </si>
  <si>
    <t>ПС 110/35/10 Беседино</t>
  </si>
  <si>
    <t>ПС 110/10 Восход</t>
  </si>
  <si>
    <t>ПС 110/35/10 Журятино</t>
  </si>
  <si>
    <t>ПС 110/10 Забелье</t>
  </si>
  <si>
    <t>ПС 110/10 Ивница</t>
  </si>
  <si>
    <t>ПС 110/35/10 Лачиново</t>
  </si>
  <si>
    <t>ПС 110/35/10 Лукашевка</t>
  </si>
  <si>
    <t>ПС 110/10 Малая Локня</t>
  </si>
  <si>
    <t>ПС 110/35/10 Марица</t>
  </si>
  <si>
    <t>ПС 110/35/10 Расховец</t>
  </si>
  <si>
    <t>ПС 110/10 Семеновская</t>
  </si>
  <si>
    <t>ПС 110/6 Тепличная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</si>
  <si>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</si>
  <si>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</si>
  <si>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</si>
  <si>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</si>
  <si>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</si>
  <si>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</si>
  <si>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</si>
  <si>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Б.Змеинец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</si>
  <si>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</si>
  <si>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</si>
  <si>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</si>
  <si>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</si>
  <si>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</si>
  <si>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</si>
  <si>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</si>
  <si>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</si>
  <si>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</si>
  <si>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</si>
  <si>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</si>
  <si>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Быково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</si>
  <si>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</si>
  <si>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</si>
  <si>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</si>
  <si>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</si>
  <si>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</si>
  <si>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</si>
  <si>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</si>
  <si>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</si>
  <si>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</si>
  <si>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</si>
  <si>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</si>
  <si>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</si>
  <si>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</si>
  <si>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</si>
  <si>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Горяйново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</si>
  <si>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</si>
  <si>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</si>
  <si>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</si>
  <si>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</si>
  <si>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</si>
  <si>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</si>
  <si>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</si>
  <si>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</si>
  <si>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</si>
  <si>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</si>
  <si>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</si>
  <si>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</si>
  <si>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</si>
  <si>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</si>
  <si>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</si>
  <si>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Кириловка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</si>
  <si>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</si>
  <si>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</si>
  <si>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</si>
  <si>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</si>
  <si>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</si>
  <si>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</si>
  <si>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</si>
  <si>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</si>
  <si>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</si>
  <si>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</si>
  <si>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</si>
  <si>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</si>
  <si>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</si>
  <si>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</si>
  <si>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</si>
  <si>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</si>
  <si>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</si>
  <si>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</si>
  <si>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</si>
  <si>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</si>
  <si>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</si>
  <si>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</si>
  <si>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</si>
  <si>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</si>
  <si>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</si>
  <si>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</si>
  <si>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</si>
  <si>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</si>
  <si>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</si>
  <si>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</si>
  <si>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</si>
  <si>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</si>
  <si>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</si>
  <si>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</si>
  <si>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</si>
  <si>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Пристень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</si>
  <si>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</si>
  <si>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</si>
  <si>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</si>
  <si>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</si>
  <si>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</si>
  <si>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</si>
  <si>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</si>
  <si>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</si>
  <si>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</si>
  <si>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</si>
  <si>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</si>
  <si>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</si>
  <si>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</si>
  <si>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</si>
  <si>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</si>
  <si>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</si>
  <si>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</si>
  <si>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</si>
  <si>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</si>
  <si>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Теребуж</t>
  </si>
  <si>
    <t>ПС 35/10 Фатеевка</t>
  </si>
  <si>
    <t>ПС 35/10 Фентисово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</si>
  <si>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</si>
  <si>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</si>
  <si>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</si>
  <si>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</si>
  <si>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</si>
  <si>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</si>
  <si>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</si>
  <si>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</si>
  <si>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1*6,3</t>
  </si>
  <si>
    <t>1*10,0</t>
  </si>
  <si>
    <t>1*2,5</t>
  </si>
  <si>
    <t>1 х 6,3</t>
  </si>
  <si>
    <t>1 х 2,5</t>
  </si>
  <si>
    <t>1 х 16,0</t>
  </si>
  <si>
    <t>1 х 10,0</t>
  </si>
  <si>
    <t>1 х 1,8</t>
  </si>
  <si>
    <t>1 х 4,0</t>
  </si>
  <si>
    <t>1 х 1,6</t>
  </si>
  <si>
    <t>1 х 3,2</t>
  </si>
  <si>
    <t>1 х 1,0</t>
  </si>
  <si>
    <t>Двух- и более трансформаторные ПС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</si>
  <si>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</si>
  <si>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</si>
  <si>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</si>
  <si>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</si>
  <si>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</si>
  <si>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110/35/10 Белая</t>
  </si>
  <si>
    <t>ПС 110/35/10 Бобрышово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</si>
  <si>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</si>
  <si>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</si>
  <si>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</si>
  <si>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</si>
  <si>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</si>
  <si>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</si>
  <si>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</si>
  <si>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</si>
  <si>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Жуковка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</si>
  <si>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</si>
  <si>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</si>
  <si>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</si>
  <si>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</si>
  <si>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</si>
  <si>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</si>
  <si>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</si>
  <si>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</si>
  <si>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</si>
  <si>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</si>
  <si>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</si>
  <si>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</si>
  <si>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</si>
  <si>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</si>
  <si>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</si>
  <si>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</si>
  <si>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</si>
  <si>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</si>
  <si>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</si>
  <si>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</si>
  <si>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</si>
  <si>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</si>
  <si>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</si>
  <si>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</si>
  <si>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110/35/10 Прибор</t>
  </si>
  <si>
    <t>ПС 110/10 Прогресс</t>
  </si>
  <si>
    <t>ПС 110/10 ПТФ</t>
  </si>
  <si>
    <t>ПС 110/35/10 Р. Буды</t>
  </si>
  <si>
    <t>ПС 110/35/10 Разиньково</t>
  </si>
  <si>
    <t>ПС 110/35/10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</si>
  <si>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</si>
  <si>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</si>
  <si>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</si>
  <si>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</si>
  <si>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</si>
  <si>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</si>
  <si>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</si>
  <si>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</si>
  <si>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</si>
  <si>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</si>
  <si>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</si>
  <si>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</si>
  <si>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</si>
  <si>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</si>
  <si>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</si>
  <si>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</si>
  <si>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</si>
  <si>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</si>
  <si>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</si>
  <si>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</si>
  <si>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</si>
  <si>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</si>
  <si>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</si>
  <si>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</si>
  <si>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</si>
  <si>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</si>
  <si>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</si>
  <si>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</si>
  <si>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</si>
  <si>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</si>
  <si>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</si>
  <si>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</si>
  <si>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</si>
  <si>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</si>
  <si>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</si>
  <si>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</si>
  <si>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</si>
  <si>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</si>
  <si>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</si>
  <si>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</si>
  <si>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</si>
  <si>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35/6 Кислинская</t>
  </si>
  <si>
    <t>ПС 35/10 Комбизавод</t>
  </si>
  <si>
    <t>ПС 35/10 Комбикормовый завод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</si>
  <si>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</si>
  <si>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</si>
  <si>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</si>
  <si>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</si>
  <si>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</si>
  <si>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</si>
  <si>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</si>
  <si>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</si>
  <si>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</si>
  <si>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</si>
  <si>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</si>
  <si>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</si>
  <si>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</si>
  <si>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</si>
  <si>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</si>
  <si>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</si>
  <si>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</si>
  <si>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</si>
  <si>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</si>
  <si>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</si>
  <si>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</si>
  <si>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</si>
  <si>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</si>
  <si>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</si>
  <si>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</si>
  <si>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</si>
  <si>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</si>
  <si>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</si>
  <si>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</si>
  <si>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</si>
  <si>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</si>
  <si>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</si>
  <si>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</si>
  <si>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</si>
  <si>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</si>
  <si>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</si>
  <si>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</si>
  <si>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</si>
  <si>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</si>
  <si>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</si>
  <si>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</si>
  <si>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</si>
  <si>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</si>
  <si>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</si>
  <si>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</si>
  <si>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</si>
  <si>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</si>
  <si>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</si>
  <si>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</si>
  <si>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</si>
  <si>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</si>
  <si>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</si>
  <si>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</si>
  <si>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35/6 Центральная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</si>
  <si>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</si>
  <si>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</si>
  <si>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</si>
  <si>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</si>
  <si>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</si>
  <si>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2*25</t>
  </si>
  <si>
    <t>6,3+10,0</t>
  </si>
  <si>
    <t>2*6,3</t>
  </si>
  <si>
    <t>5,6+10,0</t>
  </si>
  <si>
    <t>2*16,0</t>
  </si>
  <si>
    <t>2,5+6,3</t>
  </si>
  <si>
    <t>40,0+2*40,5</t>
  </si>
  <si>
    <t>2*10,0</t>
  </si>
  <si>
    <t>2*25,0</t>
  </si>
  <si>
    <t>10+16,0</t>
  </si>
  <si>
    <t>15,0+16,0</t>
  </si>
  <si>
    <t>2*40,0</t>
  </si>
  <si>
    <t>10,0+16,0</t>
  </si>
  <si>
    <t>10,0+25,0</t>
  </si>
  <si>
    <t>16,0 + 25,0</t>
  </si>
  <si>
    <t>2 х 16,0</t>
  </si>
  <si>
    <t>2 х 6,3</t>
  </si>
  <si>
    <t>2 х 2,5</t>
  </si>
  <si>
    <t>2 х 25,0</t>
  </si>
  <si>
    <t>2 х 63,0</t>
  </si>
  <si>
    <t>6,3 + 10,0</t>
  </si>
  <si>
    <t>2 х 10,0</t>
  </si>
  <si>
    <t>2 х 31,5</t>
  </si>
  <si>
    <t>6,3 + 16,0</t>
  </si>
  <si>
    <t>10,0 + 16,0</t>
  </si>
  <si>
    <t>7,5 + 10,0</t>
  </si>
  <si>
    <t>1,6 + 2,5</t>
  </si>
  <si>
    <t>2 х 4,0</t>
  </si>
  <si>
    <t>1,0 + 2,5</t>
  </si>
  <si>
    <t>2,5 + 4,0</t>
  </si>
  <si>
    <t>4,0 + 10,0</t>
  </si>
  <si>
    <t>2 х 1,6</t>
  </si>
  <si>
    <t>1,8 + 2,5</t>
  </si>
  <si>
    <t>4,0+6,3</t>
  </si>
  <si>
    <t>3,2 + 4,0</t>
  </si>
  <si>
    <t>4,0 + 6,3</t>
  </si>
  <si>
    <t>1,6 + 1,8</t>
  </si>
  <si>
    <t>2,5 + 3,2</t>
  </si>
  <si>
    <t>1,6 + 4,0</t>
  </si>
  <si>
    <t>Однотрансформаторные ПС</t>
  </si>
  <si>
    <t>Дефицит /профицит ЦП, МВА</t>
  </si>
  <si>
    <t>Ном. Мощность СН, МВА</t>
  </si>
  <si>
    <t>Ном. Мощность НН, МВА</t>
  </si>
  <si>
    <t>1х6,3</t>
  </si>
  <si>
    <t>ПС 35/10 Бирюковка</t>
  </si>
  <si>
    <t>1х1,6</t>
  </si>
  <si>
    <t>ИТОГО:</t>
  </si>
  <si>
    <t>-</t>
  </si>
  <si>
    <t>Дополнительная мощность по выданным ТУ</t>
  </si>
  <si>
    <t>Ожидаемая нагрузка на ЦП</t>
  </si>
  <si>
    <t xml:space="preserve">Ожидаемый дефицит/профицит </t>
  </si>
  <si>
    <t>ПС 35/10 ЖБИ</t>
  </si>
  <si>
    <t>примечание</t>
  </si>
  <si>
    <t>открыт</t>
  </si>
  <si>
    <t>1*10</t>
  </si>
  <si>
    <t>ПС 110/10 Марица</t>
  </si>
  <si>
    <t>1*16</t>
  </si>
  <si>
    <t>1*1,8</t>
  </si>
  <si>
    <t>1*4</t>
  </si>
  <si>
    <t>1*3,2</t>
  </si>
  <si>
    <t>1*1,6</t>
  </si>
  <si>
    <t>1*1</t>
  </si>
  <si>
    <t>1*4,0</t>
  </si>
  <si>
    <t>6,3+10</t>
  </si>
  <si>
    <t>5,6+10</t>
  </si>
  <si>
    <t>2*16</t>
  </si>
  <si>
    <t>40+2*40,5</t>
  </si>
  <si>
    <t>ПС 110/10 Высокая*</t>
  </si>
  <si>
    <t>закрыт*</t>
  </si>
  <si>
    <t>2*10</t>
  </si>
  <si>
    <t>10+16</t>
  </si>
  <si>
    <t>15+16</t>
  </si>
  <si>
    <t>2*40</t>
  </si>
  <si>
    <t>10+25</t>
  </si>
  <si>
    <t>2*2,5</t>
  </si>
  <si>
    <t>2*63</t>
  </si>
  <si>
    <t>2*31,5</t>
  </si>
  <si>
    <t>16+25</t>
  </si>
  <si>
    <t>6,3+16</t>
  </si>
  <si>
    <t>7,5+10</t>
  </si>
  <si>
    <t>1,6+2,5</t>
  </si>
  <si>
    <t>2*4</t>
  </si>
  <si>
    <t>2*1,6</t>
  </si>
  <si>
    <t>1,0+2,5</t>
  </si>
  <si>
    <t>2,5+4</t>
  </si>
  <si>
    <t>4+10</t>
  </si>
  <si>
    <t>1,8+2,5</t>
  </si>
  <si>
    <t>4+6,3</t>
  </si>
  <si>
    <t>3,2+4</t>
  </si>
  <si>
    <t>1,6+1,8</t>
  </si>
  <si>
    <t>2,5+3,2</t>
  </si>
  <si>
    <t>1,6+4</t>
  </si>
  <si>
    <t xml:space="preserve">*Примечание: Дефицит мощности по ПС Высокая обусловлен переводом нагрузок с ПС Центральная и будет снят после ввода в эксплуатацию </t>
  </si>
  <si>
    <t xml:space="preserve">                            РУ-10 кВ на ПС Центральная. </t>
  </si>
  <si>
    <t xml:space="preserve">Зам.директора по техническим вопросам - </t>
  </si>
  <si>
    <t>Главный инженер</t>
  </si>
  <si>
    <t>А.Н. Рудневский</t>
  </si>
  <si>
    <t>закрыт</t>
  </si>
  <si>
    <t xml:space="preserve"> РУ-10 кВ на ПС Центральная. </t>
  </si>
  <si>
    <t>по итогам зимнего замера максимума  нагрузки 16.12.2009 г.</t>
  </si>
  <si>
    <t xml:space="preserve">Форма расчёта пропускной способности Центров питания филиала ОАО "МРСК Центра" -"Курскэнерго" </t>
  </si>
  <si>
    <t>Форма расчёта пропускной способности Центров питания филиала ОАО "МРСК Центра" -"Курскэнерго" за май 2010 г. по итогам зимнего замера максимума нагрузки 16.12.2009 г.</t>
  </si>
  <si>
    <t xml:space="preserve">Current deficit </t>
  </si>
  <si>
    <t>No.</t>
  </si>
  <si>
    <t>Object of main substation, voltage class</t>
  </si>
  <si>
    <t>Installed power capacity of transformers Sуst. Including their number, pcs/ MVA</t>
  </si>
  <si>
    <t>Summary total capacity of central substation following the results of measurements of load maximal Sмах , MVA</t>
  </si>
  <si>
    <t>MVA</t>
  </si>
  <si>
    <t>Min.</t>
  </si>
  <si>
    <t>Total capacity redistributed according to operating rules, MVA for the time period</t>
  </si>
  <si>
    <t>Total capacity including re-distribution, MVA</t>
  </si>
  <si>
    <t xml:space="preserve">Limiting factors,               MVA </t>
  </si>
  <si>
    <t>Permissible load accounted in the n-1 mode, MVA</t>
  </si>
  <si>
    <t>Deficit /proficit of main substation, MVA</t>
  </si>
  <si>
    <t>note</t>
  </si>
  <si>
    <t>One-transformer substations</t>
  </si>
  <si>
    <t>SS 110/35/10 Artyukhovka</t>
  </si>
  <si>
    <t>Nom. capacity MV, MVA</t>
  </si>
  <si>
    <t>SS 110/10 Beketovo</t>
  </si>
  <si>
    <t>SS 110/35/10 Besedino</t>
  </si>
  <si>
    <t>Nom. capacity LV, MVA</t>
  </si>
  <si>
    <t>SS 110/10 Voskhod</t>
  </si>
  <si>
    <t>SS 110/35/10 Zhuryatino</t>
  </si>
  <si>
    <t>SS 110/35/10 Zhukovka</t>
  </si>
  <si>
    <t>SS 110/10 Zabelye</t>
  </si>
  <si>
    <t>SS 110/10 Ivnitsa</t>
  </si>
  <si>
    <t>SS 110/35/10 Lachinovo</t>
  </si>
  <si>
    <t>SS 110/10 Malaya Loknya</t>
  </si>
  <si>
    <t>SS 110/35/10 Maritsa</t>
  </si>
  <si>
    <t>SS 110/35/10 Raskhovets</t>
  </si>
  <si>
    <t>SS 110/10 Semyonovskaya</t>
  </si>
  <si>
    <t>SS 110/6 Teplichnaya</t>
  </si>
  <si>
    <t>SS 110/35/10 Troitskaya</t>
  </si>
  <si>
    <t>SS 35/10 Avtodor</t>
  </si>
  <si>
    <t>SS 35/10 Agronom</t>
  </si>
  <si>
    <t>SS 35/10 Akimovka</t>
  </si>
  <si>
    <t>SS 35/10 Alekseevka</t>
  </si>
  <si>
    <t>SS 35/10 Afanasyevka (WPS)</t>
  </si>
  <si>
    <t>SS 35/10 B. Gneushevo</t>
  </si>
  <si>
    <t>SS 35/10 B.Soldatskoe1</t>
  </si>
  <si>
    <t>SS 35/10 Banishchi</t>
  </si>
  <si>
    <t>SS 35/10 Baranovo</t>
  </si>
  <si>
    <t>SS 35/10 Belgorodka</t>
  </si>
  <si>
    <t>SS 35/10 Belitsa</t>
  </si>
  <si>
    <t>SS 35/10 Biryukovka</t>
  </si>
  <si>
    <t>SS 35/10 Bobrovka</t>
  </si>
  <si>
    <t>SS 35/10 Bobrovo</t>
  </si>
  <si>
    <t>SS 35/10 Budki</t>
  </si>
  <si>
    <t>SS 35/10 Bukreevka (CPS)</t>
  </si>
  <si>
    <t>SS 35/10 Bukreevka (WPS)</t>
  </si>
  <si>
    <t>SS 35/10 Burtsevka</t>
  </si>
  <si>
    <t>SS 35/10 Bykovo</t>
  </si>
  <si>
    <t>SS 35/10 V. Shchigor</t>
  </si>
  <si>
    <t>SS 35/10 Vanino</t>
  </si>
  <si>
    <t>SS 35/10 Vasilyevka</t>
  </si>
  <si>
    <t>SS 35/10 Water storage</t>
  </si>
  <si>
    <t>SS 35/10 Volokonsk</t>
  </si>
  <si>
    <t>SS 35/10 Vorobyovka</t>
  </si>
  <si>
    <t>SS 35/10 Voronok</t>
  </si>
  <si>
    <t>SS 35/10 Vyazovoe</t>
  </si>
  <si>
    <t>SS 35/10 Gakhovo</t>
  </si>
  <si>
    <t>SS 35/10 Generalshino</t>
  </si>
  <si>
    <t>SS 35/10 Glazovo</t>
  </si>
  <si>
    <t>SS 35/10 Glebovo</t>
  </si>
  <si>
    <t>SS 35/10 Gordeevka</t>
  </si>
  <si>
    <t>SS 35/10 Gorodensk</t>
  </si>
  <si>
    <t>SS 35/10 Goryainovo</t>
  </si>
  <si>
    <t>SS 35/10 12th State stud farm</t>
  </si>
  <si>
    <t>SS 35/10 Grayvoronka</t>
  </si>
  <si>
    <t>SS 35/10 Grinyovka</t>
  </si>
  <si>
    <t>SS 35/10 Gustomoy</t>
  </si>
  <si>
    <t>SS 35/10 Daryino</t>
  </si>
  <si>
    <t>SS 35/10 Demyakino</t>
  </si>
  <si>
    <t>SS 35/10 Efrosimovka</t>
  </si>
  <si>
    <t>SS 35/10 Zhdanovo</t>
  </si>
  <si>
    <t>SS 35/10 Zashchitnoe</t>
  </si>
  <si>
    <t>SS 35/10 Zvannoe</t>
  </si>
  <si>
    <t>SS 35/10 Znamenka</t>
  </si>
  <si>
    <t>SS 35/10 Iskra</t>
  </si>
  <si>
    <t>SS 35/10 Kazanka</t>
  </si>
  <si>
    <t>SS 35/10 Kalinovka (new)</t>
  </si>
  <si>
    <t>SS 35/10 Karyzh</t>
  </si>
  <si>
    <t>SS 35/10 Kitaevka</t>
  </si>
  <si>
    <t>SS 35/10 Kobylki</t>
  </si>
  <si>
    <t>SS 35/10 Kolontaevka</t>
  </si>
  <si>
    <t>SS 35/10 Kondratovka</t>
  </si>
  <si>
    <t>SS 35/10 Korovyakovka</t>
  </si>
  <si>
    <t>SS 35/10 Lezhenki</t>
  </si>
  <si>
    <t>SS 35/10 Leninskaya</t>
  </si>
  <si>
    <t>SS 35/10 Lobazovka</t>
  </si>
  <si>
    <t>SS 35/10 Lugovka</t>
  </si>
  <si>
    <t>SS 35/10 Lyubava</t>
  </si>
  <si>
    <t>SS 35/10 Lyubimovka-1</t>
  </si>
  <si>
    <t>SS 35/10 M. Kamenets</t>
  </si>
  <si>
    <t>SS 35/10 М. Gneushevo</t>
  </si>
  <si>
    <t>SS 35/10 М. Kryuki</t>
  </si>
  <si>
    <t>SS 35/10 Markovo</t>
  </si>
  <si>
    <t>SS 35/10 Marmyzhi</t>
  </si>
  <si>
    <t>SS 35/10 Melovoe</t>
  </si>
  <si>
    <t>SS 35/10 Mokva</t>
  </si>
  <si>
    <t>SS 35/10 Mokrusheno</t>
  </si>
  <si>
    <t>SS 35/10 Molotychi</t>
  </si>
  <si>
    <t>SS 35/10 Mochaki</t>
  </si>
  <si>
    <t>SS 35/10 N. Vladimirovka</t>
  </si>
  <si>
    <t>SS 35/10 N. Gurovo</t>
  </si>
  <si>
    <t>SS 35/10 Nadeyka</t>
  </si>
  <si>
    <t>SS 35/10 Niva</t>
  </si>
  <si>
    <t>SS 35/10 Olgovka</t>
  </si>
  <si>
    <t>SS 35/10 Olkhovatka</t>
  </si>
  <si>
    <t>SS 35/10 Orositelnaya</t>
  </si>
  <si>
    <t>SS 35/10 Peny-2</t>
  </si>
  <si>
    <t>SS 35/10 Perestuplino (old)</t>
  </si>
  <si>
    <t>SS 35/10 Perestuplino (new)</t>
  </si>
  <si>
    <t>SS 35/10 Petrovo</t>
  </si>
  <si>
    <t>SS 35/10 Petrovskaya</t>
  </si>
  <si>
    <t>SS 35/10 Pokrovskoe</t>
  </si>
  <si>
    <t>SS 35/10 Prilepy</t>
  </si>
  <si>
    <t>SS 35/10 Pristen</t>
  </si>
  <si>
    <t>SS 35/10 R. Budy 35/10</t>
  </si>
  <si>
    <t>SS 35/10 Reut</t>
  </si>
  <si>
    <t>SS 35/10 Rovenka</t>
  </si>
  <si>
    <t>SS 35/10 Rodina (NPC)</t>
  </si>
  <si>
    <t>SS 35/10 Rodina (EPS)</t>
  </si>
  <si>
    <t>SS 35/10 Rubanshchina</t>
  </si>
  <si>
    <t>SS 35/10 Rusanovo</t>
  </si>
  <si>
    <t>SS 35/10 Ryshkovo</t>
  </si>
  <si>
    <t>SS 35/10 Ryazanovo</t>
  </si>
  <si>
    <t>SS 35/10 Sazanovka</t>
  </si>
  <si>
    <t>SS 35/10 Sergievka</t>
  </si>
  <si>
    <t>SS 35/10 Sokolye</t>
  </si>
  <si>
    <t>SS 35/10 Solntsevo</t>
  </si>
  <si>
    <t>SS 35/10 Spasskoe</t>
  </si>
  <si>
    <t>SS 35/10 Sr. Olshanka</t>
  </si>
  <si>
    <t>SS 35/10 Streletskaya</t>
  </si>
  <si>
    <t>SS 35/10 Subbotino</t>
  </si>
  <si>
    <t>SS 35/10 Sukhaya</t>
  </si>
  <si>
    <t>SS 35/10 Telmana</t>
  </si>
  <si>
    <t>SS 35/10 Terebuzh</t>
  </si>
  <si>
    <t>SS 35/10 Fateevka</t>
  </si>
  <si>
    <t>SS 35/10 Fentisovo</t>
  </si>
  <si>
    <t>SS 35/10 Chapaevskaya</t>
  </si>
  <si>
    <t>SS 35/10 Chemerki</t>
  </si>
  <si>
    <t>SS 35/10 Chizhovka</t>
  </si>
  <si>
    <t>SS 35/10 Shatilovka</t>
  </si>
  <si>
    <t>SS 35/10 Sheptukhovka</t>
  </si>
  <si>
    <t>SS 35/10 Shuklino</t>
  </si>
  <si>
    <t>SS 35/10 Elevator</t>
  </si>
  <si>
    <t>SS 35/10 Yankovo</t>
  </si>
  <si>
    <t>SS 35/10 Yasenki</t>
  </si>
  <si>
    <t>Two- and more transformer substations</t>
  </si>
  <si>
    <t>SS 110/6 Akkumulyatornaya</t>
  </si>
  <si>
    <t>SS 110/10 ARZ</t>
  </si>
  <si>
    <t>SS 110/35/10 Atomgrad</t>
  </si>
  <si>
    <t>Nom. capacity lV, MVA</t>
  </si>
  <si>
    <t>SS 110/10 B. Zhirovo</t>
  </si>
  <si>
    <t>SS 110/35/10 Basovo</t>
  </si>
  <si>
    <t>SS 110/35/10 Belaya</t>
  </si>
  <si>
    <t>SS 110/35/10 Bobryshovo</t>
  </si>
  <si>
    <t>SS 110/10 Vinnikovo</t>
  </si>
  <si>
    <t>SS 110/35/6 Volokno</t>
  </si>
  <si>
    <t>SS 110/10 Vysokaya*</t>
  </si>
  <si>
    <t>SS 110/35/10 Glushkovo</t>
  </si>
  <si>
    <t>SS 110/10 Gorodskaya</t>
  </si>
  <si>
    <t>SS 110/35/10 Gorshechnoe</t>
  </si>
  <si>
    <t>SS 110/35/10 Dmitriev</t>
  </si>
  <si>
    <t>SS 110/6 Dolgie Budy</t>
  </si>
  <si>
    <t>SS 110/35/10 Zolotukhino</t>
  </si>
  <si>
    <t>SS 110/35/10 Kamyshi</t>
  </si>
  <si>
    <t>SS 110/35/10 Kastornoe</t>
  </si>
  <si>
    <t>SS 110/35/10 Kilikino</t>
  </si>
  <si>
    <t>SS 110/35/6 Kirovskaya</t>
  </si>
  <si>
    <t>SS 110/35/10 Klyukva</t>
  </si>
  <si>
    <t>SS 110/10 Kompressornaya</t>
  </si>
  <si>
    <t>SS 110/35/10 Konyshevka</t>
  </si>
  <si>
    <t>SS 110/10 Kotelnaya</t>
  </si>
  <si>
    <t>SS 110/35/10 Kshen</t>
  </si>
  <si>
    <t>SS 110/6 Lesnaya</t>
  </si>
  <si>
    <t>SS 110/35/10 Lgov</t>
  </si>
  <si>
    <t>SS 110/35/10 Lukashevka</t>
  </si>
  <si>
    <t>SS 110/35/10 Lyubostan</t>
  </si>
  <si>
    <t>SS 110/35/6 Manturovo</t>
  </si>
  <si>
    <t>SS 110/35/10 8th Marta</t>
  </si>
  <si>
    <t>SS 110/10 Martovskaya</t>
  </si>
  <si>
    <t>SS 110/35/10 Maryino</t>
  </si>
  <si>
    <t>SS 110/35/10 Medvenka</t>
  </si>
  <si>
    <t>SS 110/6 Neftyanaya</t>
  </si>
  <si>
    <t>SS 110/35/10 Oboyan</t>
  </si>
  <si>
    <t>SS 110/35/10 Oktyabrskaya</t>
  </si>
  <si>
    <t>SS 110/35/10 Olkhovka</t>
  </si>
  <si>
    <t>SS 110/10 Paniki</t>
  </si>
  <si>
    <t>SS 110/35/10 Peny</t>
  </si>
  <si>
    <t>SS 110/35/10 Pribor</t>
  </si>
  <si>
    <t>SS 110/10 Progress</t>
  </si>
  <si>
    <t>SS 110/10 Poultry plant</t>
  </si>
  <si>
    <t>SS 110/35/10 R. Budy</t>
  </si>
  <si>
    <t>SS 110/35/10 Razinkovo</t>
  </si>
  <si>
    <t>SS 110/35/10 Rudnaya</t>
  </si>
  <si>
    <t>SS 110/35/10 Rylsk</t>
  </si>
  <si>
    <t>SS 110/10 Solovyinaya</t>
  </si>
  <si>
    <t>SS 110/10 STK</t>
  </si>
  <si>
    <t>SS 110/10 Studenok</t>
  </si>
  <si>
    <t>SS 110/35/10 Sudzha</t>
  </si>
  <si>
    <t>SS 110/35/10 Schyotmash</t>
  </si>
  <si>
    <t>SS 110/35/10 Tyotkino</t>
  </si>
  <si>
    <t>SS 110/35/10 Tim</t>
  </si>
  <si>
    <t>SS 110/35/10 Uyutnoe</t>
  </si>
  <si>
    <t>SS 110/35/10 Fatezh</t>
  </si>
  <si>
    <t>SS 110/35/10 Fosforitnaya</t>
  </si>
  <si>
    <t>SS 110/35/10 Khomutovka</t>
  </si>
  <si>
    <t>SS 110/35/10 Cheremisinovo</t>
  </si>
  <si>
    <t>SS 110/35/10 Cheremoshki</t>
  </si>
  <si>
    <t>SS 110/35/10 Shumakovo</t>
  </si>
  <si>
    <t>SS 110/35/10 Shchigry</t>
  </si>
  <si>
    <t>SS 110/35/10 Yastrebovka</t>
  </si>
  <si>
    <t>SS 35/10 Amosovka</t>
  </si>
  <si>
    <t>SS 35/10 Afanasyevka (SPS)</t>
  </si>
  <si>
    <t>SS 35/10 B.Soldatskoe 2</t>
  </si>
  <si>
    <t>SS 35/10 B.Zmeinets</t>
  </si>
  <si>
    <t>SS 35/10 Bezlesnaya</t>
  </si>
  <si>
    <t>SS 35/10 Bereza</t>
  </si>
  <si>
    <t>SS 35/10 Blagodat</t>
  </si>
  <si>
    <t>SS 35/10 Bykanovo</t>
  </si>
  <si>
    <t>SS 35/10 V. Lyubazh</t>
  </si>
  <si>
    <t>SS 35/10 Vesyoloe</t>
  </si>
  <si>
    <t>SS 35/10 Volobuevka</t>
  </si>
  <si>
    <t>SS 35/10 Voropaevo</t>
  </si>
  <si>
    <t>SS 35/10 Vostochnaya</t>
  </si>
  <si>
    <t>SS 35/10 Vygornoe</t>
  </si>
  <si>
    <t>SS 35/10 Gastomlya</t>
  </si>
  <si>
    <t>SS 35/10 Gorodok</t>
  </si>
  <si>
    <t>SS 35/10 Guevo</t>
  </si>
  <si>
    <t>SS 35/10 Dolzhenkovo</t>
  </si>
  <si>
    <t>SS 35/6 Dukhovets</t>
  </si>
  <si>
    <t>SS 35/10 Zhernovets</t>
  </si>
  <si>
    <t>SS 35/6 Zapadnaya</t>
  </si>
  <si>
    <t>SS 35/10 Zolotukhinskaya KRS</t>
  </si>
  <si>
    <t>SS 35/10 Zuevka</t>
  </si>
  <si>
    <t>SS 35/10 Ivanino</t>
  </si>
  <si>
    <t>SS 35/10 Kalinovka</t>
  </si>
  <si>
    <t>SS 35/10 Kirilovka</t>
  </si>
  <si>
    <t>SS 35/6 Kislinskaya</t>
  </si>
  <si>
    <t>SS 35/10 Fodder plant</t>
  </si>
  <si>
    <t>SS 35/10 Mixed fodder plant</t>
  </si>
  <si>
    <t>SS 35/10 Kommunalnaya</t>
  </si>
  <si>
    <t>SS 35/10 Korenevo</t>
  </si>
  <si>
    <t>SS 35/10 Kremyanoe</t>
  </si>
  <si>
    <t>SS 35/10 Krupets</t>
  </si>
  <si>
    <t>SS 35/10 Kulbaki</t>
  </si>
  <si>
    <t>SS 35/10 Kultprosvet</t>
  </si>
  <si>
    <t>SS 35/10 Kurchatov</t>
  </si>
  <si>
    <t>SS 35/10 Kutok</t>
  </si>
  <si>
    <t>SS 35/10 Linets</t>
  </si>
  <si>
    <t>SS 35/10 Luch</t>
  </si>
  <si>
    <t>SS 35/10 Lyubimovka-2</t>
  </si>
  <si>
    <t>SS 35/10 Matveevka</t>
  </si>
  <si>
    <t>SS 35/10 Mayak</t>
  </si>
  <si>
    <t>SS 35/10 Mikhailovka</t>
  </si>
  <si>
    <t>SS 35/10 Murynovka</t>
  </si>
  <si>
    <t>SS 35/10 N. Borki</t>
  </si>
  <si>
    <t>SS 35/10 Nikolskaya</t>
  </si>
  <si>
    <t>SS 35/10 Novaya</t>
  </si>
  <si>
    <t>SS 35/10 Orekhovo</t>
  </si>
  <si>
    <t>SS 35/10 Orlovka</t>
  </si>
  <si>
    <t>SS 35/10 Osotskoe</t>
  </si>
  <si>
    <t>SS 35/10 Okhochevka</t>
  </si>
  <si>
    <t>SS 35/10 Panino</t>
  </si>
  <si>
    <t>SS 35/10 Pervoavgustovka</t>
  </si>
  <si>
    <t>SS 35/10 Petrinka</t>
  </si>
  <si>
    <t>SS 35/10 Platava</t>
  </si>
  <si>
    <t>SS 35/10 Pogozhee</t>
  </si>
  <si>
    <t>SS 35/10 Porechnoe</t>
  </si>
  <si>
    <t>SS 35/10 Pochepnoe</t>
  </si>
  <si>
    <t>SS 35/10 Prigorodnoe</t>
  </si>
  <si>
    <t>SS 35/10 Pselets</t>
  </si>
  <si>
    <t>SS 35/10 Puzachi</t>
  </si>
  <si>
    <t>SS 35/10 Pushkarnoe</t>
  </si>
  <si>
    <t>SS 35/10 R.Kolodets</t>
  </si>
  <si>
    <t>SS 35/10 Razvetye</t>
  </si>
  <si>
    <t>SS 35/10 V. Reutets</t>
  </si>
  <si>
    <t>SS 35/10 Rozhdestvenka</t>
  </si>
  <si>
    <t>SS 35/10 Rubilnik</t>
  </si>
  <si>
    <t>SS 35/10 Ryzhkovo</t>
  </si>
  <si>
    <t>SS 35/10 Sapogovo</t>
  </si>
  <si>
    <t>SS 35/10 Svoboda-selskaya</t>
  </si>
  <si>
    <t>SS 35/10 Selektsionnaya</t>
  </si>
  <si>
    <t>SS 35/10 Semyonovka</t>
  </si>
  <si>
    <t>SS 35/10 Seed plant</t>
  </si>
  <si>
    <t>SS 35/10 Snagost</t>
  </si>
  <si>
    <t>SS 35/10 SOM</t>
  </si>
  <si>
    <t>SS 35/10 Sosnovy Bor</t>
  </si>
  <si>
    <t>SS 35/10 Stakanovo</t>
  </si>
  <si>
    <t>SS 35/10 Starkovo</t>
  </si>
  <si>
    <t>SS 35/10 Starshee</t>
  </si>
  <si>
    <t>SS 35/10 Teplitsy</t>
  </si>
  <si>
    <t>SS 35/10 Turovka</t>
  </si>
  <si>
    <t>SS 35/10 Uspenka</t>
  </si>
  <si>
    <t>SS 35/6 Tsentralnaya</t>
  </si>
  <si>
    <t>SS 35/10 Chermoshnoe</t>
  </si>
  <si>
    <t>SS 35/10 Shatalovka</t>
  </si>
  <si>
    <t>SS 35/10 Shipy</t>
  </si>
  <si>
    <t>SS 35/10 Yugo-Zapadnaya</t>
  </si>
  <si>
    <t>SS 35/10 Plant of reinforced-concrete products</t>
  </si>
  <si>
    <t>TOTAL:</t>
  </si>
  <si>
    <t>deficit</t>
  </si>
  <si>
    <t>proficit</t>
  </si>
  <si>
    <t xml:space="preserve">*Note: Capacity deficit over SS Vysokaya is grounded by transfer of loads from SS Tsentralnaya and will be removed after putting into operation </t>
  </si>
  <si>
    <t xml:space="preserve">Deputy Director for Technical Issues - </t>
  </si>
  <si>
    <t>Chief Engineer</t>
  </si>
  <si>
    <t>A.N. Rudnevsky</t>
  </si>
  <si>
    <t>24 hours</t>
  </si>
  <si>
    <t>opened</t>
  </si>
  <si>
    <t>closed*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</si>
</sst>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1"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7">
    <xf numFmtId="0" fontId="0" fillId="0" borderId="0" xfId="0" applyAlignment="1">
      <alignment/>
    </xf>
    <xf numFmtId="2" fontId="2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170" fontId="2" fillId="24" borderId="10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170" fontId="5" fillId="24" borderId="10" xfId="0" applyNumberFormat="1" applyFont="1" applyFill="1" applyBorder="1" applyAlignment="1">
      <alignment horizontal="center" vertical="center"/>
    </xf>
    <xf numFmtId="1" fontId="5" fillId="24" borderId="10" xfId="0" applyNumberFormat="1" applyFont="1" applyFill="1" applyBorder="1" applyAlignment="1">
      <alignment horizontal="center" vertical="center"/>
    </xf>
    <xf numFmtId="170" fontId="5" fillId="0" borderId="11" xfId="0" applyNumberFormat="1" applyFont="1" applyFill="1" applyBorder="1" applyAlignment="1">
      <alignment horizontal="center" vertical="center"/>
    </xf>
    <xf numFmtId="170" fontId="5" fillId="24" borderId="11" xfId="0" applyNumberFormat="1" applyFont="1" applyFill="1" applyBorder="1" applyAlignment="1">
      <alignment horizontal="center" vertical="center"/>
    </xf>
    <xf numFmtId="170" fontId="5" fillId="24" borderId="12" xfId="0" applyNumberFormat="1" applyFont="1" applyFill="1" applyBorder="1" applyAlignment="1">
      <alignment horizontal="center" vertical="center"/>
    </xf>
    <xf numFmtId="170" fontId="5" fillId="24" borderId="13" xfId="0" applyNumberFormat="1" applyFont="1" applyFill="1" applyBorder="1" applyAlignment="1">
      <alignment horizontal="center" vertical="center"/>
    </xf>
    <xf numFmtId="170" fontId="5" fillId="24" borderId="14" xfId="0" applyNumberFormat="1" applyFont="1" applyFill="1" applyBorder="1" applyAlignment="1">
      <alignment horizontal="center" vertical="center"/>
    </xf>
    <xf numFmtId="170" fontId="5" fillId="24" borderId="15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70" fontId="5" fillId="24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1" fontId="5" fillId="24" borderId="11" xfId="0" applyNumberFormat="1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 wrapText="1"/>
    </xf>
    <xf numFmtId="170" fontId="5" fillId="24" borderId="12" xfId="0" applyNumberFormat="1" applyFont="1" applyFill="1" applyBorder="1" applyAlignment="1">
      <alignment horizontal="center" vertical="center" wrapText="1"/>
    </xf>
    <xf numFmtId="1" fontId="5" fillId="24" borderId="12" xfId="0" applyNumberFormat="1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 wrapText="1"/>
    </xf>
    <xf numFmtId="170" fontId="5" fillId="24" borderId="13" xfId="0" applyNumberFormat="1" applyFont="1" applyFill="1" applyBorder="1" applyAlignment="1">
      <alignment horizontal="center" vertical="center" wrapText="1"/>
    </xf>
    <xf numFmtId="1" fontId="5" fillId="24" borderId="13" xfId="0" applyNumberFormat="1" applyFont="1" applyFill="1" applyBorder="1" applyAlignment="1">
      <alignment horizontal="center" vertical="center"/>
    </xf>
    <xf numFmtId="170" fontId="5" fillId="24" borderId="11" xfId="0" applyNumberFormat="1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170" fontId="5" fillId="24" borderId="21" xfId="0" applyNumberFormat="1" applyFont="1" applyFill="1" applyBorder="1" applyAlignment="1">
      <alignment horizontal="center" vertical="center"/>
    </xf>
    <xf numFmtId="170" fontId="5" fillId="24" borderId="21" xfId="0" applyNumberFormat="1" applyFont="1" applyFill="1" applyBorder="1" applyAlignment="1">
      <alignment horizontal="center" vertical="center" wrapText="1"/>
    </xf>
    <xf numFmtId="1" fontId="5" fillId="24" borderId="21" xfId="0" applyNumberFormat="1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 wrapText="1"/>
    </xf>
    <xf numFmtId="170" fontId="5" fillId="24" borderId="15" xfId="0" applyNumberFormat="1" applyFont="1" applyFill="1" applyBorder="1" applyAlignment="1">
      <alignment horizontal="center" vertical="center" wrapText="1"/>
    </xf>
    <xf numFmtId="1" fontId="5" fillId="24" borderId="15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170" fontId="5" fillId="24" borderId="14" xfId="0" applyNumberFormat="1" applyFont="1" applyFill="1" applyBorder="1" applyAlignment="1">
      <alignment horizontal="center" vertical="center" wrapText="1"/>
    </xf>
    <xf numFmtId="1" fontId="5" fillId="24" borderId="14" xfId="0" applyNumberFormat="1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 wrapText="1"/>
    </xf>
    <xf numFmtId="170" fontId="5" fillId="24" borderId="23" xfId="0" applyNumberFormat="1" applyFont="1" applyFill="1" applyBorder="1" applyAlignment="1">
      <alignment horizontal="center" vertical="center"/>
    </xf>
    <xf numFmtId="170" fontId="5" fillId="24" borderId="23" xfId="0" applyNumberFormat="1" applyFont="1" applyFill="1" applyBorder="1" applyAlignment="1">
      <alignment horizontal="center" vertical="center" wrapText="1"/>
    </xf>
    <xf numFmtId="1" fontId="5" fillId="24" borderId="23" xfId="0" applyNumberFormat="1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/>
    </xf>
    <xf numFmtId="0" fontId="5" fillId="24" borderId="25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 wrapText="1"/>
    </xf>
    <xf numFmtId="170" fontId="5" fillId="24" borderId="26" xfId="0" applyNumberFormat="1" applyFont="1" applyFill="1" applyBorder="1" applyAlignment="1">
      <alignment horizontal="center" vertical="center"/>
    </xf>
    <xf numFmtId="1" fontId="5" fillId="24" borderId="26" xfId="0" applyNumberFormat="1" applyFont="1" applyFill="1" applyBorder="1" applyAlignment="1">
      <alignment horizontal="center" vertical="center"/>
    </xf>
    <xf numFmtId="170" fontId="2" fillId="24" borderId="21" xfId="0" applyNumberFormat="1" applyFont="1" applyFill="1" applyBorder="1" applyAlignment="1">
      <alignment horizontal="center" vertical="center"/>
    </xf>
    <xf numFmtId="1" fontId="2" fillId="24" borderId="21" xfId="0" applyNumberFormat="1" applyFont="1" applyFill="1" applyBorder="1" applyAlignment="1">
      <alignment horizontal="center" vertical="center"/>
    </xf>
    <xf numFmtId="170" fontId="2" fillId="24" borderId="15" xfId="0" applyNumberFormat="1" applyFont="1" applyFill="1" applyBorder="1" applyAlignment="1">
      <alignment horizontal="center" vertical="center"/>
    </xf>
    <xf numFmtId="1" fontId="2" fillId="2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" fontId="5" fillId="25" borderId="14" xfId="0" applyNumberFormat="1" applyFont="1" applyFill="1" applyBorder="1" applyAlignment="1">
      <alignment horizontal="center" vertical="center"/>
    </xf>
    <xf numFmtId="170" fontId="5" fillId="25" borderId="14" xfId="0" applyNumberFormat="1" applyFont="1" applyFill="1" applyBorder="1" applyAlignment="1">
      <alignment horizontal="center" vertical="center"/>
    </xf>
    <xf numFmtId="0" fontId="5" fillId="25" borderId="19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 wrapText="1"/>
    </xf>
    <xf numFmtId="170" fontId="5" fillId="25" borderId="13" xfId="0" applyNumberFormat="1" applyFont="1" applyFill="1" applyBorder="1" applyAlignment="1">
      <alignment horizontal="center" vertical="center"/>
    </xf>
    <xf numFmtId="1" fontId="5" fillId="25" borderId="13" xfId="0" applyNumberFormat="1" applyFont="1" applyFill="1" applyBorder="1" applyAlignment="1">
      <alignment horizontal="center" vertical="center"/>
    </xf>
    <xf numFmtId="170" fontId="5" fillId="24" borderId="2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0" fontId="2" fillId="0" borderId="11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2" xfId="0" applyNumberFormat="1" applyFont="1" applyFill="1" applyBorder="1" applyAlignment="1">
      <alignment horizontal="center" vertical="center" wrapText="1"/>
    </xf>
    <xf numFmtId="170" fontId="2" fillId="0" borderId="13" xfId="0" applyNumberFormat="1" applyFont="1" applyFill="1" applyBorder="1" applyAlignment="1">
      <alignment horizontal="center" vertical="center" wrapText="1"/>
    </xf>
    <xf numFmtId="170" fontId="2" fillId="0" borderId="21" xfId="0" applyNumberFormat="1" applyFont="1" applyFill="1" applyBorder="1" applyAlignment="1">
      <alignment horizontal="center" vertical="center" wrapText="1"/>
    </xf>
    <xf numFmtId="170" fontId="2" fillId="0" borderId="15" xfId="0" applyNumberFormat="1" applyFont="1" applyFill="1" applyBorder="1" applyAlignment="1">
      <alignment horizontal="center" vertical="center" wrapText="1"/>
    </xf>
    <xf numFmtId="170" fontId="2" fillId="0" borderId="14" xfId="0" applyNumberFormat="1" applyFont="1" applyFill="1" applyBorder="1" applyAlignment="1">
      <alignment horizontal="center" vertical="center" wrapText="1"/>
    </xf>
    <xf numFmtId="170" fontId="5" fillId="24" borderId="27" xfId="0" applyNumberFormat="1" applyFont="1" applyFill="1" applyBorder="1" applyAlignment="1">
      <alignment horizontal="center" vertical="center"/>
    </xf>
    <xf numFmtId="170" fontId="5" fillId="24" borderId="28" xfId="0" applyNumberFormat="1" applyFont="1" applyFill="1" applyBorder="1" applyAlignment="1">
      <alignment horizontal="center" vertical="center"/>
    </xf>
    <xf numFmtId="170" fontId="5" fillId="24" borderId="29" xfId="0" applyNumberFormat="1" applyFont="1" applyFill="1" applyBorder="1" applyAlignment="1">
      <alignment horizontal="center" vertical="center"/>
    </xf>
    <xf numFmtId="170" fontId="5" fillId="24" borderId="30" xfId="0" applyNumberFormat="1" applyFont="1" applyFill="1" applyBorder="1" applyAlignment="1">
      <alignment horizontal="center" vertical="center"/>
    </xf>
    <xf numFmtId="170" fontId="5" fillId="24" borderId="31" xfId="0" applyNumberFormat="1" applyFont="1" applyFill="1" applyBorder="1" applyAlignment="1">
      <alignment horizontal="center" vertical="center"/>
    </xf>
    <xf numFmtId="170" fontId="5" fillId="24" borderId="32" xfId="0" applyNumberFormat="1" applyFont="1" applyFill="1" applyBorder="1" applyAlignment="1">
      <alignment horizontal="center" vertical="center"/>
    </xf>
    <xf numFmtId="170" fontId="5" fillId="25" borderId="28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2" fontId="10" fillId="0" borderId="33" xfId="0" applyNumberFormat="1" applyFont="1" applyFill="1" applyBorder="1" applyAlignment="1">
      <alignment horizontal="center" vertical="center" wrapText="1"/>
    </xf>
    <xf numFmtId="170" fontId="6" fillId="24" borderId="33" xfId="0" applyNumberFormat="1" applyFont="1" applyFill="1" applyBorder="1" applyAlignment="1">
      <alignment horizontal="center" vertical="center"/>
    </xf>
    <xf numFmtId="170" fontId="6" fillId="25" borderId="33" xfId="0" applyNumberFormat="1" applyFont="1" applyFill="1" applyBorder="1" applyAlignment="1">
      <alignment horizontal="center" vertical="center" wrapText="1"/>
    </xf>
    <xf numFmtId="170" fontId="5" fillId="25" borderId="2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170" fontId="6" fillId="24" borderId="33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0" fillId="24" borderId="33" xfId="0" applyFont="1" applyFill="1" applyBorder="1" applyAlignment="1">
      <alignment/>
    </xf>
    <xf numFmtId="0" fontId="5" fillId="24" borderId="11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 vertical="center"/>
    </xf>
    <xf numFmtId="170" fontId="5" fillId="24" borderId="11" xfId="0" applyNumberFormat="1" applyFont="1" applyFill="1" applyBorder="1" applyAlignment="1">
      <alignment/>
    </xf>
    <xf numFmtId="2" fontId="6" fillId="24" borderId="34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 vertical="center"/>
    </xf>
    <xf numFmtId="170" fontId="5" fillId="24" borderId="10" xfId="0" applyNumberFormat="1" applyFont="1" applyFill="1" applyBorder="1" applyAlignment="1">
      <alignment/>
    </xf>
    <xf numFmtId="0" fontId="5" fillId="24" borderId="12" xfId="0" applyFont="1" applyFill="1" applyBorder="1" applyAlignment="1">
      <alignment/>
    </xf>
    <xf numFmtId="2" fontId="5" fillId="24" borderId="12" xfId="0" applyNumberFormat="1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170" fontId="5" fillId="24" borderId="12" xfId="0" applyNumberFormat="1" applyFont="1" applyFill="1" applyBorder="1" applyAlignment="1">
      <alignment/>
    </xf>
    <xf numFmtId="0" fontId="5" fillId="24" borderId="35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2" fontId="8" fillId="24" borderId="0" xfId="0" applyNumberFormat="1" applyFont="1" applyFill="1" applyBorder="1" applyAlignment="1">
      <alignment/>
    </xf>
    <xf numFmtId="2" fontId="8" fillId="24" borderId="0" xfId="0" applyNumberFormat="1" applyFont="1" applyFill="1" applyBorder="1" applyAlignment="1">
      <alignment horizontal="center" vertical="center"/>
    </xf>
    <xf numFmtId="1" fontId="8" fillId="24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170" fontId="2" fillId="0" borderId="23" xfId="0" applyNumberFormat="1" applyFont="1" applyFill="1" applyBorder="1" applyAlignment="1">
      <alignment horizontal="center" vertical="center" wrapText="1"/>
    </xf>
    <xf numFmtId="170" fontId="2" fillId="0" borderId="2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170" fontId="2" fillId="0" borderId="36" xfId="0" applyNumberFormat="1" applyFont="1" applyFill="1" applyBorder="1" applyAlignment="1">
      <alignment horizontal="center" vertical="center"/>
    </xf>
    <xf numFmtId="170" fontId="5" fillId="0" borderId="17" xfId="0" applyNumberFormat="1" applyFont="1" applyFill="1" applyBorder="1" applyAlignment="1">
      <alignment horizontal="center" vertical="center"/>
    </xf>
    <xf numFmtId="2" fontId="6" fillId="24" borderId="37" xfId="0" applyNumberFormat="1" applyFont="1" applyFill="1" applyBorder="1" applyAlignment="1">
      <alignment/>
    </xf>
    <xf numFmtId="170" fontId="5" fillId="0" borderId="3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0" fontId="6" fillId="24" borderId="34" xfId="0" applyNumberFormat="1" applyFont="1" applyFill="1" applyBorder="1" applyAlignment="1">
      <alignment horizontal="center" vertical="center"/>
    </xf>
    <xf numFmtId="170" fontId="6" fillId="24" borderId="35" xfId="0" applyNumberFormat="1" applyFont="1" applyFill="1" applyBorder="1" applyAlignment="1">
      <alignment horizontal="center" vertical="center"/>
    </xf>
    <xf numFmtId="0" fontId="5" fillId="25" borderId="2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 wrapText="1"/>
    </xf>
    <xf numFmtId="170" fontId="2" fillId="25" borderId="14" xfId="0" applyNumberFormat="1" applyFont="1" applyFill="1" applyBorder="1" applyAlignment="1">
      <alignment horizontal="center" vertical="center" wrapText="1"/>
    </xf>
    <xf numFmtId="170" fontId="5" fillId="25" borderId="14" xfId="0" applyNumberFormat="1" applyFont="1" applyFill="1" applyBorder="1" applyAlignment="1">
      <alignment horizontal="center" vertical="center"/>
    </xf>
    <xf numFmtId="1" fontId="5" fillId="25" borderId="14" xfId="0" applyNumberFormat="1" applyFont="1" applyFill="1" applyBorder="1" applyAlignment="1">
      <alignment horizontal="center" vertical="center"/>
    </xf>
    <xf numFmtId="170" fontId="5" fillId="25" borderId="30" xfId="0" applyNumberFormat="1" applyFont="1" applyFill="1" applyBorder="1" applyAlignment="1">
      <alignment horizontal="center" vertical="center"/>
    </xf>
    <xf numFmtId="170" fontId="6" fillId="25" borderId="33" xfId="0" applyNumberFormat="1" applyFont="1" applyFill="1" applyBorder="1" applyAlignment="1">
      <alignment horizontal="center" vertical="center"/>
    </xf>
    <xf numFmtId="170" fontId="5" fillId="25" borderId="23" xfId="0" applyNumberFormat="1" applyFont="1" applyFill="1" applyBorder="1" applyAlignment="1">
      <alignment horizontal="center" vertical="center"/>
    </xf>
    <xf numFmtId="170" fontId="5" fillId="25" borderId="14" xfId="0" applyNumberFormat="1" applyFont="1" applyFill="1" applyBorder="1" applyAlignment="1">
      <alignment horizontal="center" vertical="center" wrapText="1"/>
    </xf>
    <xf numFmtId="170" fontId="5" fillId="25" borderId="11" xfId="0" applyNumberFormat="1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 wrapText="1"/>
    </xf>
    <xf numFmtId="170" fontId="2" fillId="25" borderId="11" xfId="0" applyNumberFormat="1" applyFont="1" applyFill="1" applyBorder="1" applyAlignment="1">
      <alignment horizontal="center" vertical="center" wrapText="1"/>
    </xf>
    <xf numFmtId="1" fontId="5" fillId="25" borderId="11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170" fontId="2" fillId="25" borderId="10" xfId="0" applyNumberFormat="1" applyFont="1" applyFill="1" applyBorder="1" applyAlignment="1">
      <alignment horizontal="center" vertical="center" wrapText="1"/>
    </xf>
    <xf numFmtId="170" fontId="5" fillId="25" borderId="10" xfId="0" applyNumberFormat="1" applyFont="1" applyFill="1" applyBorder="1" applyAlignment="1">
      <alignment horizontal="center" vertical="center"/>
    </xf>
    <xf numFmtId="1" fontId="5" fillId="25" borderId="10" xfId="0" applyNumberFormat="1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 wrapText="1"/>
    </xf>
    <xf numFmtId="170" fontId="2" fillId="25" borderId="12" xfId="0" applyNumberFormat="1" applyFont="1" applyFill="1" applyBorder="1" applyAlignment="1">
      <alignment horizontal="center" vertical="center" wrapText="1"/>
    </xf>
    <xf numFmtId="170" fontId="5" fillId="25" borderId="13" xfId="0" applyNumberFormat="1" applyFont="1" applyFill="1" applyBorder="1" applyAlignment="1">
      <alignment horizontal="center" vertical="center"/>
    </xf>
    <xf numFmtId="170" fontId="5" fillId="25" borderId="12" xfId="0" applyNumberFormat="1" applyFont="1" applyFill="1" applyBorder="1" applyAlignment="1">
      <alignment horizontal="center" vertical="center"/>
    </xf>
    <xf numFmtId="1" fontId="5" fillId="25" borderId="12" xfId="0" applyNumberFormat="1" applyFont="1" applyFill="1" applyBorder="1" applyAlignment="1">
      <alignment horizontal="center" vertical="center"/>
    </xf>
    <xf numFmtId="170" fontId="2" fillId="25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39" xfId="0" applyFont="1" applyBorder="1" applyAlignment="1">
      <alignment horizontal="center"/>
    </xf>
    <xf numFmtId="0" fontId="5" fillId="25" borderId="22" xfId="0" applyFont="1" applyFill="1" applyBorder="1" applyAlignment="1">
      <alignment horizontal="center"/>
    </xf>
    <xf numFmtId="0" fontId="5" fillId="25" borderId="14" xfId="0" applyFont="1" applyFill="1" applyBorder="1" applyAlignment="1">
      <alignment/>
    </xf>
    <xf numFmtId="0" fontId="5" fillId="25" borderId="14" xfId="0" applyFont="1" applyFill="1" applyBorder="1" applyAlignment="1">
      <alignment horizontal="center"/>
    </xf>
    <xf numFmtId="0" fontId="6" fillId="25" borderId="39" xfId="0" applyFont="1" applyFill="1" applyBorder="1" applyAlignment="1">
      <alignment horizontal="center"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21" borderId="21" xfId="0" applyFont="1" applyFill="1" applyBorder="1" applyAlignment="1">
      <alignment horizontal="center"/>
    </xf>
    <xf numFmtId="0" fontId="5" fillId="21" borderId="21" xfId="0" applyFont="1" applyFill="1" applyBorder="1" applyAlignment="1">
      <alignment/>
    </xf>
    <xf numFmtId="0" fontId="5" fillId="21" borderId="10" xfId="0" applyFont="1" applyFill="1" applyBorder="1" applyAlignment="1">
      <alignment horizontal="center"/>
    </xf>
    <xf numFmtId="0" fontId="5" fillId="21" borderId="1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 vertical="center" wrapText="1"/>
    </xf>
    <xf numFmtId="0" fontId="2" fillId="24" borderId="44" xfId="0" applyFont="1" applyFill="1" applyBorder="1" applyAlignment="1">
      <alignment horizontal="left" vertical="center" wrapText="1"/>
    </xf>
    <xf numFmtId="0" fontId="2" fillId="24" borderId="45" xfId="0" applyFont="1" applyFill="1" applyBorder="1" applyAlignment="1">
      <alignment horizontal="left" vertical="center" wrapText="1"/>
    </xf>
    <xf numFmtId="0" fontId="2" fillId="24" borderId="46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47" xfId="0" applyFont="1" applyFill="1" applyBorder="1" applyAlignment="1">
      <alignment horizontal="left" vertical="center" wrapText="1"/>
    </xf>
    <xf numFmtId="0" fontId="2" fillId="25" borderId="47" xfId="0" applyFont="1" applyFill="1" applyBorder="1" applyAlignment="1">
      <alignment horizontal="left" vertical="center" wrapText="1"/>
    </xf>
    <xf numFmtId="0" fontId="2" fillId="24" borderId="48" xfId="0" applyFont="1" applyFill="1" applyBorder="1" applyAlignment="1">
      <alignment horizontal="left" vertical="center" wrapText="1"/>
    </xf>
    <xf numFmtId="0" fontId="2" fillId="24" borderId="49" xfId="0" applyFont="1" applyFill="1" applyBorder="1" applyAlignment="1">
      <alignment horizontal="left" vertical="center" wrapText="1"/>
    </xf>
    <xf numFmtId="0" fontId="2" fillId="24" borderId="50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2" fillId="24" borderId="26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 wrapText="1"/>
    </xf>
    <xf numFmtId="0" fontId="2" fillId="24" borderId="21" xfId="0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left" vertical="center" wrapText="1"/>
    </xf>
    <xf numFmtId="0" fontId="2" fillId="25" borderId="45" xfId="0" applyFont="1" applyFill="1" applyBorder="1" applyAlignment="1">
      <alignment horizontal="left" vertical="center" wrapText="1"/>
    </xf>
    <xf numFmtId="0" fontId="2" fillId="25" borderId="46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 vertical="center" wrapText="1"/>
    </xf>
    <xf numFmtId="2" fontId="2" fillId="24" borderId="10" xfId="0" applyNumberFormat="1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0" fontId="7" fillId="24" borderId="12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5" fillId="24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39" xfId="0" applyFont="1" applyBorder="1" applyAlignment="1">
      <alignment horizontal="center" vertical="center" wrapText="1"/>
    </xf>
    <xf numFmtId="2" fontId="28" fillId="0" borderId="13" xfId="0" applyNumberFormat="1" applyFont="1" applyFill="1" applyBorder="1" applyAlignment="1">
      <alignment horizontal="center" vertical="center" wrapText="1"/>
    </xf>
    <xf numFmtId="170" fontId="27" fillId="0" borderId="39" xfId="0" applyNumberFormat="1" applyFont="1" applyFill="1" applyBorder="1" applyAlignment="1">
      <alignment horizontal="center" vertical="center"/>
    </xf>
    <xf numFmtId="170" fontId="27" fillId="0" borderId="39" xfId="0" applyNumberFormat="1" applyFont="1" applyFill="1" applyBorder="1" applyAlignment="1">
      <alignment horizontal="center" vertical="center" wrapText="1"/>
    </xf>
    <xf numFmtId="0" fontId="9" fillId="24" borderId="47" xfId="0" applyFont="1" applyFill="1" applyBorder="1" applyAlignment="1">
      <alignment horizontal="center" vertical="center" wrapText="1"/>
    </xf>
    <xf numFmtId="170" fontId="27" fillId="0" borderId="40" xfId="0" applyNumberFormat="1" applyFont="1" applyFill="1" applyBorder="1" applyAlignment="1">
      <alignment horizontal="center" vertical="center"/>
    </xf>
    <xf numFmtId="170" fontId="27" fillId="0" borderId="51" xfId="0" applyNumberFormat="1" applyFont="1" applyFill="1" applyBorder="1" applyAlignment="1">
      <alignment horizontal="center" vertical="center"/>
    </xf>
    <xf numFmtId="170" fontId="27" fillId="24" borderId="39" xfId="0" applyNumberFormat="1" applyFont="1" applyFill="1" applyBorder="1" applyAlignment="1">
      <alignment horizontal="center" vertical="center"/>
    </xf>
    <xf numFmtId="170" fontId="27" fillId="25" borderId="39" xfId="0" applyNumberFormat="1" applyFont="1" applyFill="1" applyBorder="1" applyAlignment="1">
      <alignment horizontal="center" vertical="center" wrapText="1"/>
    </xf>
    <xf numFmtId="2" fontId="27" fillId="21" borderId="52" xfId="0" applyNumberFormat="1" applyFont="1" applyFill="1" applyBorder="1" applyAlignment="1">
      <alignment horizontal="center" vertical="center"/>
    </xf>
    <xf numFmtId="2" fontId="27" fillId="21" borderId="38" xfId="0" applyNumberFormat="1" applyFont="1" applyFill="1" applyBorder="1" applyAlignment="1">
      <alignment/>
    </xf>
    <xf numFmtId="0" fontId="27" fillId="24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24" borderId="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7" fillId="24" borderId="22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2" fontId="30" fillId="24" borderId="11" xfId="0" applyNumberFormat="1" applyFont="1" applyFill="1" applyBorder="1" applyAlignment="1">
      <alignment horizontal="center" vertical="center" wrapText="1"/>
    </xf>
    <xf numFmtId="170" fontId="27" fillId="0" borderId="11" xfId="0" applyNumberFormat="1" applyFont="1" applyFill="1" applyBorder="1" applyAlignment="1">
      <alignment horizontal="center" vertical="center"/>
    </xf>
    <xf numFmtId="1" fontId="27" fillId="24" borderId="11" xfId="0" applyNumberFormat="1" applyFont="1" applyFill="1" applyBorder="1" applyAlignment="1">
      <alignment horizontal="center" vertical="center"/>
    </xf>
    <xf numFmtId="170" fontId="27" fillId="24" borderId="11" xfId="0" applyNumberFormat="1" applyFont="1" applyFill="1" applyBorder="1" applyAlignment="1">
      <alignment horizontal="center" vertical="center"/>
    </xf>
    <xf numFmtId="2" fontId="30" fillId="24" borderId="10" xfId="0" applyNumberFormat="1" applyFont="1" applyFill="1" applyBorder="1" applyAlignment="1">
      <alignment horizontal="center" vertical="center" wrapText="1"/>
    </xf>
    <xf numFmtId="164" fontId="30" fillId="24" borderId="10" xfId="0" applyNumberFormat="1" applyFont="1" applyFill="1" applyBorder="1" applyAlignment="1">
      <alignment horizontal="center" vertical="center" wrapText="1"/>
    </xf>
    <xf numFmtId="170" fontId="27" fillId="0" borderId="10" xfId="0" applyNumberFormat="1" applyFont="1" applyFill="1" applyBorder="1" applyAlignment="1">
      <alignment horizontal="center" vertical="center"/>
    </xf>
    <xf numFmtId="1" fontId="27" fillId="24" borderId="10" xfId="0" applyNumberFormat="1" applyFont="1" applyFill="1" applyBorder="1" applyAlignment="1">
      <alignment horizontal="center" vertical="center"/>
    </xf>
    <xf numFmtId="170" fontId="27" fillId="24" borderId="10" xfId="0" applyNumberFormat="1" applyFont="1" applyFill="1" applyBorder="1" applyAlignment="1">
      <alignment horizontal="center" vertical="center" wrapText="1"/>
    </xf>
    <xf numFmtId="170" fontId="27" fillId="24" borderId="10" xfId="0" applyNumberFormat="1" applyFont="1" applyFill="1" applyBorder="1" applyAlignment="1">
      <alignment horizontal="center" vertical="center"/>
    </xf>
    <xf numFmtId="2" fontId="30" fillId="24" borderId="12" xfId="0" applyNumberFormat="1" applyFont="1" applyFill="1" applyBorder="1" applyAlignment="1">
      <alignment horizontal="center" vertical="center" wrapText="1"/>
    </xf>
    <xf numFmtId="164" fontId="30" fillId="24" borderId="12" xfId="0" applyNumberFormat="1" applyFont="1" applyFill="1" applyBorder="1" applyAlignment="1">
      <alignment horizontal="center" vertical="center" wrapText="1"/>
    </xf>
    <xf numFmtId="170" fontId="27" fillId="0" borderId="12" xfId="0" applyNumberFormat="1" applyFont="1" applyFill="1" applyBorder="1" applyAlignment="1">
      <alignment horizontal="center" vertical="center"/>
    </xf>
    <xf numFmtId="1" fontId="27" fillId="24" borderId="12" xfId="0" applyNumberFormat="1" applyFont="1" applyFill="1" applyBorder="1" applyAlignment="1">
      <alignment horizontal="center" vertical="center"/>
    </xf>
    <xf numFmtId="170" fontId="27" fillId="24" borderId="12" xfId="0" applyNumberFormat="1" applyFont="1" applyFill="1" applyBorder="1" applyAlignment="1">
      <alignment horizontal="center" vertical="center" wrapText="1"/>
    </xf>
    <xf numFmtId="170" fontId="27" fillId="24" borderId="12" xfId="0" applyNumberFormat="1" applyFont="1" applyFill="1" applyBorder="1" applyAlignment="1">
      <alignment horizontal="center" vertical="center"/>
    </xf>
    <xf numFmtId="0" fontId="9" fillId="24" borderId="53" xfId="0" applyFont="1" applyFill="1" applyBorder="1" applyAlignment="1">
      <alignment horizontal="center" vertical="center" wrapText="1"/>
    </xf>
    <xf numFmtId="1" fontId="27" fillId="24" borderId="22" xfId="0" applyNumberFormat="1" applyFont="1" applyFill="1" applyBorder="1" applyAlignment="1">
      <alignment horizontal="center" vertical="center"/>
    </xf>
    <xf numFmtId="2" fontId="30" fillId="24" borderId="14" xfId="0" applyNumberFormat="1" applyFont="1" applyFill="1" applyBorder="1" applyAlignment="1">
      <alignment horizontal="center" vertical="center" wrapText="1"/>
    </xf>
    <xf numFmtId="170" fontId="27" fillId="0" borderId="14" xfId="0" applyNumberFormat="1" applyFont="1" applyFill="1" applyBorder="1" applyAlignment="1">
      <alignment horizontal="center" vertical="center"/>
    </xf>
    <xf numFmtId="1" fontId="27" fillId="24" borderId="14" xfId="0" applyNumberFormat="1" applyFont="1" applyFill="1" applyBorder="1" applyAlignment="1">
      <alignment horizontal="center" vertical="center"/>
    </xf>
    <xf numFmtId="170" fontId="27" fillId="24" borderId="14" xfId="0" applyNumberFormat="1" applyFont="1" applyFill="1" applyBorder="1" applyAlignment="1">
      <alignment horizontal="center" vertical="center" wrapText="1"/>
    </xf>
    <xf numFmtId="170" fontId="27" fillId="24" borderId="14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/>
    </xf>
    <xf numFmtId="170" fontId="27" fillId="0" borderId="11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164" fontId="30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/>
    </xf>
    <xf numFmtId="170" fontId="27" fillId="0" borderId="10" xfId="0" applyNumberFormat="1" applyFont="1" applyFill="1" applyBorder="1" applyAlignment="1">
      <alignment horizontal="center" vertical="center" wrapText="1"/>
    </xf>
    <xf numFmtId="164" fontId="30" fillId="0" borderId="12" xfId="0" applyNumberFormat="1" applyFont="1" applyFill="1" applyBorder="1" applyAlignment="1">
      <alignment horizontal="center" vertical="center" wrapText="1"/>
    </xf>
    <xf numFmtId="1" fontId="27" fillId="0" borderId="12" xfId="0" applyNumberFormat="1" applyFont="1" applyFill="1" applyBorder="1" applyAlignment="1">
      <alignment horizontal="center" vertical="center"/>
    </xf>
    <xf numFmtId="170" fontId="27" fillId="0" borderId="12" xfId="0" applyNumberFormat="1" applyFont="1" applyFill="1" applyBorder="1" applyAlignment="1">
      <alignment horizontal="center" vertical="center" wrapText="1"/>
    </xf>
    <xf numFmtId="170" fontId="27" fillId="24" borderId="11" xfId="0" applyNumberFormat="1" applyFont="1" applyFill="1" applyBorder="1" applyAlignment="1">
      <alignment horizontal="center" vertical="center" wrapText="1"/>
    </xf>
    <xf numFmtId="1" fontId="30" fillId="24" borderId="10" xfId="0" applyNumberFormat="1" applyFont="1" applyFill="1" applyBorder="1" applyAlignment="1">
      <alignment horizontal="center" vertical="center" wrapText="1"/>
    </xf>
    <xf numFmtId="1" fontId="30" fillId="24" borderId="12" xfId="0" applyNumberFormat="1" applyFont="1" applyFill="1" applyBorder="1" applyAlignment="1">
      <alignment horizontal="center" vertical="center" wrapText="1"/>
    </xf>
    <xf numFmtId="1" fontId="27" fillId="24" borderId="20" xfId="0" applyNumberFormat="1" applyFont="1" applyFill="1" applyBorder="1" applyAlignment="1">
      <alignment horizontal="center" vertical="center"/>
    </xf>
    <xf numFmtId="170" fontId="27" fillId="24" borderId="26" xfId="0" applyNumberFormat="1" applyFont="1" applyFill="1" applyBorder="1" applyAlignment="1">
      <alignment horizontal="center" vertical="center"/>
    </xf>
    <xf numFmtId="1" fontId="27" fillId="0" borderId="22" xfId="0" applyNumberFormat="1" applyFont="1" applyFill="1" applyBorder="1" applyAlignment="1">
      <alignment horizontal="center" vertical="center"/>
    </xf>
    <xf numFmtId="2" fontId="30" fillId="0" borderId="14" xfId="0" applyNumberFormat="1" applyFont="1" applyFill="1" applyBorder="1" applyAlignment="1">
      <alignment horizontal="center" vertical="center" wrapText="1"/>
    </xf>
    <xf numFmtId="1" fontId="27" fillId="0" borderId="14" xfId="0" applyNumberFormat="1" applyFont="1" applyFill="1" applyBorder="1" applyAlignment="1">
      <alignment horizontal="center" vertical="center"/>
    </xf>
    <xf numFmtId="170" fontId="27" fillId="0" borderId="14" xfId="0" applyNumberFormat="1" applyFont="1" applyFill="1" applyBorder="1" applyAlignment="1">
      <alignment horizontal="center" vertical="center" wrapText="1"/>
    </xf>
    <xf numFmtId="2" fontId="30" fillId="24" borderId="26" xfId="0" applyNumberFormat="1" applyFont="1" applyFill="1" applyBorder="1" applyAlignment="1">
      <alignment horizontal="center" vertical="center" wrapText="1"/>
    </xf>
    <xf numFmtId="170" fontId="27" fillId="0" borderId="26" xfId="0" applyNumberFormat="1" applyFont="1" applyFill="1" applyBorder="1" applyAlignment="1">
      <alignment horizontal="center" vertical="center"/>
    </xf>
    <xf numFmtId="1" fontId="27" fillId="24" borderId="26" xfId="0" applyNumberFormat="1" applyFont="1" applyFill="1" applyBorder="1" applyAlignment="1">
      <alignment horizontal="center" vertical="center"/>
    </xf>
    <xf numFmtId="170" fontId="27" fillId="24" borderId="26" xfId="0" applyNumberFormat="1" applyFont="1" applyFill="1" applyBorder="1" applyAlignment="1">
      <alignment horizontal="center" vertical="center" wrapText="1"/>
    </xf>
    <xf numFmtId="170" fontId="5" fillId="25" borderId="29" xfId="0" applyNumberFormat="1" applyFont="1" applyFill="1" applyBorder="1" applyAlignment="1">
      <alignment horizontal="center" vertical="center"/>
    </xf>
    <xf numFmtId="170" fontId="6" fillId="25" borderId="33" xfId="0" applyNumberFormat="1" applyFont="1" applyFill="1" applyBorder="1" applyAlignment="1">
      <alignment horizontal="center" vertical="center"/>
    </xf>
    <xf numFmtId="170" fontId="27" fillId="0" borderId="30" xfId="0" applyNumberFormat="1" applyFont="1" applyFill="1" applyBorder="1" applyAlignment="1">
      <alignment horizontal="center" vertical="center"/>
    </xf>
    <xf numFmtId="1" fontId="27" fillId="25" borderId="22" xfId="0" applyNumberFormat="1" applyFont="1" applyFill="1" applyBorder="1" applyAlignment="1">
      <alignment horizontal="center" vertical="center"/>
    </xf>
    <xf numFmtId="2" fontId="30" fillId="25" borderId="14" xfId="0" applyNumberFormat="1" applyFont="1" applyFill="1" applyBorder="1" applyAlignment="1">
      <alignment horizontal="center" vertical="center" wrapText="1"/>
    </xf>
    <xf numFmtId="170" fontId="27" fillId="25" borderId="14" xfId="0" applyNumberFormat="1" applyFont="1" applyFill="1" applyBorder="1" applyAlignment="1">
      <alignment horizontal="center" vertical="center"/>
    </xf>
    <xf numFmtId="1" fontId="27" fillId="25" borderId="14" xfId="0" applyNumberFormat="1" applyFont="1" applyFill="1" applyBorder="1" applyAlignment="1">
      <alignment horizontal="center" vertical="center"/>
    </xf>
    <xf numFmtId="1" fontId="30" fillId="24" borderId="11" xfId="0" applyNumberFormat="1" applyFont="1" applyFill="1" applyBorder="1" applyAlignment="1">
      <alignment horizontal="center" vertical="center" wrapText="1"/>
    </xf>
    <xf numFmtId="1" fontId="30" fillId="24" borderId="11" xfId="0" applyNumberFormat="1" applyFont="1" applyFill="1" applyBorder="1" applyAlignment="1">
      <alignment horizontal="center" vertical="center"/>
    </xf>
    <xf numFmtId="170" fontId="30" fillId="0" borderId="11" xfId="0" applyNumberFormat="1" applyFont="1" applyFill="1" applyBorder="1" applyAlignment="1">
      <alignment horizontal="center" vertical="center"/>
    </xf>
    <xf numFmtId="170" fontId="30" fillId="24" borderId="11" xfId="0" applyNumberFormat="1" applyFont="1" applyFill="1" applyBorder="1" applyAlignment="1">
      <alignment horizontal="center" vertical="center"/>
    </xf>
    <xf numFmtId="1" fontId="30" fillId="24" borderId="10" xfId="0" applyNumberFormat="1" applyFont="1" applyFill="1" applyBorder="1" applyAlignment="1">
      <alignment horizontal="center" vertical="center"/>
    </xf>
    <xf numFmtId="170" fontId="30" fillId="0" borderId="10" xfId="0" applyNumberFormat="1" applyFont="1" applyFill="1" applyBorder="1" applyAlignment="1">
      <alignment horizontal="center" vertical="center"/>
    </xf>
    <xf numFmtId="170" fontId="30" fillId="24" borderId="10" xfId="0" applyNumberFormat="1" applyFont="1" applyFill="1" applyBorder="1" applyAlignment="1">
      <alignment horizontal="center" vertical="center"/>
    </xf>
    <xf numFmtId="1" fontId="30" fillId="24" borderId="15" xfId="0" applyNumberFormat="1" applyFont="1" applyFill="1" applyBorder="1" applyAlignment="1">
      <alignment horizontal="center" vertical="center" wrapText="1"/>
    </xf>
    <xf numFmtId="170" fontId="30" fillId="0" borderId="15" xfId="0" applyNumberFormat="1" applyFont="1" applyFill="1" applyBorder="1" applyAlignment="1">
      <alignment horizontal="center" vertical="center"/>
    </xf>
    <xf numFmtId="1" fontId="30" fillId="24" borderId="15" xfId="0" applyNumberFormat="1" applyFont="1" applyFill="1" applyBorder="1" applyAlignment="1">
      <alignment horizontal="center" vertical="center"/>
    </xf>
    <xf numFmtId="170" fontId="30" fillId="24" borderId="15" xfId="0" applyNumberFormat="1" applyFont="1" applyFill="1" applyBorder="1" applyAlignment="1">
      <alignment horizontal="center" vertical="center"/>
    </xf>
    <xf numFmtId="170" fontId="27" fillId="0" borderId="15" xfId="0" applyNumberFormat="1" applyFont="1" applyFill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 wrapText="1"/>
    </xf>
    <xf numFmtId="1" fontId="30" fillId="0" borderId="12" xfId="0" applyNumberFormat="1" applyFont="1" applyFill="1" applyBorder="1" applyAlignment="1">
      <alignment horizontal="center" vertical="center" wrapText="1"/>
    </xf>
    <xf numFmtId="2" fontId="27" fillId="21" borderId="11" xfId="0" applyNumberFormat="1" applyFont="1" applyFill="1" applyBorder="1" applyAlignment="1">
      <alignment horizontal="center"/>
    </xf>
    <xf numFmtId="2" fontId="27" fillId="21" borderId="11" xfId="0" applyNumberFormat="1" applyFont="1" applyFill="1" applyBorder="1" applyAlignment="1">
      <alignment horizontal="center" vertical="center"/>
    </xf>
    <xf numFmtId="170" fontId="27" fillId="21" borderId="11" xfId="0" applyNumberFormat="1" applyFont="1" applyFill="1" applyBorder="1" applyAlignment="1">
      <alignment horizontal="center" vertical="center"/>
    </xf>
    <xf numFmtId="1" fontId="27" fillId="21" borderId="11" xfId="0" applyNumberFormat="1" applyFont="1" applyFill="1" applyBorder="1" applyAlignment="1">
      <alignment/>
    </xf>
    <xf numFmtId="2" fontId="30" fillId="21" borderId="11" xfId="0" applyNumberFormat="1" applyFont="1" applyFill="1" applyBorder="1" applyAlignment="1">
      <alignment horizontal="center" vertical="center"/>
    </xf>
    <xf numFmtId="2" fontId="27" fillId="21" borderId="10" xfId="0" applyNumberFormat="1" applyFont="1" applyFill="1" applyBorder="1" applyAlignment="1">
      <alignment/>
    </xf>
    <xf numFmtId="2" fontId="27" fillId="21" borderId="10" xfId="0" applyNumberFormat="1" applyFont="1" applyFill="1" applyBorder="1" applyAlignment="1">
      <alignment horizontal="center" vertical="center"/>
    </xf>
    <xf numFmtId="1" fontId="27" fillId="21" borderId="10" xfId="0" applyNumberFormat="1" applyFont="1" applyFill="1" applyBorder="1" applyAlignment="1">
      <alignment/>
    </xf>
    <xf numFmtId="2" fontId="27" fillId="21" borderId="12" xfId="0" applyNumberFormat="1" applyFont="1" applyFill="1" applyBorder="1" applyAlignment="1">
      <alignment/>
    </xf>
    <xf numFmtId="2" fontId="27" fillId="21" borderId="12" xfId="0" applyNumberFormat="1" applyFont="1" applyFill="1" applyBorder="1" applyAlignment="1">
      <alignment horizontal="center" vertical="center"/>
    </xf>
    <xf numFmtId="1" fontId="27" fillId="21" borderId="12" xfId="0" applyNumberFormat="1" applyFont="1" applyFill="1" applyBorder="1" applyAlignment="1">
      <alignment/>
    </xf>
    <xf numFmtId="0" fontId="27" fillId="21" borderId="54" xfId="0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/>
    </xf>
    <xf numFmtId="2" fontId="27" fillId="0" borderId="0" xfId="0" applyNumberFormat="1" applyFont="1" applyFill="1" applyBorder="1" applyAlignment="1">
      <alignment/>
    </xf>
    <xf numFmtId="2" fontId="27" fillId="0" borderId="0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2" fontId="29" fillId="0" borderId="0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/>
    </xf>
    <xf numFmtId="0" fontId="27" fillId="24" borderId="0" xfId="0" applyFont="1" applyFill="1" applyAlignment="1">
      <alignment horizontal="center" vertical="center"/>
    </xf>
    <xf numFmtId="0" fontId="27" fillId="24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5" fillId="24" borderId="25" xfId="0" applyFont="1" applyFill="1" applyBorder="1" applyAlignment="1">
      <alignment horizontal="center" vertical="center"/>
    </xf>
    <xf numFmtId="170" fontId="5" fillId="24" borderId="32" xfId="0" applyNumberFormat="1" applyFont="1" applyFill="1" applyBorder="1" applyAlignment="1">
      <alignment horizontal="center" vertical="center"/>
    </xf>
    <xf numFmtId="0" fontId="5" fillId="25" borderId="18" xfId="0" applyFont="1" applyFill="1" applyBorder="1" applyAlignment="1">
      <alignment horizontal="center" vertical="center"/>
    </xf>
    <xf numFmtId="0" fontId="5" fillId="25" borderId="19" xfId="0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 vertical="center"/>
    </xf>
    <xf numFmtId="170" fontId="5" fillId="25" borderId="27" xfId="0" applyNumberFormat="1" applyFont="1" applyFill="1" applyBorder="1" applyAlignment="1">
      <alignment horizontal="center" vertical="center"/>
    </xf>
    <xf numFmtId="170" fontId="5" fillId="25" borderId="28" xfId="0" applyNumberFormat="1" applyFont="1" applyFill="1" applyBorder="1" applyAlignment="1">
      <alignment horizontal="center" vertical="center"/>
    </xf>
    <xf numFmtId="170" fontId="6" fillId="24" borderId="33" xfId="0" applyNumberFormat="1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/>
    </xf>
    <xf numFmtId="170" fontId="5" fillId="24" borderId="27" xfId="0" applyNumberFormat="1" applyFont="1" applyFill="1" applyBorder="1" applyAlignment="1">
      <alignment horizontal="center" vertical="center"/>
    </xf>
    <xf numFmtId="170" fontId="5" fillId="24" borderId="29" xfId="0" applyNumberFormat="1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/>
    </xf>
    <xf numFmtId="170" fontId="5" fillId="24" borderId="31" xfId="0" applyNumberFormat="1" applyFont="1" applyFill="1" applyBorder="1" applyAlignment="1">
      <alignment horizontal="center" vertical="center"/>
    </xf>
    <xf numFmtId="170" fontId="6" fillId="24" borderId="33" xfId="0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/>
    </xf>
    <xf numFmtId="0" fontId="5" fillId="0" borderId="52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56" xfId="0" applyFont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5" fillId="24" borderId="19" xfId="0" applyFont="1" applyFill="1" applyBorder="1" applyAlignment="1">
      <alignment horizontal="center" vertical="center"/>
    </xf>
    <xf numFmtId="170" fontId="5" fillId="24" borderId="28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30" fillId="0" borderId="58" xfId="0" applyNumberFormat="1" applyFont="1" applyFill="1" applyBorder="1" applyAlignment="1">
      <alignment horizontal="center" vertical="center" wrapText="1"/>
    </xf>
    <xf numFmtId="2" fontId="30" fillId="0" borderId="59" xfId="0" applyNumberFormat="1" applyFont="1" applyFill="1" applyBorder="1" applyAlignment="1">
      <alignment horizontal="center" vertical="center" wrapText="1"/>
    </xf>
    <xf numFmtId="2" fontId="30" fillId="0" borderId="60" xfId="0" applyNumberFormat="1" applyFont="1" applyFill="1" applyBorder="1" applyAlignment="1">
      <alignment horizontal="center" vertical="center" wrapText="1"/>
    </xf>
    <xf numFmtId="2" fontId="30" fillId="0" borderId="33" xfId="0" applyNumberFormat="1" applyFont="1" applyFill="1" applyBorder="1" applyAlignment="1">
      <alignment horizontal="center" vertical="center" wrapText="1"/>
    </xf>
    <xf numFmtId="2" fontId="30" fillId="24" borderId="58" xfId="0" applyNumberFormat="1" applyFont="1" applyFill="1" applyBorder="1" applyAlignment="1">
      <alignment horizontal="center" vertical="center" wrapText="1"/>
    </xf>
    <xf numFmtId="2" fontId="30" fillId="24" borderId="59" xfId="0" applyNumberFormat="1" applyFont="1" applyFill="1" applyBorder="1" applyAlignment="1">
      <alignment horizontal="center" vertical="center" wrapText="1"/>
    </xf>
    <xf numFmtId="2" fontId="30" fillId="24" borderId="60" xfId="0" applyNumberFormat="1" applyFont="1" applyFill="1" applyBorder="1" applyAlignment="1">
      <alignment horizontal="center" vertical="center" wrapText="1"/>
    </xf>
    <xf numFmtId="2" fontId="30" fillId="24" borderId="33" xfId="0" applyNumberFormat="1" applyFont="1" applyFill="1" applyBorder="1" applyAlignment="1">
      <alignment horizontal="center" vertical="center" wrapText="1"/>
    </xf>
    <xf numFmtId="2" fontId="30" fillId="0" borderId="61" xfId="0" applyNumberFormat="1" applyFont="1" applyFill="1" applyBorder="1" applyAlignment="1">
      <alignment horizontal="center" vertical="center" wrapText="1"/>
    </xf>
    <xf numFmtId="2" fontId="30" fillId="24" borderId="61" xfId="0" applyNumberFormat="1" applyFont="1" applyFill="1" applyBorder="1" applyAlignment="1">
      <alignment horizontal="center" vertical="center" wrapText="1"/>
    </xf>
    <xf numFmtId="2" fontId="30" fillId="25" borderId="33" xfId="0" applyNumberFormat="1" applyFont="1" applyFill="1" applyBorder="1" applyAlignment="1">
      <alignment horizontal="center" vertical="center" wrapText="1"/>
    </xf>
    <xf numFmtId="2" fontId="30" fillId="0" borderId="58" xfId="0" applyNumberFormat="1" applyFont="1" applyFill="1" applyBorder="1" applyAlignment="1">
      <alignment horizontal="center" vertical="center" wrapText="1"/>
    </xf>
    <xf numFmtId="2" fontId="30" fillId="0" borderId="59" xfId="0" applyNumberFormat="1" applyFont="1" applyFill="1" applyBorder="1" applyAlignment="1">
      <alignment horizontal="center" vertical="center" wrapText="1"/>
    </xf>
    <xf numFmtId="2" fontId="30" fillId="0" borderId="60" xfId="0" applyNumberFormat="1" applyFont="1" applyFill="1" applyBorder="1" applyAlignment="1">
      <alignment horizontal="center" vertical="center" wrapText="1"/>
    </xf>
    <xf numFmtId="2" fontId="29" fillId="21" borderId="33" xfId="0" applyNumberFormat="1" applyFont="1" applyFill="1" applyBorder="1" applyAlignment="1">
      <alignment horizontal="left"/>
    </xf>
    <xf numFmtId="2" fontId="29" fillId="21" borderId="60" xfId="0" applyNumberFormat="1" applyFont="1" applyFill="1" applyBorder="1" applyAlignment="1">
      <alignment horizontal="left"/>
    </xf>
    <xf numFmtId="2" fontId="30" fillId="0" borderId="33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1" fontId="27" fillId="24" borderId="56" xfId="0" applyNumberFormat="1" applyFont="1" applyFill="1" applyBorder="1" applyAlignment="1">
      <alignment horizontal="center" vertical="center"/>
    </xf>
    <xf numFmtId="1" fontId="27" fillId="24" borderId="57" xfId="0" applyNumberFormat="1" applyFont="1" applyFill="1" applyBorder="1" applyAlignment="1">
      <alignment horizontal="center" vertical="center"/>
    </xf>
    <xf numFmtId="1" fontId="27" fillId="24" borderId="16" xfId="0" applyNumberFormat="1" applyFont="1" applyFill="1" applyBorder="1" applyAlignment="1">
      <alignment horizontal="center" vertical="center"/>
    </xf>
    <xf numFmtId="170" fontId="27" fillId="24" borderId="11" xfId="0" applyNumberFormat="1" applyFont="1" applyFill="1" applyBorder="1" applyAlignment="1">
      <alignment horizontal="center" vertical="center"/>
    </xf>
    <xf numFmtId="170" fontId="27" fillId="24" borderId="10" xfId="0" applyNumberFormat="1" applyFont="1" applyFill="1" applyBorder="1" applyAlignment="1">
      <alignment horizontal="center" vertical="center"/>
    </xf>
    <xf numFmtId="170" fontId="27" fillId="24" borderId="12" xfId="0" applyNumberFormat="1" applyFont="1" applyFill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70" fontId="27" fillId="0" borderId="52" xfId="0" applyNumberFormat="1" applyFont="1" applyFill="1" applyBorder="1" applyAlignment="1">
      <alignment horizontal="center" vertical="center"/>
    </xf>
    <xf numFmtId="170" fontId="27" fillId="0" borderId="38" xfId="0" applyNumberFormat="1" applyFont="1" applyFill="1" applyBorder="1" applyAlignment="1">
      <alignment horizontal="center" vertical="center"/>
    </xf>
    <xf numFmtId="170" fontId="27" fillId="0" borderId="54" xfId="0" applyNumberFormat="1" applyFont="1" applyFill="1" applyBorder="1" applyAlignment="1">
      <alignment horizontal="center" vertical="center"/>
    </xf>
    <xf numFmtId="0" fontId="27" fillId="0" borderId="52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2" fontId="28" fillId="0" borderId="13" xfId="0" applyNumberFormat="1" applyFont="1" applyFill="1" applyBorder="1" applyAlignment="1">
      <alignment horizontal="center" vertical="center" wrapText="1"/>
    </xf>
    <xf numFmtId="1" fontId="27" fillId="0" borderId="56" xfId="0" applyNumberFormat="1" applyFont="1" applyFill="1" applyBorder="1" applyAlignment="1">
      <alignment horizontal="center" vertical="center"/>
    </xf>
    <xf numFmtId="1" fontId="27" fillId="0" borderId="57" xfId="0" applyNumberFormat="1" applyFont="1" applyFill="1" applyBorder="1" applyAlignment="1">
      <alignment horizontal="center" vertical="center"/>
    </xf>
    <xf numFmtId="1" fontId="27" fillId="0" borderId="16" xfId="0" applyNumberFormat="1" applyFont="1" applyFill="1" applyBorder="1" applyAlignment="1">
      <alignment horizontal="center" vertical="center"/>
    </xf>
    <xf numFmtId="170" fontId="27" fillId="0" borderId="11" xfId="0" applyNumberFormat="1" applyFont="1" applyFill="1" applyBorder="1" applyAlignment="1">
      <alignment horizontal="center" vertical="center"/>
    </xf>
    <xf numFmtId="170" fontId="27" fillId="0" borderId="10" xfId="0" applyNumberFormat="1" applyFont="1" applyFill="1" applyBorder="1" applyAlignment="1">
      <alignment horizontal="center" vertical="center"/>
    </xf>
    <xf numFmtId="170" fontId="27" fillId="0" borderId="12" xfId="0" applyNumberFormat="1" applyFont="1" applyFill="1" applyBorder="1" applyAlignment="1">
      <alignment horizontal="center" vertical="center"/>
    </xf>
    <xf numFmtId="170" fontId="27" fillId="0" borderId="62" xfId="0" applyNumberFormat="1" applyFont="1" applyFill="1" applyBorder="1" applyAlignment="1">
      <alignment horizontal="center" vertical="center" wrapText="1"/>
    </xf>
    <xf numFmtId="170" fontId="27" fillId="0" borderId="63" xfId="0" applyNumberFormat="1" applyFont="1" applyFill="1" applyBorder="1" applyAlignment="1">
      <alignment horizontal="center" vertical="center" wrapText="1"/>
    </xf>
    <xf numFmtId="170" fontId="27" fillId="0" borderId="40" xfId="0" applyNumberFormat="1" applyFont="1" applyFill="1" applyBorder="1" applyAlignment="1">
      <alignment horizontal="center" vertical="center" wrapText="1"/>
    </xf>
    <xf numFmtId="2" fontId="28" fillId="0" borderId="53" xfId="0" applyNumberFormat="1" applyFont="1" applyFill="1" applyBorder="1" applyAlignment="1">
      <alignment horizontal="center" vertical="center" wrapText="1"/>
    </xf>
    <xf numFmtId="2" fontId="28" fillId="0" borderId="47" xfId="0" applyNumberFormat="1" applyFont="1" applyFill="1" applyBorder="1" applyAlignment="1">
      <alignment horizontal="center" vertical="center" wrapText="1"/>
    </xf>
    <xf numFmtId="2" fontId="28" fillId="0" borderId="51" xfId="0" applyNumberFormat="1" applyFont="1" applyFill="1" applyBorder="1" applyAlignment="1">
      <alignment horizontal="center" vertical="center" wrapText="1"/>
    </xf>
    <xf numFmtId="170" fontId="27" fillId="24" borderId="23" xfId="0" applyNumberFormat="1" applyFont="1" applyFill="1" applyBorder="1" applyAlignment="1">
      <alignment horizontal="center" vertical="center"/>
    </xf>
    <xf numFmtId="170" fontId="27" fillId="24" borderId="13" xfId="0" applyNumberFormat="1" applyFont="1" applyFill="1" applyBorder="1" applyAlignment="1">
      <alignment horizontal="center" vertical="center"/>
    </xf>
    <xf numFmtId="170" fontId="27" fillId="24" borderId="26" xfId="0" applyNumberFormat="1" applyFont="1" applyFill="1" applyBorder="1" applyAlignment="1">
      <alignment horizontal="center" vertical="center"/>
    </xf>
    <xf numFmtId="170" fontId="27" fillId="24" borderId="52" xfId="0" applyNumberFormat="1" applyFont="1" applyFill="1" applyBorder="1" applyAlignment="1">
      <alignment horizontal="center" vertical="center"/>
    </xf>
    <xf numFmtId="170" fontId="27" fillId="24" borderId="38" xfId="0" applyNumberFormat="1" applyFont="1" applyFill="1" applyBorder="1" applyAlignment="1">
      <alignment horizontal="center" vertical="center"/>
    </xf>
    <xf numFmtId="170" fontId="27" fillId="24" borderId="54" xfId="0" applyNumberFormat="1" applyFont="1" applyFill="1" applyBorder="1" applyAlignment="1">
      <alignment horizontal="center" vertical="center"/>
    </xf>
    <xf numFmtId="1" fontId="27" fillId="24" borderId="18" xfId="0" applyNumberFormat="1" applyFont="1" applyFill="1" applyBorder="1" applyAlignment="1">
      <alignment horizontal="center" vertical="center"/>
    </xf>
    <xf numFmtId="1" fontId="27" fillId="24" borderId="19" xfId="0" applyNumberFormat="1" applyFont="1" applyFill="1" applyBorder="1" applyAlignment="1">
      <alignment horizontal="center" vertical="center"/>
    </xf>
    <xf numFmtId="1" fontId="27" fillId="24" borderId="20" xfId="0" applyNumberFormat="1" applyFont="1" applyFill="1" applyBorder="1" applyAlignment="1">
      <alignment horizontal="center" vertical="center"/>
    </xf>
    <xf numFmtId="1" fontId="30" fillId="24" borderId="11" xfId="0" applyNumberFormat="1" applyFont="1" applyFill="1" applyBorder="1" applyAlignment="1">
      <alignment horizontal="center" vertical="center"/>
    </xf>
    <xf numFmtId="1" fontId="30" fillId="24" borderId="10" xfId="0" applyNumberFormat="1" applyFont="1" applyFill="1" applyBorder="1" applyAlignment="1">
      <alignment horizontal="center" vertical="center"/>
    </xf>
    <xf numFmtId="1" fontId="30" fillId="24" borderId="12" xfId="0" applyNumberFormat="1" applyFont="1" applyFill="1" applyBorder="1" applyAlignment="1">
      <alignment horizontal="center" vertical="center"/>
    </xf>
    <xf numFmtId="170" fontId="27" fillId="24" borderId="15" xfId="0" applyNumberFormat="1" applyFont="1" applyFill="1" applyBorder="1" applyAlignment="1">
      <alignment horizontal="center" vertical="center"/>
    </xf>
    <xf numFmtId="170" fontId="27" fillId="0" borderId="68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left"/>
    </xf>
    <xf numFmtId="1" fontId="27" fillId="21" borderId="56" xfId="0" applyNumberFormat="1" applyFont="1" applyFill="1" applyBorder="1" applyAlignment="1">
      <alignment horizontal="center" vertical="center"/>
    </xf>
    <xf numFmtId="1" fontId="27" fillId="21" borderId="57" xfId="0" applyNumberFormat="1" applyFont="1" applyFill="1" applyBorder="1" applyAlignment="1">
      <alignment horizontal="center" vertical="center"/>
    </xf>
    <xf numFmtId="1" fontId="27" fillId="21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7"/>
  <sheetViews>
    <sheetView view="pageBreakPreview" zoomScale="90" zoomScaleSheetLayoutView="90" workbookViewId="0" topLeftCell="A1">
      <selection activeCell="D398" sqref="D398"/>
    </sheetView>
  </sheetViews>
  <sheetFormatPr defaultColWidth="9.140625" defaultRowHeight="15"/>
  <cols>
    <col min="1" max="1" width="6.8515625" style="158" customWidth="1"/>
    <col min="2" max="2" width="28.57421875" style="158" customWidth="1"/>
    <col min="3" max="3" width="10.28125" style="158" customWidth="1"/>
    <col min="4" max="4" width="11.421875" style="159" customWidth="1"/>
    <col min="5" max="5" width="10.140625" style="159" customWidth="1"/>
    <col min="6" max="6" width="9.140625" style="159" customWidth="1"/>
    <col min="7" max="7" width="10.28125" style="159" customWidth="1"/>
    <col min="8" max="11" width="9.140625" style="159" customWidth="1"/>
    <col min="12" max="12" width="12.421875" style="158" bestFit="1" customWidth="1"/>
  </cols>
  <sheetData>
    <row r="2" spans="1:12" s="96" customFormat="1" ht="15">
      <c r="A2" s="154"/>
      <c r="B2" s="155" t="s">
        <v>411</v>
      </c>
      <c r="C2" s="156"/>
      <c r="D2" s="157"/>
      <c r="E2" s="157"/>
      <c r="F2" s="157"/>
      <c r="G2" s="157"/>
      <c r="H2" s="157"/>
      <c r="I2" s="157"/>
      <c r="J2" s="157"/>
      <c r="K2" s="157"/>
      <c r="L2" s="154"/>
    </row>
    <row r="3" spans="1:12" s="96" customFormat="1" ht="15">
      <c r="A3" s="154"/>
      <c r="B3" s="155" t="s">
        <v>410</v>
      </c>
      <c r="C3" s="156"/>
      <c r="D3" s="157"/>
      <c r="E3" s="157"/>
      <c r="F3" s="157"/>
      <c r="G3" s="157"/>
      <c r="H3" s="157"/>
      <c r="I3" s="157"/>
      <c r="J3" s="157"/>
      <c r="K3" s="157"/>
      <c r="L3" s="154"/>
    </row>
    <row r="4" ht="15.75" thickBot="1">
      <c r="J4" s="159" t="s">
        <v>16</v>
      </c>
    </row>
    <row r="5" spans="1:12" ht="30" customHeight="1">
      <c r="A5" s="350" t="s">
        <v>15</v>
      </c>
      <c r="B5" s="349" t="s">
        <v>0</v>
      </c>
      <c r="C5" s="349" t="s">
        <v>1</v>
      </c>
      <c r="D5" s="349"/>
      <c r="E5" s="349"/>
      <c r="F5" s="349"/>
      <c r="G5" s="349"/>
      <c r="H5" s="349"/>
      <c r="I5" s="349"/>
      <c r="J5" s="349"/>
      <c r="K5" s="349"/>
      <c r="L5" s="346" t="s">
        <v>363</v>
      </c>
    </row>
    <row r="6" spans="1:12" ht="157.5">
      <c r="A6" s="351"/>
      <c r="B6" s="356"/>
      <c r="C6" s="356" t="s">
        <v>10</v>
      </c>
      <c r="D6" s="356" t="s">
        <v>11</v>
      </c>
      <c r="E6" s="160" t="s">
        <v>8</v>
      </c>
      <c r="F6" s="160"/>
      <c r="G6" s="356" t="s">
        <v>2</v>
      </c>
      <c r="H6" s="356" t="s">
        <v>12</v>
      </c>
      <c r="I6" s="356" t="s">
        <v>6</v>
      </c>
      <c r="J6" s="356" t="s">
        <v>351</v>
      </c>
      <c r="K6" s="356"/>
      <c r="L6" s="347"/>
    </row>
    <row r="7" spans="1:12" ht="15.75" thickBot="1">
      <c r="A7" s="161"/>
      <c r="B7" s="357"/>
      <c r="C7" s="357"/>
      <c r="D7" s="357"/>
      <c r="E7" s="162" t="s">
        <v>4</v>
      </c>
      <c r="F7" s="162" t="s">
        <v>7</v>
      </c>
      <c r="G7" s="357"/>
      <c r="H7" s="357"/>
      <c r="I7" s="357"/>
      <c r="J7" s="357"/>
      <c r="K7" s="357"/>
      <c r="L7" s="348"/>
    </row>
    <row r="8" spans="1:12" s="76" customFormat="1" ht="15.75" thickBot="1">
      <c r="A8" s="163">
        <v>1</v>
      </c>
      <c r="B8" s="164">
        <v>2</v>
      </c>
      <c r="C8" s="164">
        <v>3</v>
      </c>
      <c r="D8" s="164">
        <v>4</v>
      </c>
      <c r="E8" s="164">
        <v>5</v>
      </c>
      <c r="F8" s="164">
        <v>6</v>
      </c>
      <c r="G8" s="164">
        <v>7</v>
      </c>
      <c r="H8" s="164">
        <v>8</v>
      </c>
      <c r="I8" s="164">
        <v>9</v>
      </c>
      <c r="J8" s="164">
        <v>10</v>
      </c>
      <c r="K8" s="164">
        <v>11</v>
      </c>
      <c r="L8" s="165">
        <v>12</v>
      </c>
    </row>
    <row r="9" spans="1:12" ht="15.75" thickBot="1">
      <c r="A9" s="358" t="s">
        <v>350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45"/>
    </row>
    <row r="10" spans="1:12" ht="15">
      <c r="A10" s="377">
        <v>1</v>
      </c>
      <c r="B10" s="166" t="s">
        <v>18</v>
      </c>
      <c r="C10" s="167" t="s">
        <v>149</v>
      </c>
      <c r="D10" s="167">
        <v>1.64</v>
      </c>
      <c r="E10" s="167">
        <f>E11+E12</f>
        <v>6.3</v>
      </c>
      <c r="F10" s="167" t="s">
        <v>5</v>
      </c>
      <c r="G10" s="167">
        <f>E10</f>
        <v>6.3</v>
      </c>
      <c r="H10" s="167">
        <v>0</v>
      </c>
      <c r="I10" s="167">
        <f>G10-H10</f>
        <v>6.3</v>
      </c>
      <c r="J10" s="167">
        <f>I10-D10</f>
        <v>4.66</v>
      </c>
      <c r="K10" s="380">
        <f>MIN(J10:J12)</f>
        <v>1.1999999999999997</v>
      </c>
      <c r="L10" s="383" t="s">
        <v>364</v>
      </c>
    </row>
    <row r="11" spans="1:12" ht="15">
      <c r="A11" s="378"/>
      <c r="B11" s="168" t="s">
        <v>352</v>
      </c>
      <c r="C11" s="169">
        <v>6.3</v>
      </c>
      <c r="D11" s="169">
        <v>1.1</v>
      </c>
      <c r="E11" s="169">
        <v>2.3</v>
      </c>
      <c r="F11" s="169" t="s">
        <v>5</v>
      </c>
      <c r="G11" s="169">
        <f aca="true" t="shared" si="0" ref="G11:G74">E11</f>
        <v>2.3</v>
      </c>
      <c r="H11" s="169">
        <v>0</v>
      </c>
      <c r="I11" s="169">
        <f aca="true" t="shared" si="1" ref="I11:I74">G11-H11</f>
        <v>2.3</v>
      </c>
      <c r="J11" s="169">
        <f>I11-D11</f>
        <v>1.1999999999999997</v>
      </c>
      <c r="K11" s="381"/>
      <c r="L11" s="384"/>
    </row>
    <row r="12" spans="1:12" ht="15.75" thickBot="1">
      <c r="A12" s="379"/>
      <c r="B12" s="170" t="s">
        <v>353</v>
      </c>
      <c r="C12" s="171">
        <v>6.3</v>
      </c>
      <c r="D12" s="171">
        <v>0.54</v>
      </c>
      <c r="E12" s="171">
        <v>4</v>
      </c>
      <c r="F12" s="171" t="s">
        <v>5</v>
      </c>
      <c r="G12" s="171">
        <f t="shared" si="0"/>
        <v>4</v>
      </c>
      <c r="H12" s="171">
        <v>0</v>
      </c>
      <c r="I12" s="171">
        <f t="shared" si="1"/>
        <v>4</v>
      </c>
      <c r="J12" s="171">
        <f aca="true" t="shared" si="2" ref="J12:J75">I12-D12</f>
        <v>3.46</v>
      </c>
      <c r="K12" s="382"/>
      <c r="L12" s="385"/>
    </row>
    <row r="13" spans="1:12" ht="15.75" thickBot="1">
      <c r="A13" s="163">
        <v>2</v>
      </c>
      <c r="B13" s="173" t="s">
        <v>19</v>
      </c>
      <c r="C13" s="164" t="s">
        <v>149</v>
      </c>
      <c r="D13" s="164">
        <v>0.39</v>
      </c>
      <c r="E13" s="164">
        <v>2.15</v>
      </c>
      <c r="F13" s="164" t="s">
        <v>5</v>
      </c>
      <c r="G13" s="164">
        <f t="shared" si="0"/>
        <v>2.15</v>
      </c>
      <c r="H13" s="164">
        <v>0</v>
      </c>
      <c r="I13" s="164">
        <f t="shared" si="1"/>
        <v>2.15</v>
      </c>
      <c r="J13" s="164">
        <f t="shared" si="2"/>
        <v>1.7599999999999998</v>
      </c>
      <c r="K13" s="164">
        <f>J13</f>
        <v>1.7599999999999998</v>
      </c>
      <c r="L13" s="174" t="s">
        <v>364</v>
      </c>
    </row>
    <row r="14" spans="1:12" ht="15">
      <c r="A14" s="377">
        <v>3</v>
      </c>
      <c r="B14" s="166" t="s">
        <v>20</v>
      </c>
      <c r="C14" s="167" t="s">
        <v>149</v>
      </c>
      <c r="D14" s="167">
        <v>2.84</v>
      </c>
      <c r="E14" s="167">
        <f>E15+E16</f>
        <v>6.7</v>
      </c>
      <c r="F14" s="167" t="s">
        <v>5</v>
      </c>
      <c r="G14" s="167">
        <f t="shared" si="0"/>
        <v>6.7</v>
      </c>
      <c r="H14" s="167">
        <v>0</v>
      </c>
      <c r="I14" s="167">
        <f t="shared" si="1"/>
        <v>6.7</v>
      </c>
      <c r="J14" s="167">
        <f t="shared" si="2"/>
        <v>3.8600000000000003</v>
      </c>
      <c r="K14" s="380">
        <f>MIN(J14:J16)</f>
        <v>0.16000000000000014</v>
      </c>
      <c r="L14" s="383" t="s">
        <v>364</v>
      </c>
    </row>
    <row r="15" spans="1:12" ht="15">
      <c r="A15" s="378"/>
      <c r="B15" s="168" t="s">
        <v>352</v>
      </c>
      <c r="C15" s="169">
        <v>6.3</v>
      </c>
      <c r="D15" s="169">
        <v>0.5</v>
      </c>
      <c r="E15" s="169">
        <v>4.2</v>
      </c>
      <c r="F15" s="169" t="s">
        <v>5</v>
      </c>
      <c r="G15" s="169">
        <f t="shared" si="0"/>
        <v>4.2</v>
      </c>
      <c r="H15" s="169">
        <v>0</v>
      </c>
      <c r="I15" s="169">
        <f t="shared" si="1"/>
        <v>4.2</v>
      </c>
      <c r="J15" s="169">
        <f t="shared" si="2"/>
        <v>3.7</v>
      </c>
      <c r="K15" s="381"/>
      <c r="L15" s="384"/>
    </row>
    <row r="16" spans="1:12" ht="15.75" thickBot="1">
      <c r="A16" s="379"/>
      <c r="B16" s="170" t="s">
        <v>353</v>
      </c>
      <c r="C16" s="171">
        <v>6.3</v>
      </c>
      <c r="D16" s="171">
        <v>2.34</v>
      </c>
      <c r="E16" s="171">
        <v>2.5</v>
      </c>
      <c r="F16" s="171" t="s">
        <v>5</v>
      </c>
      <c r="G16" s="171">
        <f t="shared" si="0"/>
        <v>2.5</v>
      </c>
      <c r="H16" s="171">
        <v>0</v>
      </c>
      <c r="I16" s="171">
        <f t="shared" si="1"/>
        <v>2.5</v>
      </c>
      <c r="J16" s="171">
        <f t="shared" si="2"/>
        <v>0.16000000000000014</v>
      </c>
      <c r="K16" s="382"/>
      <c r="L16" s="385"/>
    </row>
    <row r="17" spans="1:12" ht="15.75" thickBot="1">
      <c r="A17" s="163">
        <v>4</v>
      </c>
      <c r="B17" s="173" t="s">
        <v>21</v>
      </c>
      <c r="C17" s="164" t="s">
        <v>365</v>
      </c>
      <c r="D17" s="164">
        <v>0.8</v>
      </c>
      <c r="E17" s="164">
        <v>2.5</v>
      </c>
      <c r="F17" s="164" t="s">
        <v>5</v>
      </c>
      <c r="G17" s="164">
        <f t="shared" si="0"/>
        <v>2.5</v>
      </c>
      <c r="H17" s="164">
        <v>0</v>
      </c>
      <c r="I17" s="164">
        <f t="shared" si="1"/>
        <v>2.5</v>
      </c>
      <c r="J17" s="164">
        <f t="shared" si="2"/>
        <v>1.7</v>
      </c>
      <c r="K17" s="164">
        <f>J17</f>
        <v>1.7</v>
      </c>
      <c r="L17" s="174" t="s">
        <v>364</v>
      </c>
    </row>
    <row r="18" spans="1:12" ht="15">
      <c r="A18" s="377">
        <v>5</v>
      </c>
      <c r="B18" s="166" t="s">
        <v>22</v>
      </c>
      <c r="C18" s="167" t="s">
        <v>149</v>
      </c>
      <c r="D18" s="167">
        <v>0.82</v>
      </c>
      <c r="E18" s="167">
        <f>E19+E20</f>
        <v>6</v>
      </c>
      <c r="F18" s="167" t="s">
        <v>5</v>
      </c>
      <c r="G18" s="167">
        <f t="shared" si="0"/>
        <v>6</v>
      </c>
      <c r="H18" s="167">
        <v>0</v>
      </c>
      <c r="I18" s="167">
        <f t="shared" si="1"/>
        <v>6</v>
      </c>
      <c r="J18" s="167">
        <f t="shared" si="2"/>
        <v>5.18</v>
      </c>
      <c r="K18" s="380">
        <f>MIN(J18:J20)</f>
        <v>1.48</v>
      </c>
      <c r="L18" s="383" t="s">
        <v>364</v>
      </c>
    </row>
    <row r="19" spans="1:12" ht="15">
      <c r="A19" s="378"/>
      <c r="B19" s="168" t="s">
        <v>352</v>
      </c>
      <c r="C19" s="169">
        <v>6.3</v>
      </c>
      <c r="D19" s="169">
        <v>0</v>
      </c>
      <c r="E19" s="169">
        <v>3.7</v>
      </c>
      <c r="F19" s="169" t="s">
        <v>5</v>
      </c>
      <c r="G19" s="169">
        <f t="shared" si="0"/>
        <v>3.7</v>
      </c>
      <c r="H19" s="169">
        <v>0</v>
      </c>
      <c r="I19" s="169">
        <f t="shared" si="1"/>
        <v>3.7</v>
      </c>
      <c r="J19" s="169">
        <f t="shared" si="2"/>
        <v>3.7</v>
      </c>
      <c r="K19" s="381"/>
      <c r="L19" s="384"/>
    </row>
    <row r="20" spans="1:12" ht="15.75" thickBot="1">
      <c r="A20" s="379"/>
      <c r="B20" s="170" t="s">
        <v>353</v>
      </c>
      <c r="C20" s="171">
        <v>6.3</v>
      </c>
      <c r="D20" s="171">
        <v>0.82</v>
      </c>
      <c r="E20" s="171">
        <v>2.3</v>
      </c>
      <c r="F20" s="171" t="s">
        <v>5</v>
      </c>
      <c r="G20" s="171">
        <f t="shared" si="0"/>
        <v>2.3</v>
      </c>
      <c r="H20" s="171">
        <v>0</v>
      </c>
      <c r="I20" s="171">
        <f t="shared" si="1"/>
        <v>2.3</v>
      </c>
      <c r="J20" s="171">
        <f t="shared" si="2"/>
        <v>1.48</v>
      </c>
      <c r="K20" s="382"/>
      <c r="L20" s="385"/>
    </row>
    <row r="21" spans="1:12" ht="15">
      <c r="A21" s="377">
        <v>6</v>
      </c>
      <c r="B21" s="166" t="s">
        <v>177</v>
      </c>
      <c r="C21" s="167" t="s">
        <v>365</v>
      </c>
      <c r="D21" s="167">
        <v>1.1</v>
      </c>
      <c r="E21" s="167">
        <f>E22+E23</f>
        <v>5.16</v>
      </c>
      <c r="F21" s="167">
        <v>120</v>
      </c>
      <c r="G21" s="167">
        <f t="shared" si="0"/>
        <v>5.16</v>
      </c>
      <c r="H21" s="167">
        <v>0</v>
      </c>
      <c r="I21" s="167">
        <f t="shared" si="1"/>
        <v>5.16</v>
      </c>
      <c r="J21" s="167">
        <f t="shared" si="2"/>
        <v>4.0600000000000005</v>
      </c>
      <c r="K21" s="380">
        <f>MIN(J21:J23)</f>
        <v>0.49</v>
      </c>
      <c r="L21" s="383" t="s">
        <v>364</v>
      </c>
    </row>
    <row r="22" spans="1:12" ht="15">
      <c r="A22" s="378"/>
      <c r="B22" s="168" t="s">
        <v>352</v>
      </c>
      <c r="C22" s="169">
        <v>10</v>
      </c>
      <c r="D22" s="169">
        <v>0.93</v>
      </c>
      <c r="E22" s="169">
        <v>4.5</v>
      </c>
      <c r="F22" s="169" t="s">
        <v>5</v>
      </c>
      <c r="G22" s="169">
        <f t="shared" si="0"/>
        <v>4.5</v>
      </c>
      <c r="H22" s="169">
        <v>0</v>
      </c>
      <c r="I22" s="169">
        <f t="shared" si="1"/>
        <v>4.5</v>
      </c>
      <c r="J22" s="169">
        <f t="shared" si="2"/>
        <v>3.57</v>
      </c>
      <c r="K22" s="381"/>
      <c r="L22" s="384"/>
    </row>
    <row r="23" spans="1:12" ht="15.75" thickBot="1">
      <c r="A23" s="379"/>
      <c r="B23" s="170" t="s">
        <v>353</v>
      </c>
      <c r="C23" s="171">
        <v>10</v>
      </c>
      <c r="D23" s="171">
        <v>0.17</v>
      </c>
      <c r="E23" s="171">
        <v>0.66</v>
      </c>
      <c r="F23" s="171">
        <v>120</v>
      </c>
      <c r="G23" s="171">
        <f t="shared" si="0"/>
        <v>0.66</v>
      </c>
      <c r="H23" s="171">
        <v>0</v>
      </c>
      <c r="I23" s="171">
        <f t="shared" si="1"/>
        <v>0.66</v>
      </c>
      <c r="J23" s="171">
        <f t="shared" si="2"/>
        <v>0.49</v>
      </c>
      <c r="K23" s="382"/>
      <c r="L23" s="385"/>
    </row>
    <row r="24" spans="1:12" ht="15.75" thickBot="1">
      <c r="A24" s="163">
        <v>7</v>
      </c>
      <c r="B24" s="173" t="s">
        <v>23</v>
      </c>
      <c r="C24" s="164" t="s">
        <v>151</v>
      </c>
      <c r="D24" s="164">
        <v>0.31</v>
      </c>
      <c r="E24" s="164">
        <v>2.15</v>
      </c>
      <c r="F24" s="164" t="s">
        <v>5</v>
      </c>
      <c r="G24" s="164">
        <f t="shared" si="0"/>
        <v>2.15</v>
      </c>
      <c r="H24" s="164">
        <v>0</v>
      </c>
      <c r="I24" s="164">
        <f t="shared" si="1"/>
        <v>2.15</v>
      </c>
      <c r="J24" s="164">
        <f t="shared" si="2"/>
        <v>1.8399999999999999</v>
      </c>
      <c r="K24" s="164">
        <f>J24</f>
        <v>1.8399999999999999</v>
      </c>
      <c r="L24" s="174" t="s">
        <v>364</v>
      </c>
    </row>
    <row r="25" spans="1:12" ht="15.75" thickBot="1">
      <c r="A25" s="163">
        <v>8</v>
      </c>
      <c r="B25" s="173" t="s">
        <v>24</v>
      </c>
      <c r="C25" s="164" t="s">
        <v>149</v>
      </c>
      <c r="D25" s="164">
        <v>0.4</v>
      </c>
      <c r="E25" s="164">
        <v>0.45</v>
      </c>
      <c r="F25" s="164" t="s">
        <v>5</v>
      </c>
      <c r="G25" s="164">
        <f t="shared" si="0"/>
        <v>0.45</v>
      </c>
      <c r="H25" s="164">
        <v>0</v>
      </c>
      <c r="I25" s="164">
        <f t="shared" si="1"/>
        <v>0.45</v>
      </c>
      <c r="J25" s="164">
        <f t="shared" si="2"/>
        <v>0.04999999999999999</v>
      </c>
      <c r="K25" s="164">
        <f>J25</f>
        <v>0.04999999999999999</v>
      </c>
      <c r="L25" s="174" t="s">
        <v>364</v>
      </c>
    </row>
    <row r="26" spans="1:12" ht="15">
      <c r="A26" s="377">
        <v>9</v>
      </c>
      <c r="B26" s="166" t="s">
        <v>25</v>
      </c>
      <c r="C26" s="167" t="s">
        <v>365</v>
      </c>
      <c r="D26" s="167">
        <v>1.28</v>
      </c>
      <c r="E26" s="167">
        <f>E27+E28</f>
        <v>5.13</v>
      </c>
      <c r="F26" s="167" t="s">
        <v>5</v>
      </c>
      <c r="G26" s="167">
        <f t="shared" si="0"/>
        <v>5.13</v>
      </c>
      <c r="H26" s="167">
        <v>0</v>
      </c>
      <c r="I26" s="167">
        <f t="shared" si="1"/>
        <v>5.13</v>
      </c>
      <c r="J26" s="167">
        <f t="shared" si="2"/>
        <v>3.8499999999999996</v>
      </c>
      <c r="K26" s="380">
        <f>MIN(J26:J28)</f>
        <v>1</v>
      </c>
      <c r="L26" s="383" t="s">
        <v>364</v>
      </c>
    </row>
    <row r="27" spans="1:12" ht="15">
      <c r="A27" s="378"/>
      <c r="B27" s="168" t="s">
        <v>352</v>
      </c>
      <c r="C27" s="169">
        <v>10</v>
      </c>
      <c r="D27" s="169">
        <v>0.75</v>
      </c>
      <c r="E27" s="169">
        <v>3.6</v>
      </c>
      <c r="F27" s="169" t="s">
        <v>5</v>
      </c>
      <c r="G27" s="169">
        <f t="shared" si="0"/>
        <v>3.6</v>
      </c>
      <c r="H27" s="169">
        <v>0</v>
      </c>
      <c r="I27" s="169">
        <f t="shared" si="1"/>
        <v>3.6</v>
      </c>
      <c r="J27" s="169">
        <f t="shared" si="2"/>
        <v>2.85</v>
      </c>
      <c r="K27" s="381"/>
      <c r="L27" s="384"/>
    </row>
    <row r="28" spans="1:12" ht="15.75" thickBot="1">
      <c r="A28" s="379"/>
      <c r="B28" s="170" t="s">
        <v>353</v>
      </c>
      <c r="C28" s="171">
        <v>10</v>
      </c>
      <c r="D28" s="171">
        <v>0.53</v>
      </c>
      <c r="E28" s="171">
        <v>1.53</v>
      </c>
      <c r="F28" s="171" t="s">
        <v>5</v>
      </c>
      <c r="G28" s="171">
        <f t="shared" si="0"/>
        <v>1.53</v>
      </c>
      <c r="H28" s="171">
        <v>0</v>
      </c>
      <c r="I28" s="171">
        <f t="shared" si="1"/>
        <v>1.53</v>
      </c>
      <c r="J28" s="171">
        <f t="shared" si="2"/>
        <v>1</v>
      </c>
      <c r="K28" s="382"/>
      <c r="L28" s="385"/>
    </row>
    <row r="29" spans="1:12" ht="15.75" thickBot="1">
      <c r="A29" s="163">
        <v>10</v>
      </c>
      <c r="B29" s="173" t="s">
        <v>27</v>
      </c>
      <c r="C29" s="164" t="s">
        <v>365</v>
      </c>
      <c r="D29" s="164">
        <v>1.2</v>
      </c>
      <c r="E29" s="164">
        <v>1.21</v>
      </c>
      <c r="F29" s="164" t="s">
        <v>5</v>
      </c>
      <c r="G29" s="164">
        <f t="shared" si="0"/>
        <v>1.21</v>
      </c>
      <c r="H29" s="164">
        <v>0</v>
      </c>
      <c r="I29" s="164">
        <f t="shared" si="1"/>
        <v>1.21</v>
      </c>
      <c r="J29" s="164">
        <f t="shared" si="2"/>
        <v>0.010000000000000009</v>
      </c>
      <c r="K29" s="164">
        <f>J29</f>
        <v>0.010000000000000009</v>
      </c>
      <c r="L29" s="174" t="s">
        <v>364</v>
      </c>
    </row>
    <row r="30" spans="1:12" ht="15.75" thickBot="1">
      <c r="A30" s="163">
        <v>11</v>
      </c>
      <c r="B30" s="173" t="s">
        <v>366</v>
      </c>
      <c r="C30" s="164" t="s">
        <v>151</v>
      </c>
      <c r="D30" s="164">
        <v>0.99</v>
      </c>
      <c r="E30" s="164">
        <v>1.92</v>
      </c>
      <c r="F30" s="164" t="s">
        <v>5</v>
      </c>
      <c r="G30" s="164">
        <f t="shared" si="0"/>
        <v>1.92</v>
      </c>
      <c r="H30" s="164">
        <v>0</v>
      </c>
      <c r="I30" s="164">
        <f t="shared" si="1"/>
        <v>1.92</v>
      </c>
      <c r="J30" s="164">
        <f t="shared" si="2"/>
        <v>0.9299999999999999</v>
      </c>
      <c r="K30" s="164">
        <f>MIN(J30:J30)</f>
        <v>0.9299999999999999</v>
      </c>
      <c r="L30" s="174" t="s">
        <v>364</v>
      </c>
    </row>
    <row r="31" spans="1:12" ht="15">
      <c r="A31" s="377">
        <v>12</v>
      </c>
      <c r="B31" s="166" t="s">
        <v>29</v>
      </c>
      <c r="C31" s="167" t="s">
        <v>149</v>
      </c>
      <c r="D31" s="167">
        <v>0.56</v>
      </c>
      <c r="E31" s="167">
        <f>E32+E33</f>
        <v>5.890000000000001</v>
      </c>
      <c r="F31" s="167" t="s">
        <v>5</v>
      </c>
      <c r="G31" s="167">
        <f t="shared" si="0"/>
        <v>5.890000000000001</v>
      </c>
      <c r="H31" s="167">
        <v>0</v>
      </c>
      <c r="I31" s="167">
        <f t="shared" si="1"/>
        <v>5.890000000000001</v>
      </c>
      <c r="J31" s="167">
        <f t="shared" si="2"/>
        <v>5.33</v>
      </c>
      <c r="K31" s="380">
        <f>MIN(J31:J33)</f>
        <v>1.97</v>
      </c>
      <c r="L31" s="383" t="s">
        <v>364</v>
      </c>
    </row>
    <row r="32" spans="1:12" ht="15">
      <c r="A32" s="378"/>
      <c r="B32" s="168" t="s">
        <v>352</v>
      </c>
      <c r="C32" s="169">
        <v>6.3</v>
      </c>
      <c r="D32" s="169">
        <v>0.38</v>
      </c>
      <c r="E32" s="169">
        <v>3.74</v>
      </c>
      <c r="F32" s="169" t="s">
        <v>5</v>
      </c>
      <c r="G32" s="169">
        <f t="shared" si="0"/>
        <v>3.74</v>
      </c>
      <c r="H32" s="169">
        <v>0</v>
      </c>
      <c r="I32" s="169">
        <f t="shared" si="1"/>
        <v>3.74</v>
      </c>
      <c r="J32" s="169">
        <f t="shared" si="2"/>
        <v>3.3600000000000003</v>
      </c>
      <c r="K32" s="381"/>
      <c r="L32" s="384"/>
    </row>
    <row r="33" spans="1:12" ht="15.75" thickBot="1">
      <c r="A33" s="379"/>
      <c r="B33" s="170" t="s">
        <v>353</v>
      </c>
      <c r="C33" s="171">
        <v>6.3</v>
      </c>
      <c r="D33" s="171">
        <v>0.18</v>
      </c>
      <c r="E33" s="171">
        <v>2.15</v>
      </c>
      <c r="F33" s="171" t="s">
        <v>5</v>
      </c>
      <c r="G33" s="171">
        <f t="shared" si="0"/>
        <v>2.15</v>
      </c>
      <c r="H33" s="171">
        <v>0</v>
      </c>
      <c r="I33" s="171">
        <f t="shared" si="1"/>
        <v>2.15</v>
      </c>
      <c r="J33" s="171">
        <f t="shared" si="2"/>
        <v>1.97</v>
      </c>
      <c r="K33" s="382"/>
      <c r="L33" s="385"/>
    </row>
    <row r="34" spans="1:12" ht="15.75" thickBot="1">
      <c r="A34" s="163">
        <v>13</v>
      </c>
      <c r="B34" s="173" t="s">
        <v>30</v>
      </c>
      <c r="C34" s="164" t="s">
        <v>151</v>
      </c>
      <c r="D34" s="164">
        <v>0.4</v>
      </c>
      <c r="E34" s="164">
        <v>1.4</v>
      </c>
      <c r="F34" s="164" t="s">
        <v>5</v>
      </c>
      <c r="G34" s="164">
        <f t="shared" si="0"/>
        <v>1.4</v>
      </c>
      <c r="H34" s="164">
        <v>0</v>
      </c>
      <c r="I34" s="164">
        <f t="shared" si="1"/>
        <v>1.4</v>
      </c>
      <c r="J34" s="164">
        <f t="shared" si="2"/>
        <v>0.9999999999999999</v>
      </c>
      <c r="K34" s="164">
        <f>J34</f>
        <v>0.9999999999999999</v>
      </c>
      <c r="L34" s="174" t="s">
        <v>364</v>
      </c>
    </row>
    <row r="35" spans="1:12" ht="15.75" thickBot="1">
      <c r="A35" s="163">
        <v>14</v>
      </c>
      <c r="B35" s="173" t="s">
        <v>31</v>
      </c>
      <c r="C35" s="164" t="s">
        <v>367</v>
      </c>
      <c r="D35" s="164">
        <v>4.1</v>
      </c>
      <c r="E35" s="164">
        <v>6.64</v>
      </c>
      <c r="F35" s="164" t="s">
        <v>5</v>
      </c>
      <c r="G35" s="164">
        <f t="shared" si="0"/>
        <v>6.64</v>
      </c>
      <c r="H35" s="164">
        <v>0</v>
      </c>
      <c r="I35" s="164">
        <f t="shared" si="1"/>
        <v>6.64</v>
      </c>
      <c r="J35" s="164">
        <f t="shared" si="2"/>
        <v>2.54</v>
      </c>
      <c r="K35" s="164">
        <f>J35</f>
        <v>2.54</v>
      </c>
      <c r="L35" s="174" t="s">
        <v>364</v>
      </c>
    </row>
    <row r="36" spans="1:12" ht="15">
      <c r="A36" s="377">
        <v>15</v>
      </c>
      <c r="B36" s="166" t="s">
        <v>32</v>
      </c>
      <c r="C36" s="167" t="s">
        <v>365</v>
      </c>
      <c r="D36" s="167">
        <v>3.01</v>
      </c>
      <c r="E36" s="167">
        <f>E37+E38</f>
        <v>7.5</v>
      </c>
      <c r="F36" s="167" t="s">
        <v>5</v>
      </c>
      <c r="G36" s="167">
        <f t="shared" si="0"/>
        <v>7.5</v>
      </c>
      <c r="H36" s="167">
        <v>0</v>
      </c>
      <c r="I36" s="167">
        <f t="shared" si="1"/>
        <v>7.5</v>
      </c>
      <c r="J36" s="167">
        <f t="shared" si="2"/>
        <v>4.49</v>
      </c>
      <c r="K36" s="380">
        <f>MIN(J36:J38)</f>
        <v>0.79</v>
      </c>
      <c r="L36" s="383" t="s">
        <v>364</v>
      </c>
    </row>
    <row r="37" spans="1:12" ht="15">
      <c r="A37" s="378"/>
      <c r="B37" s="168" t="s">
        <v>352</v>
      </c>
      <c r="C37" s="169">
        <v>10</v>
      </c>
      <c r="D37" s="169">
        <v>2.7</v>
      </c>
      <c r="E37" s="169">
        <v>6.4</v>
      </c>
      <c r="F37" s="169" t="s">
        <v>5</v>
      </c>
      <c r="G37" s="169">
        <f t="shared" si="0"/>
        <v>6.4</v>
      </c>
      <c r="H37" s="169">
        <v>0</v>
      </c>
      <c r="I37" s="169">
        <f t="shared" si="1"/>
        <v>6.4</v>
      </c>
      <c r="J37" s="169">
        <f t="shared" si="2"/>
        <v>3.7</v>
      </c>
      <c r="K37" s="381"/>
      <c r="L37" s="384"/>
    </row>
    <row r="38" spans="1:12" ht="15.75" thickBot="1">
      <c r="A38" s="379"/>
      <c r="B38" s="170" t="s">
        <v>353</v>
      </c>
      <c r="C38" s="171">
        <v>10</v>
      </c>
      <c r="D38" s="171">
        <v>0.31</v>
      </c>
      <c r="E38" s="171">
        <v>1.1</v>
      </c>
      <c r="F38" s="171" t="s">
        <v>5</v>
      </c>
      <c r="G38" s="171">
        <f t="shared" si="0"/>
        <v>1.1</v>
      </c>
      <c r="H38" s="171">
        <v>0</v>
      </c>
      <c r="I38" s="171">
        <f t="shared" si="1"/>
        <v>1.1</v>
      </c>
      <c r="J38" s="171">
        <f t="shared" si="2"/>
        <v>0.79</v>
      </c>
      <c r="K38" s="382"/>
      <c r="L38" s="385"/>
    </row>
    <row r="39" spans="1:12" ht="15.75" thickBot="1">
      <c r="A39" s="163">
        <v>16</v>
      </c>
      <c r="B39" s="173" t="s">
        <v>33</v>
      </c>
      <c r="C39" s="164" t="s">
        <v>151</v>
      </c>
      <c r="D39" s="164">
        <v>0.46</v>
      </c>
      <c r="E39" s="164">
        <v>0.8</v>
      </c>
      <c r="F39" s="164" t="s">
        <v>5</v>
      </c>
      <c r="G39" s="164">
        <f t="shared" si="0"/>
        <v>0.8</v>
      </c>
      <c r="H39" s="164">
        <v>0</v>
      </c>
      <c r="I39" s="164">
        <f t="shared" si="1"/>
        <v>0.8</v>
      </c>
      <c r="J39" s="164">
        <f t="shared" si="2"/>
        <v>0.34</v>
      </c>
      <c r="K39" s="164">
        <f>J39</f>
        <v>0.34</v>
      </c>
      <c r="L39" s="174" t="s">
        <v>364</v>
      </c>
    </row>
    <row r="40" spans="1:12" ht="15.75" thickBot="1">
      <c r="A40" s="163">
        <v>17</v>
      </c>
      <c r="B40" s="173" t="s">
        <v>34</v>
      </c>
      <c r="C40" s="164" t="s">
        <v>368</v>
      </c>
      <c r="D40" s="164">
        <v>0.7</v>
      </c>
      <c r="E40" s="164">
        <v>0.96</v>
      </c>
      <c r="F40" s="164" t="s">
        <v>5</v>
      </c>
      <c r="G40" s="164">
        <f t="shared" si="0"/>
        <v>0.96</v>
      </c>
      <c r="H40" s="164">
        <v>0</v>
      </c>
      <c r="I40" s="164">
        <f t="shared" si="1"/>
        <v>0.96</v>
      </c>
      <c r="J40" s="164">
        <f t="shared" si="2"/>
        <v>0.26</v>
      </c>
      <c r="K40" s="164">
        <f aca="true" t="shared" si="3" ref="K40:K103">J40</f>
        <v>0.26</v>
      </c>
      <c r="L40" s="174" t="s">
        <v>364</v>
      </c>
    </row>
    <row r="41" spans="1:12" ht="15.75" thickBot="1">
      <c r="A41" s="163">
        <v>18</v>
      </c>
      <c r="B41" s="173" t="s">
        <v>35</v>
      </c>
      <c r="C41" s="164" t="s">
        <v>151</v>
      </c>
      <c r="D41" s="164">
        <v>0.25</v>
      </c>
      <c r="E41" s="164">
        <v>0.68</v>
      </c>
      <c r="F41" s="164" t="s">
        <v>5</v>
      </c>
      <c r="G41" s="164">
        <f t="shared" si="0"/>
        <v>0.68</v>
      </c>
      <c r="H41" s="164">
        <v>0</v>
      </c>
      <c r="I41" s="164">
        <f t="shared" si="1"/>
        <v>0.68</v>
      </c>
      <c r="J41" s="164">
        <f t="shared" si="2"/>
        <v>0.43000000000000005</v>
      </c>
      <c r="K41" s="164">
        <f t="shared" si="3"/>
        <v>0.43000000000000005</v>
      </c>
      <c r="L41" s="174" t="s">
        <v>364</v>
      </c>
    </row>
    <row r="42" spans="1:12" ht="15.75" thickBot="1">
      <c r="A42" s="163">
        <v>19</v>
      </c>
      <c r="B42" s="173" t="s">
        <v>36</v>
      </c>
      <c r="C42" s="164" t="s">
        <v>151</v>
      </c>
      <c r="D42" s="164">
        <v>0.28</v>
      </c>
      <c r="E42" s="164">
        <v>1.43</v>
      </c>
      <c r="F42" s="164" t="s">
        <v>5</v>
      </c>
      <c r="G42" s="164">
        <f t="shared" si="0"/>
        <v>1.43</v>
      </c>
      <c r="H42" s="164">
        <v>0</v>
      </c>
      <c r="I42" s="164">
        <f t="shared" si="1"/>
        <v>1.43</v>
      </c>
      <c r="J42" s="164">
        <f t="shared" si="2"/>
        <v>1.15</v>
      </c>
      <c r="K42" s="164">
        <f t="shared" si="3"/>
        <v>1.15</v>
      </c>
      <c r="L42" s="174" t="s">
        <v>364</v>
      </c>
    </row>
    <row r="43" spans="1:12" ht="15.75" thickBot="1">
      <c r="A43" s="163">
        <v>20</v>
      </c>
      <c r="B43" s="173" t="s">
        <v>37</v>
      </c>
      <c r="C43" s="164" t="s">
        <v>369</v>
      </c>
      <c r="D43" s="164">
        <v>0.55</v>
      </c>
      <c r="E43" s="164">
        <v>1.34</v>
      </c>
      <c r="F43" s="164" t="s">
        <v>5</v>
      </c>
      <c r="G43" s="164">
        <f t="shared" si="0"/>
        <v>1.34</v>
      </c>
      <c r="H43" s="164">
        <v>0</v>
      </c>
      <c r="I43" s="164">
        <f t="shared" si="1"/>
        <v>1.34</v>
      </c>
      <c r="J43" s="164">
        <f t="shared" si="2"/>
        <v>0.79</v>
      </c>
      <c r="K43" s="164">
        <f t="shared" si="3"/>
        <v>0.79</v>
      </c>
      <c r="L43" s="174" t="s">
        <v>364</v>
      </c>
    </row>
    <row r="44" spans="1:12" ht="15.75" thickBot="1">
      <c r="A44" s="163">
        <v>21</v>
      </c>
      <c r="B44" s="173" t="s">
        <v>38</v>
      </c>
      <c r="C44" s="164" t="s">
        <v>151</v>
      </c>
      <c r="D44" s="164">
        <v>0.77</v>
      </c>
      <c r="E44" s="164">
        <v>0.96</v>
      </c>
      <c r="F44" s="164" t="s">
        <v>5</v>
      </c>
      <c r="G44" s="164">
        <f t="shared" si="0"/>
        <v>0.96</v>
      </c>
      <c r="H44" s="164">
        <v>0</v>
      </c>
      <c r="I44" s="164">
        <f t="shared" si="1"/>
        <v>0.96</v>
      </c>
      <c r="J44" s="164">
        <f t="shared" si="2"/>
        <v>0.18999999999999995</v>
      </c>
      <c r="K44" s="164">
        <f t="shared" si="3"/>
        <v>0.18999999999999995</v>
      </c>
      <c r="L44" s="174" t="s">
        <v>364</v>
      </c>
    </row>
    <row r="45" spans="1:12" ht="15.75" thickBot="1">
      <c r="A45" s="163">
        <v>22</v>
      </c>
      <c r="B45" s="173" t="s">
        <v>40</v>
      </c>
      <c r="C45" s="164" t="s">
        <v>370</v>
      </c>
      <c r="D45" s="164">
        <v>0.78</v>
      </c>
      <c r="E45" s="164">
        <v>2.83</v>
      </c>
      <c r="F45" s="164" t="s">
        <v>5</v>
      </c>
      <c r="G45" s="164">
        <f t="shared" si="0"/>
        <v>2.83</v>
      </c>
      <c r="H45" s="164">
        <v>0</v>
      </c>
      <c r="I45" s="164">
        <f t="shared" si="1"/>
        <v>2.83</v>
      </c>
      <c r="J45" s="164">
        <f t="shared" si="2"/>
        <v>2.05</v>
      </c>
      <c r="K45" s="164">
        <f t="shared" si="3"/>
        <v>2.05</v>
      </c>
      <c r="L45" s="174" t="s">
        <v>364</v>
      </c>
    </row>
    <row r="46" spans="1:12" ht="15.75" thickBot="1">
      <c r="A46" s="163">
        <v>23</v>
      </c>
      <c r="B46" s="173" t="s">
        <v>41</v>
      </c>
      <c r="C46" s="164" t="s">
        <v>371</v>
      </c>
      <c r="D46" s="164">
        <v>0.22</v>
      </c>
      <c r="E46" s="164">
        <v>0.64</v>
      </c>
      <c r="F46" s="164" t="s">
        <v>5</v>
      </c>
      <c r="G46" s="164">
        <f t="shared" si="0"/>
        <v>0.64</v>
      </c>
      <c r="H46" s="164">
        <v>0</v>
      </c>
      <c r="I46" s="164">
        <f t="shared" si="1"/>
        <v>0.64</v>
      </c>
      <c r="J46" s="164">
        <f t="shared" si="2"/>
        <v>0.42000000000000004</v>
      </c>
      <c r="K46" s="164">
        <f t="shared" si="3"/>
        <v>0.42000000000000004</v>
      </c>
      <c r="L46" s="174" t="s">
        <v>364</v>
      </c>
    </row>
    <row r="47" spans="1:12" ht="15.75" thickBot="1">
      <c r="A47" s="163">
        <v>24</v>
      </c>
      <c r="B47" s="173" t="s">
        <v>42</v>
      </c>
      <c r="C47" s="164" t="s">
        <v>369</v>
      </c>
      <c r="D47" s="164">
        <v>0.46</v>
      </c>
      <c r="E47" s="164">
        <v>1.43</v>
      </c>
      <c r="F47" s="164" t="s">
        <v>5</v>
      </c>
      <c r="G47" s="164">
        <f t="shared" si="0"/>
        <v>1.43</v>
      </c>
      <c r="H47" s="164">
        <v>0</v>
      </c>
      <c r="I47" s="164">
        <f t="shared" si="1"/>
        <v>1.43</v>
      </c>
      <c r="J47" s="164">
        <f t="shared" si="2"/>
        <v>0.97</v>
      </c>
      <c r="K47" s="164">
        <f t="shared" si="3"/>
        <v>0.97</v>
      </c>
      <c r="L47" s="174" t="s">
        <v>364</v>
      </c>
    </row>
    <row r="48" spans="1:12" ht="15.75" thickBot="1">
      <c r="A48" s="163">
        <v>25</v>
      </c>
      <c r="B48" s="173" t="s">
        <v>43</v>
      </c>
      <c r="C48" s="164" t="s">
        <v>151</v>
      </c>
      <c r="D48" s="164">
        <v>0.27</v>
      </c>
      <c r="E48" s="164">
        <v>2.15</v>
      </c>
      <c r="F48" s="164" t="s">
        <v>5</v>
      </c>
      <c r="G48" s="164">
        <f t="shared" si="0"/>
        <v>2.15</v>
      </c>
      <c r="H48" s="164">
        <v>0</v>
      </c>
      <c r="I48" s="164">
        <f t="shared" si="1"/>
        <v>2.15</v>
      </c>
      <c r="J48" s="164">
        <f t="shared" si="2"/>
        <v>1.88</v>
      </c>
      <c r="K48" s="164">
        <f t="shared" si="3"/>
        <v>1.88</v>
      </c>
      <c r="L48" s="174" t="s">
        <v>364</v>
      </c>
    </row>
    <row r="49" spans="1:12" ht="15.75" thickBot="1">
      <c r="A49" s="163">
        <v>26</v>
      </c>
      <c r="B49" s="173" t="s">
        <v>44</v>
      </c>
      <c r="C49" s="164" t="s">
        <v>369</v>
      </c>
      <c r="D49" s="164">
        <v>0.6</v>
      </c>
      <c r="E49" s="164">
        <v>1.76</v>
      </c>
      <c r="F49" s="164" t="s">
        <v>5</v>
      </c>
      <c r="G49" s="164">
        <f t="shared" si="0"/>
        <v>1.76</v>
      </c>
      <c r="H49" s="164">
        <v>0</v>
      </c>
      <c r="I49" s="164">
        <f t="shared" si="1"/>
        <v>1.76</v>
      </c>
      <c r="J49" s="164">
        <f t="shared" si="2"/>
        <v>1.1600000000000001</v>
      </c>
      <c r="K49" s="164">
        <f t="shared" si="3"/>
        <v>1.1600000000000001</v>
      </c>
      <c r="L49" s="174" t="s">
        <v>364</v>
      </c>
    </row>
    <row r="50" spans="1:12" ht="15.75" thickBot="1">
      <c r="A50" s="163">
        <v>27</v>
      </c>
      <c r="B50" s="173" t="s">
        <v>355</v>
      </c>
      <c r="C50" s="164" t="s">
        <v>371</v>
      </c>
      <c r="D50" s="164">
        <v>0.6</v>
      </c>
      <c r="E50" s="164">
        <v>0.67</v>
      </c>
      <c r="F50" s="164" t="s">
        <v>5</v>
      </c>
      <c r="G50" s="164">
        <f t="shared" si="0"/>
        <v>0.67</v>
      </c>
      <c r="H50" s="164">
        <v>0</v>
      </c>
      <c r="I50" s="164">
        <f t="shared" si="1"/>
        <v>0.67</v>
      </c>
      <c r="J50" s="164">
        <f t="shared" si="2"/>
        <v>0.07000000000000006</v>
      </c>
      <c r="K50" s="164">
        <f t="shared" si="3"/>
        <v>0.07000000000000006</v>
      </c>
      <c r="L50" s="174" t="s">
        <v>364</v>
      </c>
    </row>
    <row r="51" spans="1:12" ht="15.75" thickBot="1">
      <c r="A51" s="163">
        <v>28</v>
      </c>
      <c r="B51" s="173" t="s">
        <v>45</v>
      </c>
      <c r="C51" s="164" t="s">
        <v>371</v>
      </c>
      <c r="D51" s="164">
        <v>0.24</v>
      </c>
      <c r="E51" s="164">
        <v>0.67</v>
      </c>
      <c r="F51" s="164" t="s">
        <v>5</v>
      </c>
      <c r="G51" s="164">
        <f t="shared" si="0"/>
        <v>0.67</v>
      </c>
      <c r="H51" s="164">
        <v>0</v>
      </c>
      <c r="I51" s="164">
        <f t="shared" si="1"/>
        <v>0.67</v>
      </c>
      <c r="J51" s="164">
        <f t="shared" si="2"/>
        <v>0.43000000000000005</v>
      </c>
      <c r="K51" s="164">
        <f t="shared" si="3"/>
        <v>0.43000000000000005</v>
      </c>
      <c r="L51" s="174" t="s">
        <v>364</v>
      </c>
    </row>
    <row r="52" spans="1:12" ht="15.75" thickBot="1">
      <c r="A52" s="163">
        <v>29</v>
      </c>
      <c r="B52" s="173" t="s">
        <v>46</v>
      </c>
      <c r="C52" s="164" t="s">
        <v>151</v>
      </c>
      <c r="D52" s="164">
        <v>0.42</v>
      </c>
      <c r="E52" s="164">
        <v>0.76</v>
      </c>
      <c r="F52" s="164" t="s">
        <v>5</v>
      </c>
      <c r="G52" s="164">
        <f t="shared" si="0"/>
        <v>0.76</v>
      </c>
      <c r="H52" s="164">
        <v>0</v>
      </c>
      <c r="I52" s="164">
        <f t="shared" si="1"/>
        <v>0.76</v>
      </c>
      <c r="J52" s="164">
        <f t="shared" si="2"/>
        <v>0.34</v>
      </c>
      <c r="K52" s="164">
        <f t="shared" si="3"/>
        <v>0.34</v>
      </c>
      <c r="L52" s="174" t="s">
        <v>364</v>
      </c>
    </row>
    <row r="53" spans="1:12" ht="15.75" thickBot="1">
      <c r="A53" s="163">
        <v>30</v>
      </c>
      <c r="B53" s="173" t="s">
        <v>47</v>
      </c>
      <c r="C53" s="164" t="s">
        <v>372</v>
      </c>
      <c r="D53" s="164">
        <v>0.09</v>
      </c>
      <c r="E53" s="164">
        <v>0.64</v>
      </c>
      <c r="F53" s="164" t="s">
        <v>5</v>
      </c>
      <c r="G53" s="164">
        <f t="shared" si="0"/>
        <v>0.64</v>
      </c>
      <c r="H53" s="164">
        <v>0</v>
      </c>
      <c r="I53" s="164">
        <f t="shared" si="1"/>
        <v>0.64</v>
      </c>
      <c r="J53" s="164">
        <f t="shared" si="2"/>
        <v>0.55</v>
      </c>
      <c r="K53" s="164">
        <f t="shared" si="3"/>
        <v>0.55</v>
      </c>
      <c r="L53" s="174" t="s">
        <v>364</v>
      </c>
    </row>
    <row r="54" spans="1:12" ht="15.75" thickBot="1">
      <c r="A54" s="163">
        <v>31</v>
      </c>
      <c r="B54" s="173" t="s">
        <v>48</v>
      </c>
      <c r="C54" s="164" t="s">
        <v>368</v>
      </c>
      <c r="D54" s="164">
        <v>0.59</v>
      </c>
      <c r="E54" s="164">
        <v>1.6</v>
      </c>
      <c r="F54" s="164">
        <v>50</v>
      </c>
      <c r="G54" s="164">
        <f t="shared" si="0"/>
        <v>1.6</v>
      </c>
      <c r="H54" s="164">
        <v>0</v>
      </c>
      <c r="I54" s="164">
        <f t="shared" si="1"/>
        <v>1.6</v>
      </c>
      <c r="J54" s="164">
        <f t="shared" si="2"/>
        <v>1.0100000000000002</v>
      </c>
      <c r="K54" s="164">
        <f t="shared" si="3"/>
        <v>1.0100000000000002</v>
      </c>
      <c r="L54" s="174" t="s">
        <v>364</v>
      </c>
    </row>
    <row r="55" spans="1:12" ht="15.75" thickBot="1">
      <c r="A55" s="163">
        <v>32</v>
      </c>
      <c r="B55" s="173" t="s">
        <v>49</v>
      </c>
      <c r="C55" s="164" t="s">
        <v>371</v>
      </c>
      <c r="D55" s="164">
        <v>0.21</v>
      </c>
      <c r="E55" s="164">
        <v>0.64</v>
      </c>
      <c r="F55" s="164" t="s">
        <v>5</v>
      </c>
      <c r="G55" s="164">
        <f t="shared" si="0"/>
        <v>0.64</v>
      </c>
      <c r="H55" s="164">
        <v>0</v>
      </c>
      <c r="I55" s="164">
        <f t="shared" si="1"/>
        <v>0.64</v>
      </c>
      <c r="J55" s="164">
        <f t="shared" si="2"/>
        <v>0.43000000000000005</v>
      </c>
      <c r="K55" s="164">
        <f t="shared" si="3"/>
        <v>0.43000000000000005</v>
      </c>
      <c r="L55" s="174" t="s">
        <v>364</v>
      </c>
    </row>
    <row r="56" spans="1:12" ht="15.75" thickBot="1">
      <c r="A56" s="163">
        <v>33</v>
      </c>
      <c r="B56" s="173" t="s">
        <v>50</v>
      </c>
      <c r="C56" s="164" t="s">
        <v>371</v>
      </c>
      <c r="D56" s="164">
        <v>0.18</v>
      </c>
      <c r="E56" s="164">
        <v>1.43</v>
      </c>
      <c r="F56" s="164" t="s">
        <v>5</v>
      </c>
      <c r="G56" s="164">
        <f t="shared" si="0"/>
        <v>1.43</v>
      </c>
      <c r="H56" s="164">
        <v>0</v>
      </c>
      <c r="I56" s="164">
        <f t="shared" si="1"/>
        <v>1.43</v>
      </c>
      <c r="J56" s="164">
        <f t="shared" si="2"/>
        <v>1.25</v>
      </c>
      <c r="K56" s="164">
        <f t="shared" si="3"/>
        <v>1.25</v>
      </c>
      <c r="L56" s="174" t="s">
        <v>364</v>
      </c>
    </row>
    <row r="57" spans="1:12" ht="15.75" thickBot="1">
      <c r="A57" s="163">
        <v>34</v>
      </c>
      <c r="B57" s="173" t="s">
        <v>51</v>
      </c>
      <c r="C57" s="164" t="s">
        <v>369</v>
      </c>
      <c r="D57" s="164">
        <v>0.89</v>
      </c>
      <c r="E57" s="164">
        <v>1.43</v>
      </c>
      <c r="F57" s="164" t="s">
        <v>5</v>
      </c>
      <c r="G57" s="164">
        <f t="shared" si="0"/>
        <v>1.43</v>
      </c>
      <c r="H57" s="164">
        <v>0</v>
      </c>
      <c r="I57" s="164">
        <f t="shared" si="1"/>
        <v>1.43</v>
      </c>
      <c r="J57" s="164">
        <f t="shared" si="2"/>
        <v>0.5399999999999999</v>
      </c>
      <c r="K57" s="164">
        <f t="shared" si="3"/>
        <v>0.5399999999999999</v>
      </c>
      <c r="L57" s="174" t="s">
        <v>364</v>
      </c>
    </row>
    <row r="58" spans="1:12" ht="15.75" thickBot="1">
      <c r="A58" s="163">
        <v>35</v>
      </c>
      <c r="B58" s="173" t="s">
        <v>52</v>
      </c>
      <c r="C58" s="164" t="s">
        <v>151</v>
      </c>
      <c r="D58" s="164">
        <v>0.12</v>
      </c>
      <c r="E58" s="164">
        <v>2.15</v>
      </c>
      <c r="F58" s="164" t="s">
        <v>5</v>
      </c>
      <c r="G58" s="164">
        <f t="shared" si="0"/>
        <v>2.15</v>
      </c>
      <c r="H58" s="164">
        <v>0</v>
      </c>
      <c r="I58" s="164">
        <f t="shared" si="1"/>
        <v>2.15</v>
      </c>
      <c r="J58" s="164">
        <f t="shared" si="2"/>
        <v>2.03</v>
      </c>
      <c r="K58" s="164">
        <f t="shared" si="3"/>
        <v>2.03</v>
      </c>
      <c r="L58" s="174" t="s">
        <v>364</v>
      </c>
    </row>
    <row r="59" spans="1:12" ht="15.75" thickBot="1">
      <c r="A59" s="163">
        <v>36</v>
      </c>
      <c r="B59" s="173" t="s">
        <v>53</v>
      </c>
      <c r="C59" s="164" t="s">
        <v>151</v>
      </c>
      <c r="D59" s="164">
        <v>0.36</v>
      </c>
      <c r="E59" s="164">
        <v>0.8</v>
      </c>
      <c r="F59" s="164" t="s">
        <v>5</v>
      </c>
      <c r="G59" s="164">
        <f t="shared" si="0"/>
        <v>0.8</v>
      </c>
      <c r="H59" s="164">
        <v>0</v>
      </c>
      <c r="I59" s="164">
        <f t="shared" si="1"/>
        <v>0.8</v>
      </c>
      <c r="J59" s="164">
        <f t="shared" si="2"/>
        <v>0.44000000000000006</v>
      </c>
      <c r="K59" s="164">
        <f t="shared" si="3"/>
        <v>0.44000000000000006</v>
      </c>
      <c r="L59" s="174" t="s">
        <v>364</v>
      </c>
    </row>
    <row r="60" spans="1:12" ht="15.75" thickBot="1">
      <c r="A60" s="163">
        <v>37</v>
      </c>
      <c r="B60" s="173" t="s">
        <v>54</v>
      </c>
      <c r="C60" s="164" t="s">
        <v>151</v>
      </c>
      <c r="D60" s="164">
        <v>0.64</v>
      </c>
      <c r="E60" s="164">
        <v>1.05</v>
      </c>
      <c r="F60" s="164" t="s">
        <v>5</v>
      </c>
      <c r="G60" s="164">
        <f t="shared" si="0"/>
        <v>1.05</v>
      </c>
      <c r="H60" s="164">
        <v>0</v>
      </c>
      <c r="I60" s="164">
        <f t="shared" si="1"/>
        <v>1.05</v>
      </c>
      <c r="J60" s="164">
        <f t="shared" si="2"/>
        <v>0.41000000000000003</v>
      </c>
      <c r="K60" s="164">
        <f t="shared" si="3"/>
        <v>0.41000000000000003</v>
      </c>
      <c r="L60" s="174" t="s">
        <v>364</v>
      </c>
    </row>
    <row r="61" spans="1:12" ht="15.75" thickBot="1">
      <c r="A61" s="163">
        <v>38</v>
      </c>
      <c r="B61" s="173" t="s">
        <v>55</v>
      </c>
      <c r="C61" s="164" t="s">
        <v>369</v>
      </c>
      <c r="D61" s="164">
        <v>1.58</v>
      </c>
      <c r="E61" s="164">
        <v>2.72</v>
      </c>
      <c r="F61" s="164" t="s">
        <v>5</v>
      </c>
      <c r="G61" s="164">
        <f t="shared" si="0"/>
        <v>2.72</v>
      </c>
      <c r="H61" s="164">
        <v>0</v>
      </c>
      <c r="I61" s="164">
        <f t="shared" si="1"/>
        <v>2.72</v>
      </c>
      <c r="J61" s="164">
        <f t="shared" si="2"/>
        <v>1.1400000000000001</v>
      </c>
      <c r="K61" s="164">
        <f t="shared" si="3"/>
        <v>1.1400000000000001</v>
      </c>
      <c r="L61" s="174" t="s">
        <v>364</v>
      </c>
    </row>
    <row r="62" spans="1:12" ht="15.75" thickBot="1">
      <c r="A62" s="163">
        <v>39</v>
      </c>
      <c r="B62" s="173" t="s">
        <v>56</v>
      </c>
      <c r="C62" s="164" t="s">
        <v>151</v>
      </c>
      <c r="D62" s="164">
        <v>0.3</v>
      </c>
      <c r="E62" s="164">
        <v>1.1</v>
      </c>
      <c r="F62" s="164" t="s">
        <v>5</v>
      </c>
      <c r="G62" s="164">
        <f t="shared" si="0"/>
        <v>1.1</v>
      </c>
      <c r="H62" s="164">
        <v>0</v>
      </c>
      <c r="I62" s="164">
        <f t="shared" si="1"/>
        <v>1.1</v>
      </c>
      <c r="J62" s="164">
        <f t="shared" si="2"/>
        <v>0.8</v>
      </c>
      <c r="K62" s="164">
        <f t="shared" si="3"/>
        <v>0.8</v>
      </c>
      <c r="L62" s="174" t="s">
        <v>364</v>
      </c>
    </row>
    <row r="63" spans="1:12" ht="15.75" thickBot="1">
      <c r="A63" s="163">
        <v>40</v>
      </c>
      <c r="B63" s="173" t="s">
        <v>57</v>
      </c>
      <c r="C63" s="164" t="s">
        <v>151</v>
      </c>
      <c r="D63" s="164">
        <v>0.65</v>
      </c>
      <c r="E63" s="164">
        <v>0.9</v>
      </c>
      <c r="F63" s="164" t="s">
        <v>5</v>
      </c>
      <c r="G63" s="164">
        <f t="shared" si="0"/>
        <v>0.9</v>
      </c>
      <c r="H63" s="164">
        <v>0</v>
      </c>
      <c r="I63" s="164">
        <f t="shared" si="1"/>
        <v>0.9</v>
      </c>
      <c r="J63" s="164">
        <f t="shared" si="2"/>
        <v>0.25</v>
      </c>
      <c r="K63" s="164">
        <f t="shared" si="3"/>
        <v>0.25</v>
      </c>
      <c r="L63" s="174" t="s">
        <v>364</v>
      </c>
    </row>
    <row r="64" spans="1:12" ht="15.75" thickBot="1">
      <c r="A64" s="163">
        <v>41</v>
      </c>
      <c r="B64" s="173" t="s">
        <v>58</v>
      </c>
      <c r="C64" s="164" t="s">
        <v>369</v>
      </c>
      <c r="D64" s="164">
        <v>0.86</v>
      </c>
      <c r="E64" s="164">
        <v>2.1</v>
      </c>
      <c r="F64" s="164" t="s">
        <v>5</v>
      </c>
      <c r="G64" s="164">
        <f t="shared" si="0"/>
        <v>2.1</v>
      </c>
      <c r="H64" s="164">
        <v>0</v>
      </c>
      <c r="I64" s="164">
        <f t="shared" si="1"/>
        <v>2.1</v>
      </c>
      <c r="J64" s="164">
        <f t="shared" si="2"/>
        <v>1.2400000000000002</v>
      </c>
      <c r="K64" s="164">
        <f t="shared" si="3"/>
        <v>1.2400000000000002</v>
      </c>
      <c r="L64" s="174" t="s">
        <v>364</v>
      </c>
    </row>
    <row r="65" spans="1:12" ht="15.75" thickBot="1">
      <c r="A65" s="163">
        <v>42</v>
      </c>
      <c r="B65" s="173" t="s">
        <v>59</v>
      </c>
      <c r="C65" s="164" t="s">
        <v>151</v>
      </c>
      <c r="D65" s="164">
        <v>0.66</v>
      </c>
      <c r="E65" s="164">
        <v>2.15</v>
      </c>
      <c r="F65" s="164" t="s">
        <v>5</v>
      </c>
      <c r="G65" s="164">
        <f t="shared" si="0"/>
        <v>2.15</v>
      </c>
      <c r="H65" s="164">
        <v>0</v>
      </c>
      <c r="I65" s="164">
        <f t="shared" si="1"/>
        <v>2.15</v>
      </c>
      <c r="J65" s="164">
        <f t="shared" si="2"/>
        <v>1.4899999999999998</v>
      </c>
      <c r="K65" s="164">
        <f t="shared" si="3"/>
        <v>1.4899999999999998</v>
      </c>
      <c r="L65" s="174" t="s">
        <v>364</v>
      </c>
    </row>
    <row r="66" spans="1:12" ht="15.75" thickBot="1">
      <c r="A66" s="163">
        <v>43</v>
      </c>
      <c r="B66" s="173" t="s">
        <v>60</v>
      </c>
      <c r="C66" s="164" t="s">
        <v>151</v>
      </c>
      <c r="D66" s="164">
        <v>0.21</v>
      </c>
      <c r="E66" s="164">
        <v>1.8</v>
      </c>
      <c r="F66" s="164" t="s">
        <v>5</v>
      </c>
      <c r="G66" s="164">
        <f t="shared" si="0"/>
        <v>1.8</v>
      </c>
      <c r="H66" s="164">
        <v>0</v>
      </c>
      <c r="I66" s="164">
        <f t="shared" si="1"/>
        <v>1.8</v>
      </c>
      <c r="J66" s="164">
        <f t="shared" si="2"/>
        <v>1.59</v>
      </c>
      <c r="K66" s="164">
        <f t="shared" si="3"/>
        <v>1.59</v>
      </c>
      <c r="L66" s="174" t="s">
        <v>364</v>
      </c>
    </row>
    <row r="67" spans="1:12" ht="15.75" thickBot="1">
      <c r="A67" s="163">
        <v>44</v>
      </c>
      <c r="B67" s="173" t="s">
        <v>61</v>
      </c>
      <c r="C67" s="164" t="s">
        <v>151</v>
      </c>
      <c r="D67" s="164">
        <v>0.25</v>
      </c>
      <c r="E67" s="164">
        <v>1.5</v>
      </c>
      <c r="F67" s="164" t="s">
        <v>5</v>
      </c>
      <c r="G67" s="164">
        <f t="shared" si="0"/>
        <v>1.5</v>
      </c>
      <c r="H67" s="164">
        <v>0</v>
      </c>
      <c r="I67" s="164">
        <f t="shared" si="1"/>
        <v>1.5</v>
      </c>
      <c r="J67" s="164">
        <f t="shared" si="2"/>
        <v>1.25</v>
      </c>
      <c r="K67" s="164">
        <f t="shared" si="3"/>
        <v>1.25</v>
      </c>
      <c r="L67" s="174" t="s">
        <v>364</v>
      </c>
    </row>
    <row r="68" spans="1:12" ht="15.75" thickBot="1">
      <c r="A68" s="163">
        <v>45</v>
      </c>
      <c r="B68" s="173" t="s">
        <v>62</v>
      </c>
      <c r="C68" s="164" t="s">
        <v>151</v>
      </c>
      <c r="D68" s="164">
        <v>0.94</v>
      </c>
      <c r="E68" s="164">
        <v>1.4</v>
      </c>
      <c r="F68" s="164" t="s">
        <v>5</v>
      </c>
      <c r="G68" s="164">
        <f t="shared" si="0"/>
        <v>1.4</v>
      </c>
      <c r="H68" s="164">
        <v>0</v>
      </c>
      <c r="I68" s="164">
        <f t="shared" si="1"/>
        <v>1.4</v>
      </c>
      <c r="J68" s="164">
        <f t="shared" si="2"/>
        <v>0.45999999999999996</v>
      </c>
      <c r="K68" s="164">
        <f t="shared" si="3"/>
        <v>0.45999999999999996</v>
      </c>
      <c r="L68" s="174" t="s">
        <v>364</v>
      </c>
    </row>
    <row r="69" spans="1:12" ht="15.75" thickBot="1">
      <c r="A69" s="163">
        <v>46</v>
      </c>
      <c r="B69" s="173" t="s">
        <v>63</v>
      </c>
      <c r="C69" s="164" t="s">
        <v>151</v>
      </c>
      <c r="D69" s="164">
        <v>0.49</v>
      </c>
      <c r="E69" s="164">
        <v>1.4</v>
      </c>
      <c r="F69" s="164" t="s">
        <v>5</v>
      </c>
      <c r="G69" s="164">
        <f t="shared" si="0"/>
        <v>1.4</v>
      </c>
      <c r="H69" s="164">
        <v>0</v>
      </c>
      <c r="I69" s="164">
        <f t="shared" si="1"/>
        <v>1.4</v>
      </c>
      <c r="J69" s="164">
        <f t="shared" si="2"/>
        <v>0.9099999999999999</v>
      </c>
      <c r="K69" s="164">
        <f t="shared" si="3"/>
        <v>0.9099999999999999</v>
      </c>
      <c r="L69" s="174" t="s">
        <v>364</v>
      </c>
    </row>
    <row r="70" spans="1:12" ht="15.75" thickBot="1">
      <c r="A70" s="163">
        <v>47</v>
      </c>
      <c r="B70" s="173" t="s">
        <v>64</v>
      </c>
      <c r="C70" s="164" t="s">
        <v>371</v>
      </c>
      <c r="D70" s="164">
        <v>0.12</v>
      </c>
      <c r="E70" s="164">
        <v>0.7</v>
      </c>
      <c r="F70" s="164" t="s">
        <v>5</v>
      </c>
      <c r="G70" s="164">
        <f t="shared" si="0"/>
        <v>0.7</v>
      </c>
      <c r="H70" s="164">
        <v>0</v>
      </c>
      <c r="I70" s="164">
        <f t="shared" si="1"/>
        <v>0.7</v>
      </c>
      <c r="J70" s="164">
        <f t="shared" si="2"/>
        <v>0.58</v>
      </c>
      <c r="K70" s="164">
        <f t="shared" si="3"/>
        <v>0.58</v>
      </c>
      <c r="L70" s="174" t="s">
        <v>364</v>
      </c>
    </row>
    <row r="71" spans="1:12" ht="15.75" thickBot="1">
      <c r="A71" s="163">
        <v>48</v>
      </c>
      <c r="B71" s="173" t="s">
        <v>65</v>
      </c>
      <c r="C71" s="164" t="s">
        <v>371</v>
      </c>
      <c r="D71" s="164">
        <v>0.59</v>
      </c>
      <c r="E71" s="164">
        <v>0.76</v>
      </c>
      <c r="F71" s="164" t="s">
        <v>5</v>
      </c>
      <c r="G71" s="164">
        <f t="shared" si="0"/>
        <v>0.76</v>
      </c>
      <c r="H71" s="164">
        <v>0</v>
      </c>
      <c r="I71" s="164">
        <f t="shared" si="1"/>
        <v>0.76</v>
      </c>
      <c r="J71" s="164">
        <f t="shared" si="2"/>
        <v>0.17000000000000004</v>
      </c>
      <c r="K71" s="164">
        <f t="shared" si="3"/>
        <v>0.17000000000000004</v>
      </c>
      <c r="L71" s="174" t="s">
        <v>364</v>
      </c>
    </row>
    <row r="72" spans="1:12" ht="15.75" thickBot="1">
      <c r="A72" s="163">
        <v>49</v>
      </c>
      <c r="B72" s="173" t="s">
        <v>66</v>
      </c>
      <c r="C72" s="164" t="s">
        <v>151</v>
      </c>
      <c r="D72" s="164">
        <v>0.5</v>
      </c>
      <c r="E72" s="164">
        <v>1.1</v>
      </c>
      <c r="F72" s="164" t="s">
        <v>5</v>
      </c>
      <c r="G72" s="164">
        <f t="shared" si="0"/>
        <v>1.1</v>
      </c>
      <c r="H72" s="164">
        <v>0</v>
      </c>
      <c r="I72" s="164">
        <f t="shared" si="1"/>
        <v>1.1</v>
      </c>
      <c r="J72" s="164">
        <f t="shared" si="2"/>
        <v>0.6000000000000001</v>
      </c>
      <c r="K72" s="164">
        <f t="shared" si="3"/>
        <v>0.6000000000000001</v>
      </c>
      <c r="L72" s="174" t="s">
        <v>364</v>
      </c>
    </row>
    <row r="73" spans="1:12" ht="15.75" thickBot="1">
      <c r="A73" s="163">
        <v>50</v>
      </c>
      <c r="B73" s="173" t="s">
        <v>67</v>
      </c>
      <c r="C73" s="164" t="s">
        <v>151</v>
      </c>
      <c r="D73" s="164">
        <v>0.53</v>
      </c>
      <c r="E73" s="164">
        <v>1.43</v>
      </c>
      <c r="F73" s="164" t="s">
        <v>5</v>
      </c>
      <c r="G73" s="164">
        <f t="shared" si="0"/>
        <v>1.43</v>
      </c>
      <c r="H73" s="164">
        <v>0</v>
      </c>
      <c r="I73" s="164">
        <f t="shared" si="1"/>
        <v>1.43</v>
      </c>
      <c r="J73" s="164">
        <f t="shared" si="2"/>
        <v>0.8999999999999999</v>
      </c>
      <c r="K73" s="164">
        <f t="shared" si="3"/>
        <v>0.8999999999999999</v>
      </c>
      <c r="L73" s="174" t="s">
        <v>364</v>
      </c>
    </row>
    <row r="74" spans="1:12" ht="15.75" thickBot="1">
      <c r="A74" s="163">
        <v>51</v>
      </c>
      <c r="B74" s="173" t="s">
        <v>68</v>
      </c>
      <c r="C74" s="164" t="s">
        <v>151</v>
      </c>
      <c r="D74" s="164">
        <v>0.5</v>
      </c>
      <c r="E74" s="164">
        <v>1.43</v>
      </c>
      <c r="F74" s="164" t="s">
        <v>5</v>
      </c>
      <c r="G74" s="164">
        <f t="shared" si="0"/>
        <v>1.43</v>
      </c>
      <c r="H74" s="164">
        <v>0</v>
      </c>
      <c r="I74" s="164">
        <f t="shared" si="1"/>
        <v>1.43</v>
      </c>
      <c r="J74" s="164">
        <f t="shared" si="2"/>
        <v>0.9299999999999999</v>
      </c>
      <c r="K74" s="164">
        <f t="shared" si="3"/>
        <v>0.9299999999999999</v>
      </c>
      <c r="L74" s="174" t="s">
        <v>364</v>
      </c>
    </row>
    <row r="75" spans="1:12" ht="15.75" thickBot="1">
      <c r="A75" s="163">
        <v>52</v>
      </c>
      <c r="B75" s="173" t="s">
        <v>69</v>
      </c>
      <c r="C75" s="164" t="s">
        <v>151</v>
      </c>
      <c r="D75" s="164">
        <v>0.28</v>
      </c>
      <c r="E75" s="164">
        <v>2.85</v>
      </c>
      <c r="F75" s="164" t="s">
        <v>5</v>
      </c>
      <c r="G75" s="164">
        <f aca="true" t="shared" si="4" ref="G75:G138">E75</f>
        <v>2.85</v>
      </c>
      <c r="H75" s="164">
        <v>0</v>
      </c>
      <c r="I75" s="164">
        <f aca="true" t="shared" si="5" ref="I75:I138">G75-H75</f>
        <v>2.85</v>
      </c>
      <c r="J75" s="164">
        <f t="shared" si="2"/>
        <v>2.5700000000000003</v>
      </c>
      <c r="K75" s="164">
        <f t="shared" si="3"/>
        <v>2.5700000000000003</v>
      </c>
      <c r="L75" s="174" t="s">
        <v>364</v>
      </c>
    </row>
    <row r="76" spans="1:12" ht="15.75" thickBot="1">
      <c r="A76" s="163">
        <v>53</v>
      </c>
      <c r="B76" s="173" t="s">
        <v>70</v>
      </c>
      <c r="C76" s="164" t="s">
        <v>371</v>
      </c>
      <c r="D76" s="164">
        <v>0.21</v>
      </c>
      <c r="E76" s="164">
        <v>0.94</v>
      </c>
      <c r="F76" s="164" t="s">
        <v>5</v>
      </c>
      <c r="G76" s="164">
        <f t="shared" si="4"/>
        <v>0.94</v>
      </c>
      <c r="H76" s="164">
        <v>0</v>
      </c>
      <c r="I76" s="164">
        <f t="shared" si="5"/>
        <v>0.94</v>
      </c>
      <c r="J76" s="164">
        <f aca="true" t="shared" si="6" ref="J76:J139">I76-D76</f>
        <v>0.73</v>
      </c>
      <c r="K76" s="164">
        <f t="shared" si="3"/>
        <v>0.73</v>
      </c>
      <c r="L76" s="174" t="s">
        <v>364</v>
      </c>
    </row>
    <row r="77" spans="1:12" ht="15.75" thickBot="1">
      <c r="A77" s="163">
        <v>54</v>
      </c>
      <c r="B77" s="173" t="s">
        <v>71</v>
      </c>
      <c r="C77" s="164" t="s">
        <v>151</v>
      </c>
      <c r="D77" s="164">
        <v>0.4</v>
      </c>
      <c r="E77" s="164">
        <v>1.8</v>
      </c>
      <c r="F77" s="164" t="s">
        <v>5</v>
      </c>
      <c r="G77" s="164">
        <f t="shared" si="4"/>
        <v>1.8</v>
      </c>
      <c r="H77" s="164">
        <v>0</v>
      </c>
      <c r="I77" s="164">
        <f t="shared" si="5"/>
        <v>1.8</v>
      </c>
      <c r="J77" s="164">
        <f t="shared" si="6"/>
        <v>1.4</v>
      </c>
      <c r="K77" s="164">
        <f t="shared" si="3"/>
        <v>1.4</v>
      </c>
      <c r="L77" s="174" t="s">
        <v>364</v>
      </c>
    </row>
    <row r="78" spans="1:12" ht="15.75" thickBot="1">
      <c r="A78" s="163">
        <v>55</v>
      </c>
      <c r="B78" s="173" t="s">
        <v>72</v>
      </c>
      <c r="C78" s="164" t="s">
        <v>151</v>
      </c>
      <c r="D78" s="164">
        <v>0.43</v>
      </c>
      <c r="E78" s="164">
        <v>0.8</v>
      </c>
      <c r="F78" s="164" t="s">
        <v>5</v>
      </c>
      <c r="G78" s="164">
        <f t="shared" si="4"/>
        <v>0.8</v>
      </c>
      <c r="H78" s="164">
        <v>0</v>
      </c>
      <c r="I78" s="164">
        <f t="shared" si="5"/>
        <v>0.8</v>
      </c>
      <c r="J78" s="164">
        <f t="shared" si="6"/>
        <v>0.37000000000000005</v>
      </c>
      <c r="K78" s="164">
        <f t="shared" si="3"/>
        <v>0.37000000000000005</v>
      </c>
      <c r="L78" s="174" t="s">
        <v>364</v>
      </c>
    </row>
    <row r="79" spans="1:12" ht="15.75" thickBot="1">
      <c r="A79" s="163">
        <v>56</v>
      </c>
      <c r="B79" s="173" t="s">
        <v>73</v>
      </c>
      <c r="C79" s="164" t="s">
        <v>368</v>
      </c>
      <c r="D79" s="164">
        <v>0.38</v>
      </c>
      <c r="E79" s="164">
        <v>1.07</v>
      </c>
      <c r="F79" s="164" t="s">
        <v>5</v>
      </c>
      <c r="G79" s="164">
        <f t="shared" si="4"/>
        <v>1.07</v>
      </c>
      <c r="H79" s="164">
        <v>0</v>
      </c>
      <c r="I79" s="164">
        <f t="shared" si="5"/>
        <v>1.07</v>
      </c>
      <c r="J79" s="164">
        <f t="shared" si="6"/>
        <v>0.6900000000000001</v>
      </c>
      <c r="K79" s="164">
        <f t="shared" si="3"/>
        <v>0.6900000000000001</v>
      </c>
      <c r="L79" s="174" t="s">
        <v>364</v>
      </c>
    </row>
    <row r="80" spans="1:12" ht="15.75" thickBot="1">
      <c r="A80" s="163">
        <v>57</v>
      </c>
      <c r="B80" s="173" t="s">
        <v>74</v>
      </c>
      <c r="C80" s="164" t="s">
        <v>151</v>
      </c>
      <c r="D80" s="164">
        <v>0.38</v>
      </c>
      <c r="E80" s="164">
        <v>0.85</v>
      </c>
      <c r="F80" s="164" t="s">
        <v>5</v>
      </c>
      <c r="G80" s="164">
        <f t="shared" si="4"/>
        <v>0.85</v>
      </c>
      <c r="H80" s="164">
        <v>0</v>
      </c>
      <c r="I80" s="164">
        <f t="shared" si="5"/>
        <v>0.85</v>
      </c>
      <c r="J80" s="164">
        <f t="shared" si="6"/>
        <v>0.47</v>
      </c>
      <c r="K80" s="164">
        <f t="shared" si="3"/>
        <v>0.47</v>
      </c>
      <c r="L80" s="174" t="s">
        <v>364</v>
      </c>
    </row>
    <row r="81" spans="1:12" ht="15.75" thickBot="1">
      <c r="A81" s="163">
        <v>58</v>
      </c>
      <c r="B81" s="173" t="s">
        <v>75</v>
      </c>
      <c r="C81" s="164" t="s">
        <v>371</v>
      </c>
      <c r="D81" s="164">
        <v>0.32</v>
      </c>
      <c r="E81" s="164">
        <v>2.15</v>
      </c>
      <c r="F81" s="164" t="s">
        <v>5</v>
      </c>
      <c r="G81" s="164">
        <f t="shared" si="4"/>
        <v>2.15</v>
      </c>
      <c r="H81" s="164">
        <v>0</v>
      </c>
      <c r="I81" s="164">
        <f t="shared" si="5"/>
        <v>2.15</v>
      </c>
      <c r="J81" s="164">
        <f t="shared" si="6"/>
        <v>1.8299999999999998</v>
      </c>
      <c r="K81" s="164">
        <f t="shared" si="3"/>
        <v>1.8299999999999998</v>
      </c>
      <c r="L81" s="174" t="s">
        <v>364</v>
      </c>
    </row>
    <row r="82" spans="1:12" ht="15.75" thickBot="1">
      <c r="A82" s="163">
        <v>59</v>
      </c>
      <c r="B82" s="173" t="s">
        <v>76</v>
      </c>
      <c r="C82" s="164" t="s">
        <v>151</v>
      </c>
      <c r="D82" s="164">
        <v>0.6</v>
      </c>
      <c r="E82" s="164">
        <v>0.84</v>
      </c>
      <c r="F82" s="164" t="s">
        <v>5</v>
      </c>
      <c r="G82" s="164">
        <f t="shared" si="4"/>
        <v>0.84</v>
      </c>
      <c r="H82" s="164">
        <v>0</v>
      </c>
      <c r="I82" s="164">
        <f t="shared" si="5"/>
        <v>0.84</v>
      </c>
      <c r="J82" s="164">
        <f t="shared" si="6"/>
        <v>0.24</v>
      </c>
      <c r="K82" s="164">
        <f t="shared" si="3"/>
        <v>0.24</v>
      </c>
      <c r="L82" s="174" t="s">
        <v>364</v>
      </c>
    </row>
    <row r="83" spans="1:12" ht="15.75" thickBot="1">
      <c r="A83" s="163">
        <v>60</v>
      </c>
      <c r="B83" s="173" t="s">
        <v>77</v>
      </c>
      <c r="C83" s="164" t="s">
        <v>368</v>
      </c>
      <c r="D83" s="164">
        <v>1.01</v>
      </c>
      <c r="E83" s="164">
        <v>2.15</v>
      </c>
      <c r="F83" s="164" t="s">
        <v>5</v>
      </c>
      <c r="G83" s="164">
        <f t="shared" si="4"/>
        <v>2.15</v>
      </c>
      <c r="H83" s="164">
        <v>0</v>
      </c>
      <c r="I83" s="164">
        <f t="shared" si="5"/>
        <v>2.15</v>
      </c>
      <c r="J83" s="164">
        <f t="shared" si="6"/>
        <v>1.14</v>
      </c>
      <c r="K83" s="164">
        <f t="shared" si="3"/>
        <v>1.14</v>
      </c>
      <c r="L83" s="174" t="s">
        <v>364</v>
      </c>
    </row>
    <row r="84" spans="1:12" ht="15.75" thickBot="1">
      <c r="A84" s="163">
        <v>61</v>
      </c>
      <c r="B84" s="173" t="s">
        <v>78</v>
      </c>
      <c r="C84" s="164" t="s">
        <v>151</v>
      </c>
      <c r="D84" s="164">
        <v>0.16</v>
      </c>
      <c r="E84" s="164">
        <v>0.58</v>
      </c>
      <c r="F84" s="164" t="s">
        <v>5</v>
      </c>
      <c r="G84" s="164">
        <f t="shared" si="4"/>
        <v>0.58</v>
      </c>
      <c r="H84" s="164">
        <v>0</v>
      </c>
      <c r="I84" s="164">
        <f t="shared" si="5"/>
        <v>0.58</v>
      </c>
      <c r="J84" s="164">
        <f t="shared" si="6"/>
        <v>0.41999999999999993</v>
      </c>
      <c r="K84" s="164">
        <f t="shared" si="3"/>
        <v>0.41999999999999993</v>
      </c>
      <c r="L84" s="174" t="s">
        <v>364</v>
      </c>
    </row>
    <row r="85" spans="1:12" ht="15.75" thickBot="1">
      <c r="A85" s="163">
        <v>62</v>
      </c>
      <c r="B85" s="173" t="s">
        <v>79</v>
      </c>
      <c r="C85" s="164" t="s">
        <v>369</v>
      </c>
      <c r="D85" s="164">
        <v>0.33</v>
      </c>
      <c r="E85" s="164">
        <v>0.8</v>
      </c>
      <c r="F85" s="164" t="s">
        <v>5</v>
      </c>
      <c r="G85" s="164">
        <f t="shared" si="4"/>
        <v>0.8</v>
      </c>
      <c r="H85" s="164">
        <v>0</v>
      </c>
      <c r="I85" s="164">
        <f t="shared" si="5"/>
        <v>0.8</v>
      </c>
      <c r="J85" s="164">
        <f t="shared" si="6"/>
        <v>0.47000000000000003</v>
      </c>
      <c r="K85" s="164">
        <f t="shared" si="3"/>
        <v>0.47000000000000003</v>
      </c>
      <c r="L85" s="174" t="s">
        <v>364</v>
      </c>
    </row>
    <row r="86" spans="1:12" ht="15.75" thickBot="1">
      <c r="A86" s="163">
        <v>63</v>
      </c>
      <c r="B86" s="173" t="s">
        <v>80</v>
      </c>
      <c r="C86" s="164" t="s">
        <v>151</v>
      </c>
      <c r="D86" s="164">
        <v>0.17</v>
      </c>
      <c r="E86" s="164">
        <v>1.8</v>
      </c>
      <c r="F86" s="164" t="s">
        <v>5</v>
      </c>
      <c r="G86" s="164">
        <f t="shared" si="4"/>
        <v>1.8</v>
      </c>
      <c r="H86" s="164">
        <v>0</v>
      </c>
      <c r="I86" s="164">
        <f t="shared" si="5"/>
        <v>1.8</v>
      </c>
      <c r="J86" s="164">
        <f t="shared" si="6"/>
        <v>1.6300000000000001</v>
      </c>
      <c r="K86" s="164">
        <f t="shared" si="3"/>
        <v>1.6300000000000001</v>
      </c>
      <c r="L86" s="174" t="s">
        <v>364</v>
      </c>
    </row>
    <row r="87" spans="1:12" ht="15.75" thickBot="1">
      <c r="A87" s="163">
        <v>64</v>
      </c>
      <c r="B87" s="173" t="s">
        <v>81</v>
      </c>
      <c r="C87" s="164" t="s">
        <v>371</v>
      </c>
      <c r="D87" s="164">
        <v>0.18</v>
      </c>
      <c r="E87" s="164">
        <v>0.64</v>
      </c>
      <c r="F87" s="164" t="s">
        <v>5</v>
      </c>
      <c r="G87" s="164">
        <f t="shared" si="4"/>
        <v>0.64</v>
      </c>
      <c r="H87" s="164">
        <v>0</v>
      </c>
      <c r="I87" s="164">
        <f t="shared" si="5"/>
        <v>0.64</v>
      </c>
      <c r="J87" s="164">
        <f t="shared" si="6"/>
        <v>0.46</v>
      </c>
      <c r="K87" s="164">
        <f t="shared" si="3"/>
        <v>0.46</v>
      </c>
      <c r="L87" s="174" t="s">
        <v>364</v>
      </c>
    </row>
    <row r="88" spans="1:12" ht="15.75" thickBot="1">
      <c r="A88" s="163">
        <v>65</v>
      </c>
      <c r="B88" s="173" t="s">
        <v>83</v>
      </c>
      <c r="C88" s="164" t="s">
        <v>371</v>
      </c>
      <c r="D88" s="164">
        <v>0.26</v>
      </c>
      <c r="E88" s="164">
        <v>0.74</v>
      </c>
      <c r="F88" s="164" t="s">
        <v>5</v>
      </c>
      <c r="G88" s="164">
        <f t="shared" si="4"/>
        <v>0.74</v>
      </c>
      <c r="H88" s="164">
        <v>0</v>
      </c>
      <c r="I88" s="164">
        <f t="shared" si="5"/>
        <v>0.74</v>
      </c>
      <c r="J88" s="164">
        <f t="shared" si="6"/>
        <v>0.48</v>
      </c>
      <c r="K88" s="164">
        <f t="shared" si="3"/>
        <v>0.48</v>
      </c>
      <c r="L88" s="174" t="s">
        <v>364</v>
      </c>
    </row>
    <row r="89" spans="1:12" ht="15.75" thickBot="1">
      <c r="A89" s="163">
        <v>66</v>
      </c>
      <c r="B89" s="173" t="s">
        <v>84</v>
      </c>
      <c r="C89" s="164" t="s">
        <v>151</v>
      </c>
      <c r="D89" s="164">
        <v>0.68</v>
      </c>
      <c r="E89" s="164">
        <v>1.53</v>
      </c>
      <c r="F89" s="164" t="s">
        <v>5</v>
      </c>
      <c r="G89" s="164">
        <f t="shared" si="4"/>
        <v>1.53</v>
      </c>
      <c r="H89" s="164">
        <v>0</v>
      </c>
      <c r="I89" s="164">
        <f t="shared" si="5"/>
        <v>1.53</v>
      </c>
      <c r="J89" s="164">
        <f t="shared" si="6"/>
        <v>0.85</v>
      </c>
      <c r="K89" s="164">
        <f t="shared" si="3"/>
        <v>0.85</v>
      </c>
      <c r="L89" s="174" t="s">
        <v>364</v>
      </c>
    </row>
    <row r="90" spans="1:12" ht="15.75" thickBot="1">
      <c r="A90" s="163">
        <v>67</v>
      </c>
      <c r="B90" s="173" t="s">
        <v>85</v>
      </c>
      <c r="C90" s="164" t="s">
        <v>151</v>
      </c>
      <c r="D90" s="164">
        <v>0.26</v>
      </c>
      <c r="E90" s="164">
        <v>0.84</v>
      </c>
      <c r="F90" s="164" t="s">
        <v>5</v>
      </c>
      <c r="G90" s="164">
        <f t="shared" si="4"/>
        <v>0.84</v>
      </c>
      <c r="H90" s="164">
        <v>0</v>
      </c>
      <c r="I90" s="164">
        <f t="shared" si="5"/>
        <v>0.84</v>
      </c>
      <c r="J90" s="164">
        <f t="shared" si="6"/>
        <v>0.58</v>
      </c>
      <c r="K90" s="164">
        <f t="shared" si="3"/>
        <v>0.58</v>
      </c>
      <c r="L90" s="174" t="s">
        <v>364</v>
      </c>
    </row>
    <row r="91" spans="1:12" ht="15.75" thickBot="1">
      <c r="A91" s="163">
        <v>68</v>
      </c>
      <c r="B91" s="173" t="s">
        <v>86</v>
      </c>
      <c r="C91" s="164" t="s">
        <v>368</v>
      </c>
      <c r="D91" s="164">
        <v>0.55</v>
      </c>
      <c r="E91" s="164">
        <v>1.42</v>
      </c>
      <c r="F91" s="164" t="s">
        <v>5</v>
      </c>
      <c r="G91" s="164">
        <f t="shared" si="4"/>
        <v>1.42</v>
      </c>
      <c r="H91" s="164">
        <v>0</v>
      </c>
      <c r="I91" s="164">
        <f t="shared" si="5"/>
        <v>1.42</v>
      </c>
      <c r="J91" s="164">
        <f t="shared" si="6"/>
        <v>0.8699999999999999</v>
      </c>
      <c r="K91" s="164">
        <f t="shared" si="3"/>
        <v>0.8699999999999999</v>
      </c>
      <c r="L91" s="174" t="s">
        <v>364</v>
      </c>
    </row>
    <row r="92" spans="1:12" ht="15.75" thickBot="1">
      <c r="A92" s="163">
        <v>69</v>
      </c>
      <c r="B92" s="173" t="s">
        <v>87</v>
      </c>
      <c r="C92" s="164" t="s">
        <v>371</v>
      </c>
      <c r="D92" s="164">
        <v>0.21</v>
      </c>
      <c r="E92" s="164">
        <v>0.76</v>
      </c>
      <c r="F92" s="164" t="s">
        <v>5</v>
      </c>
      <c r="G92" s="164">
        <f t="shared" si="4"/>
        <v>0.76</v>
      </c>
      <c r="H92" s="164">
        <v>0</v>
      </c>
      <c r="I92" s="164">
        <f t="shared" si="5"/>
        <v>0.76</v>
      </c>
      <c r="J92" s="164">
        <f t="shared" si="6"/>
        <v>0.55</v>
      </c>
      <c r="K92" s="164">
        <f t="shared" si="3"/>
        <v>0.55</v>
      </c>
      <c r="L92" s="174" t="s">
        <v>364</v>
      </c>
    </row>
    <row r="93" spans="1:12" ht="15.75" thickBot="1">
      <c r="A93" s="163">
        <v>70</v>
      </c>
      <c r="B93" s="173" t="s">
        <v>88</v>
      </c>
      <c r="C93" s="164" t="s">
        <v>151</v>
      </c>
      <c r="D93" s="164">
        <v>0.09</v>
      </c>
      <c r="E93" s="164">
        <v>1.43</v>
      </c>
      <c r="F93" s="164" t="s">
        <v>5</v>
      </c>
      <c r="G93" s="164">
        <f t="shared" si="4"/>
        <v>1.43</v>
      </c>
      <c r="H93" s="164">
        <v>0</v>
      </c>
      <c r="I93" s="164">
        <f t="shared" si="5"/>
        <v>1.43</v>
      </c>
      <c r="J93" s="164">
        <f t="shared" si="6"/>
        <v>1.3399999999999999</v>
      </c>
      <c r="K93" s="164">
        <f t="shared" si="3"/>
        <v>1.3399999999999999</v>
      </c>
      <c r="L93" s="174" t="s">
        <v>364</v>
      </c>
    </row>
    <row r="94" spans="1:12" ht="15.75" thickBot="1">
      <c r="A94" s="163">
        <v>71</v>
      </c>
      <c r="B94" s="173" t="s">
        <v>89</v>
      </c>
      <c r="C94" s="164" t="s">
        <v>368</v>
      </c>
      <c r="D94" s="164">
        <v>0.67</v>
      </c>
      <c r="E94" s="164">
        <v>0.73</v>
      </c>
      <c r="F94" s="164" t="s">
        <v>5</v>
      </c>
      <c r="G94" s="164">
        <f t="shared" si="4"/>
        <v>0.73</v>
      </c>
      <c r="H94" s="164">
        <v>0</v>
      </c>
      <c r="I94" s="164">
        <f t="shared" si="5"/>
        <v>0.73</v>
      </c>
      <c r="J94" s="164">
        <f t="shared" si="6"/>
        <v>0.05999999999999994</v>
      </c>
      <c r="K94" s="164">
        <f t="shared" si="3"/>
        <v>0.05999999999999994</v>
      </c>
      <c r="L94" s="174" t="s">
        <v>364</v>
      </c>
    </row>
    <row r="95" spans="1:12" ht="15.75" thickBot="1">
      <c r="A95" s="163">
        <v>72</v>
      </c>
      <c r="B95" s="173" t="s">
        <v>90</v>
      </c>
      <c r="C95" s="164" t="s">
        <v>151</v>
      </c>
      <c r="D95" s="164">
        <v>0.86</v>
      </c>
      <c r="E95" s="164">
        <v>1.09</v>
      </c>
      <c r="F95" s="164" t="s">
        <v>5</v>
      </c>
      <c r="G95" s="164">
        <f t="shared" si="4"/>
        <v>1.09</v>
      </c>
      <c r="H95" s="164">
        <v>0</v>
      </c>
      <c r="I95" s="164">
        <f t="shared" si="5"/>
        <v>1.09</v>
      </c>
      <c r="J95" s="164">
        <f t="shared" si="6"/>
        <v>0.2300000000000001</v>
      </c>
      <c r="K95" s="164">
        <f t="shared" si="3"/>
        <v>0.2300000000000001</v>
      </c>
      <c r="L95" s="174" t="s">
        <v>364</v>
      </c>
    </row>
    <row r="96" spans="1:12" ht="15.75" thickBot="1">
      <c r="A96" s="163">
        <v>73</v>
      </c>
      <c r="B96" s="173" t="s">
        <v>91</v>
      </c>
      <c r="C96" s="164" t="s">
        <v>371</v>
      </c>
      <c r="D96" s="164">
        <v>0.54</v>
      </c>
      <c r="E96" s="164">
        <v>1.29</v>
      </c>
      <c r="F96" s="164" t="s">
        <v>5</v>
      </c>
      <c r="G96" s="164">
        <f t="shared" si="4"/>
        <v>1.29</v>
      </c>
      <c r="H96" s="164">
        <v>0</v>
      </c>
      <c r="I96" s="164">
        <f t="shared" si="5"/>
        <v>1.29</v>
      </c>
      <c r="J96" s="164">
        <f t="shared" si="6"/>
        <v>0.75</v>
      </c>
      <c r="K96" s="164">
        <f t="shared" si="3"/>
        <v>0.75</v>
      </c>
      <c r="L96" s="174" t="s">
        <v>364</v>
      </c>
    </row>
    <row r="97" spans="1:12" ht="15.75" thickBot="1">
      <c r="A97" s="163">
        <v>74</v>
      </c>
      <c r="B97" s="173" t="s">
        <v>92</v>
      </c>
      <c r="C97" s="164" t="s">
        <v>149</v>
      </c>
      <c r="D97" s="164">
        <v>0.31</v>
      </c>
      <c r="E97" s="164">
        <v>1.15</v>
      </c>
      <c r="F97" s="164" t="s">
        <v>5</v>
      </c>
      <c r="G97" s="164">
        <f t="shared" si="4"/>
        <v>1.15</v>
      </c>
      <c r="H97" s="164">
        <v>0</v>
      </c>
      <c r="I97" s="164">
        <f t="shared" si="5"/>
        <v>1.15</v>
      </c>
      <c r="J97" s="164">
        <f t="shared" si="6"/>
        <v>0.8399999999999999</v>
      </c>
      <c r="K97" s="164">
        <f t="shared" si="3"/>
        <v>0.8399999999999999</v>
      </c>
      <c r="L97" s="174" t="s">
        <v>364</v>
      </c>
    </row>
    <row r="98" spans="1:12" ht="15.75" thickBot="1">
      <c r="A98" s="163">
        <v>75</v>
      </c>
      <c r="B98" s="173" t="s">
        <v>93</v>
      </c>
      <c r="C98" s="164" t="s">
        <v>370</v>
      </c>
      <c r="D98" s="164">
        <v>0</v>
      </c>
      <c r="E98" s="164">
        <v>0.96</v>
      </c>
      <c r="F98" s="164" t="s">
        <v>5</v>
      </c>
      <c r="G98" s="164">
        <f t="shared" si="4"/>
        <v>0.96</v>
      </c>
      <c r="H98" s="164">
        <v>0</v>
      </c>
      <c r="I98" s="164">
        <f t="shared" si="5"/>
        <v>0.96</v>
      </c>
      <c r="J98" s="164">
        <f t="shared" si="6"/>
        <v>0.96</v>
      </c>
      <c r="K98" s="164">
        <f t="shared" si="3"/>
        <v>0.96</v>
      </c>
      <c r="L98" s="174" t="s">
        <v>364</v>
      </c>
    </row>
    <row r="99" spans="1:12" ht="15.75" thickBot="1">
      <c r="A99" s="163">
        <v>76</v>
      </c>
      <c r="B99" s="173" t="s">
        <v>94</v>
      </c>
      <c r="C99" s="164" t="s">
        <v>371</v>
      </c>
      <c r="D99" s="164">
        <v>0.6</v>
      </c>
      <c r="E99" s="164">
        <v>1.1</v>
      </c>
      <c r="F99" s="164" t="s">
        <v>5</v>
      </c>
      <c r="G99" s="164">
        <f t="shared" si="4"/>
        <v>1.1</v>
      </c>
      <c r="H99" s="164">
        <v>0</v>
      </c>
      <c r="I99" s="164">
        <f t="shared" si="5"/>
        <v>1.1</v>
      </c>
      <c r="J99" s="164">
        <f t="shared" si="6"/>
        <v>0.5000000000000001</v>
      </c>
      <c r="K99" s="164">
        <f t="shared" si="3"/>
        <v>0.5000000000000001</v>
      </c>
      <c r="L99" s="174" t="s">
        <v>364</v>
      </c>
    </row>
    <row r="100" spans="1:12" ht="15.75" thickBot="1">
      <c r="A100" s="163">
        <v>77</v>
      </c>
      <c r="B100" s="173" t="s">
        <v>95</v>
      </c>
      <c r="C100" s="164" t="s">
        <v>369</v>
      </c>
      <c r="D100" s="164">
        <v>0.7</v>
      </c>
      <c r="E100" s="164">
        <v>1.28</v>
      </c>
      <c r="F100" s="164" t="s">
        <v>5</v>
      </c>
      <c r="G100" s="164">
        <f t="shared" si="4"/>
        <v>1.28</v>
      </c>
      <c r="H100" s="164">
        <v>0</v>
      </c>
      <c r="I100" s="164">
        <f t="shared" si="5"/>
        <v>1.28</v>
      </c>
      <c r="J100" s="164">
        <f t="shared" si="6"/>
        <v>0.5800000000000001</v>
      </c>
      <c r="K100" s="164">
        <f t="shared" si="3"/>
        <v>0.5800000000000001</v>
      </c>
      <c r="L100" s="174" t="s">
        <v>364</v>
      </c>
    </row>
    <row r="101" spans="1:12" ht="15.75" thickBot="1">
      <c r="A101" s="163">
        <v>78</v>
      </c>
      <c r="B101" s="173" t="s">
        <v>96</v>
      </c>
      <c r="C101" s="164" t="s">
        <v>151</v>
      </c>
      <c r="D101" s="164">
        <v>0.4</v>
      </c>
      <c r="E101" s="164">
        <v>1.19</v>
      </c>
      <c r="F101" s="164" t="s">
        <v>5</v>
      </c>
      <c r="G101" s="164">
        <f t="shared" si="4"/>
        <v>1.19</v>
      </c>
      <c r="H101" s="164">
        <v>0</v>
      </c>
      <c r="I101" s="164">
        <f t="shared" si="5"/>
        <v>1.19</v>
      </c>
      <c r="J101" s="164">
        <f t="shared" si="6"/>
        <v>0.7899999999999999</v>
      </c>
      <c r="K101" s="164">
        <f t="shared" si="3"/>
        <v>0.7899999999999999</v>
      </c>
      <c r="L101" s="174" t="s">
        <v>364</v>
      </c>
    </row>
    <row r="102" spans="1:12" ht="15.75" thickBot="1">
      <c r="A102" s="163">
        <v>79</v>
      </c>
      <c r="B102" s="173" t="s">
        <v>97</v>
      </c>
      <c r="C102" s="164" t="s">
        <v>151</v>
      </c>
      <c r="D102" s="164">
        <v>0.65</v>
      </c>
      <c r="E102" s="164">
        <v>0.8</v>
      </c>
      <c r="F102" s="164" t="s">
        <v>5</v>
      </c>
      <c r="G102" s="164">
        <f t="shared" si="4"/>
        <v>0.8</v>
      </c>
      <c r="H102" s="164">
        <v>0</v>
      </c>
      <c r="I102" s="164">
        <f t="shared" si="5"/>
        <v>0.8</v>
      </c>
      <c r="J102" s="164">
        <f t="shared" si="6"/>
        <v>0.15000000000000002</v>
      </c>
      <c r="K102" s="164">
        <f t="shared" si="3"/>
        <v>0.15000000000000002</v>
      </c>
      <c r="L102" s="174" t="s">
        <v>364</v>
      </c>
    </row>
    <row r="103" spans="1:12" ht="15.75" thickBot="1">
      <c r="A103" s="163">
        <v>80</v>
      </c>
      <c r="B103" s="173" t="s">
        <v>98</v>
      </c>
      <c r="C103" s="164" t="s">
        <v>151</v>
      </c>
      <c r="D103" s="164">
        <v>0.21</v>
      </c>
      <c r="E103" s="164">
        <v>1.33</v>
      </c>
      <c r="F103" s="164" t="s">
        <v>5</v>
      </c>
      <c r="G103" s="164">
        <f t="shared" si="4"/>
        <v>1.33</v>
      </c>
      <c r="H103" s="164">
        <v>0</v>
      </c>
      <c r="I103" s="164">
        <f t="shared" si="5"/>
        <v>1.33</v>
      </c>
      <c r="J103" s="164">
        <f t="shared" si="6"/>
        <v>1.12</v>
      </c>
      <c r="K103" s="164">
        <f t="shared" si="3"/>
        <v>1.12</v>
      </c>
      <c r="L103" s="174" t="s">
        <v>364</v>
      </c>
    </row>
    <row r="104" spans="1:12" ht="15.75" thickBot="1">
      <c r="A104" s="163">
        <v>81</v>
      </c>
      <c r="B104" s="173" t="s">
        <v>99</v>
      </c>
      <c r="C104" s="164" t="s">
        <v>369</v>
      </c>
      <c r="D104" s="164">
        <v>0.99</v>
      </c>
      <c r="E104" s="164">
        <v>2.15</v>
      </c>
      <c r="F104" s="164" t="s">
        <v>5</v>
      </c>
      <c r="G104" s="164">
        <f t="shared" si="4"/>
        <v>2.15</v>
      </c>
      <c r="H104" s="164">
        <v>0</v>
      </c>
      <c r="I104" s="164">
        <f t="shared" si="5"/>
        <v>2.15</v>
      </c>
      <c r="J104" s="164">
        <f t="shared" si="6"/>
        <v>1.16</v>
      </c>
      <c r="K104" s="164">
        <f aca="true" t="shared" si="7" ref="K104:K154">J104</f>
        <v>1.16</v>
      </c>
      <c r="L104" s="174" t="s">
        <v>364</v>
      </c>
    </row>
    <row r="105" spans="1:12" ht="15.75" thickBot="1">
      <c r="A105" s="163">
        <v>82</v>
      </c>
      <c r="B105" s="173" t="s">
        <v>100</v>
      </c>
      <c r="C105" s="164" t="s">
        <v>369</v>
      </c>
      <c r="D105" s="164">
        <v>0.5</v>
      </c>
      <c r="E105" s="164">
        <v>2.15</v>
      </c>
      <c r="F105" s="164" t="s">
        <v>5</v>
      </c>
      <c r="G105" s="164">
        <f t="shared" si="4"/>
        <v>2.15</v>
      </c>
      <c r="H105" s="164">
        <v>0</v>
      </c>
      <c r="I105" s="164">
        <f t="shared" si="5"/>
        <v>2.15</v>
      </c>
      <c r="J105" s="164">
        <f t="shared" si="6"/>
        <v>1.65</v>
      </c>
      <c r="K105" s="164">
        <f t="shared" si="7"/>
        <v>1.65</v>
      </c>
      <c r="L105" s="174" t="s">
        <v>364</v>
      </c>
    </row>
    <row r="106" spans="1:12" ht="15.75" thickBot="1">
      <c r="A106" s="163">
        <v>83</v>
      </c>
      <c r="B106" s="173" t="s">
        <v>101</v>
      </c>
      <c r="C106" s="164" t="s">
        <v>371</v>
      </c>
      <c r="D106" s="164">
        <v>0.6</v>
      </c>
      <c r="E106" s="164">
        <v>1.1</v>
      </c>
      <c r="F106" s="164" t="s">
        <v>5</v>
      </c>
      <c r="G106" s="164">
        <f t="shared" si="4"/>
        <v>1.1</v>
      </c>
      <c r="H106" s="164">
        <v>0</v>
      </c>
      <c r="I106" s="164">
        <f t="shared" si="5"/>
        <v>1.1</v>
      </c>
      <c r="J106" s="164">
        <f t="shared" si="6"/>
        <v>0.5000000000000001</v>
      </c>
      <c r="K106" s="164">
        <f t="shared" si="7"/>
        <v>0.5000000000000001</v>
      </c>
      <c r="L106" s="174" t="s">
        <v>364</v>
      </c>
    </row>
    <row r="107" spans="1:12" ht="15.75" thickBot="1">
      <c r="A107" s="163">
        <v>84</v>
      </c>
      <c r="B107" s="173" t="s">
        <v>102</v>
      </c>
      <c r="C107" s="164" t="s">
        <v>151</v>
      </c>
      <c r="D107" s="164">
        <v>0.4</v>
      </c>
      <c r="E107" s="164">
        <v>0.9</v>
      </c>
      <c r="F107" s="164" t="s">
        <v>5</v>
      </c>
      <c r="G107" s="164">
        <f t="shared" si="4"/>
        <v>0.9</v>
      </c>
      <c r="H107" s="164">
        <v>0</v>
      </c>
      <c r="I107" s="164">
        <f t="shared" si="5"/>
        <v>0.9</v>
      </c>
      <c r="J107" s="164">
        <f t="shared" si="6"/>
        <v>0.5</v>
      </c>
      <c r="K107" s="164">
        <f t="shared" si="7"/>
        <v>0.5</v>
      </c>
      <c r="L107" s="174" t="s">
        <v>364</v>
      </c>
    </row>
    <row r="108" spans="1:12" ht="15.75" thickBot="1">
      <c r="A108" s="163">
        <v>85</v>
      </c>
      <c r="B108" s="173" t="s">
        <v>103</v>
      </c>
      <c r="C108" s="164" t="s">
        <v>151</v>
      </c>
      <c r="D108" s="164">
        <v>0.03</v>
      </c>
      <c r="E108" s="164">
        <v>1.07</v>
      </c>
      <c r="F108" s="164" t="s">
        <v>5</v>
      </c>
      <c r="G108" s="164">
        <f t="shared" si="4"/>
        <v>1.07</v>
      </c>
      <c r="H108" s="164">
        <v>0</v>
      </c>
      <c r="I108" s="164">
        <f t="shared" si="5"/>
        <v>1.07</v>
      </c>
      <c r="J108" s="164">
        <f t="shared" si="6"/>
        <v>1.04</v>
      </c>
      <c r="K108" s="164">
        <f t="shared" si="7"/>
        <v>1.04</v>
      </c>
      <c r="L108" s="174" t="s">
        <v>364</v>
      </c>
    </row>
    <row r="109" spans="1:12" ht="15.75" thickBot="1">
      <c r="A109" s="163">
        <v>86</v>
      </c>
      <c r="B109" s="173" t="s">
        <v>104</v>
      </c>
      <c r="C109" s="164" t="s">
        <v>151</v>
      </c>
      <c r="D109" s="164">
        <v>0.08</v>
      </c>
      <c r="E109" s="164">
        <v>4.3</v>
      </c>
      <c r="F109" s="164" t="s">
        <v>5</v>
      </c>
      <c r="G109" s="164">
        <f t="shared" si="4"/>
        <v>4.3</v>
      </c>
      <c r="H109" s="164">
        <v>0</v>
      </c>
      <c r="I109" s="164">
        <f t="shared" si="5"/>
        <v>4.3</v>
      </c>
      <c r="J109" s="164">
        <f t="shared" si="6"/>
        <v>4.22</v>
      </c>
      <c r="K109" s="164">
        <f t="shared" si="7"/>
        <v>4.22</v>
      </c>
      <c r="L109" s="174" t="s">
        <v>364</v>
      </c>
    </row>
    <row r="110" spans="1:12" ht="15.75" thickBot="1">
      <c r="A110" s="163">
        <v>87</v>
      </c>
      <c r="B110" s="173" t="s">
        <v>105</v>
      </c>
      <c r="C110" s="164" t="s">
        <v>373</v>
      </c>
      <c r="D110" s="164">
        <v>0.73</v>
      </c>
      <c r="E110" s="164">
        <v>2.15</v>
      </c>
      <c r="F110" s="164" t="s">
        <v>5</v>
      </c>
      <c r="G110" s="164">
        <f t="shared" si="4"/>
        <v>2.15</v>
      </c>
      <c r="H110" s="164">
        <v>0</v>
      </c>
      <c r="I110" s="164">
        <f t="shared" si="5"/>
        <v>2.15</v>
      </c>
      <c r="J110" s="164">
        <f t="shared" si="6"/>
        <v>1.42</v>
      </c>
      <c r="K110" s="164">
        <f t="shared" si="7"/>
        <v>1.42</v>
      </c>
      <c r="L110" s="174" t="s">
        <v>364</v>
      </c>
    </row>
    <row r="111" spans="1:12" ht="15.75" thickBot="1">
      <c r="A111" s="163">
        <v>88</v>
      </c>
      <c r="B111" s="173" t="s">
        <v>106</v>
      </c>
      <c r="C111" s="164" t="s">
        <v>151</v>
      </c>
      <c r="D111" s="164">
        <v>0.16</v>
      </c>
      <c r="E111" s="164">
        <v>1.4</v>
      </c>
      <c r="F111" s="164" t="s">
        <v>5</v>
      </c>
      <c r="G111" s="164">
        <f t="shared" si="4"/>
        <v>1.4</v>
      </c>
      <c r="H111" s="164">
        <v>0</v>
      </c>
      <c r="I111" s="164">
        <f t="shared" si="5"/>
        <v>1.4</v>
      </c>
      <c r="J111" s="164">
        <f t="shared" si="6"/>
        <v>1.24</v>
      </c>
      <c r="K111" s="164">
        <f t="shared" si="7"/>
        <v>1.24</v>
      </c>
      <c r="L111" s="174" t="s">
        <v>364</v>
      </c>
    </row>
    <row r="112" spans="1:12" ht="15.75" thickBot="1">
      <c r="A112" s="163">
        <v>89</v>
      </c>
      <c r="B112" s="173" t="s">
        <v>107</v>
      </c>
      <c r="C112" s="164" t="s">
        <v>151</v>
      </c>
      <c r="D112" s="164">
        <v>0.4</v>
      </c>
      <c r="E112" s="164">
        <v>1.56</v>
      </c>
      <c r="F112" s="164" t="s">
        <v>5</v>
      </c>
      <c r="G112" s="164">
        <f t="shared" si="4"/>
        <v>1.56</v>
      </c>
      <c r="H112" s="164">
        <v>0</v>
      </c>
      <c r="I112" s="164">
        <f t="shared" si="5"/>
        <v>1.56</v>
      </c>
      <c r="J112" s="164">
        <f t="shared" si="6"/>
        <v>1.1600000000000001</v>
      </c>
      <c r="K112" s="164">
        <f t="shared" si="7"/>
        <v>1.1600000000000001</v>
      </c>
      <c r="L112" s="174" t="s">
        <v>364</v>
      </c>
    </row>
    <row r="113" spans="1:12" ht="15.75" thickBot="1">
      <c r="A113" s="163">
        <v>90</v>
      </c>
      <c r="B113" s="173" t="s">
        <v>108</v>
      </c>
      <c r="C113" s="164" t="s">
        <v>151</v>
      </c>
      <c r="D113" s="164">
        <v>0.41</v>
      </c>
      <c r="E113" s="164">
        <v>0.97</v>
      </c>
      <c r="F113" s="164" t="s">
        <v>5</v>
      </c>
      <c r="G113" s="164">
        <f t="shared" si="4"/>
        <v>0.97</v>
      </c>
      <c r="H113" s="164">
        <v>0</v>
      </c>
      <c r="I113" s="164">
        <f t="shared" si="5"/>
        <v>0.97</v>
      </c>
      <c r="J113" s="164">
        <f t="shared" si="6"/>
        <v>0.56</v>
      </c>
      <c r="K113" s="164">
        <f t="shared" si="7"/>
        <v>0.56</v>
      </c>
      <c r="L113" s="174" t="s">
        <v>364</v>
      </c>
    </row>
    <row r="114" spans="1:12" ht="15.75" thickBot="1">
      <c r="A114" s="163">
        <v>91</v>
      </c>
      <c r="B114" s="173" t="s">
        <v>109</v>
      </c>
      <c r="C114" s="164" t="s">
        <v>369</v>
      </c>
      <c r="D114" s="164">
        <v>0.38</v>
      </c>
      <c r="E114" s="164">
        <v>0.64</v>
      </c>
      <c r="F114" s="164" t="s">
        <v>5</v>
      </c>
      <c r="G114" s="164">
        <f t="shared" si="4"/>
        <v>0.64</v>
      </c>
      <c r="H114" s="164">
        <v>0</v>
      </c>
      <c r="I114" s="164">
        <f t="shared" si="5"/>
        <v>0.64</v>
      </c>
      <c r="J114" s="164">
        <f t="shared" si="6"/>
        <v>0.26</v>
      </c>
      <c r="K114" s="164">
        <f t="shared" si="7"/>
        <v>0.26</v>
      </c>
      <c r="L114" s="174" t="s">
        <v>364</v>
      </c>
    </row>
    <row r="115" spans="1:12" ht="15.75" thickBot="1">
      <c r="A115" s="163">
        <v>92</v>
      </c>
      <c r="B115" s="173" t="s">
        <v>110</v>
      </c>
      <c r="C115" s="164" t="s">
        <v>369</v>
      </c>
      <c r="D115" s="164">
        <v>0.93</v>
      </c>
      <c r="E115" s="164">
        <v>2.97</v>
      </c>
      <c r="F115" s="164" t="s">
        <v>5</v>
      </c>
      <c r="G115" s="164">
        <f t="shared" si="4"/>
        <v>2.97</v>
      </c>
      <c r="H115" s="164">
        <v>0</v>
      </c>
      <c r="I115" s="164">
        <f t="shared" si="5"/>
        <v>2.97</v>
      </c>
      <c r="J115" s="164">
        <f t="shared" si="6"/>
        <v>2.04</v>
      </c>
      <c r="K115" s="164">
        <f t="shared" si="7"/>
        <v>2.04</v>
      </c>
      <c r="L115" s="174" t="s">
        <v>364</v>
      </c>
    </row>
    <row r="116" spans="1:12" ht="15.75" thickBot="1">
      <c r="A116" s="163">
        <v>93</v>
      </c>
      <c r="B116" s="173" t="s">
        <v>111</v>
      </c>
      <c r="C116" s="164" t="s">
        <v>151</v>
      </c>
      <c r="D116" s="164">
        <v>0.6</v>
      </c>
      <c r="E116" s="164">
        <v>2.32</v>
      </c>
      <c r="F116" s="164" t="s">
        <v>5</v>
      </c>
      <c r="G116" s="164">
        <f t="shared" si="4"/>
        <v>2.32</v>
      </c>
      <c r="H116" s="164">
        <v>0</v>
      </c>
      <c r="I116" s="164">
        <f t="shared" si="5"/>
        <v>2.32</v>
      </c>
      <c r="J116" s="164">
        <f t="shared" si="6"/>
        <v>1.7199999999999998</v>
      </c>
      <c r="K116" s="164">
        <f t="shared" si="7"/>
        <v>1.7199999999999998</v>
      </c>
      <c r="L116" s="174" t="s">
        <v>364</v>
      </c>
    </row>
    <row r="117" spans="1:12" ht="15.75" thickBot="1">
      <c r="A117" s="163">
        <v>94</v>
      </c>
      <c r="B117" s="173" t="s">
        <v>112</v>
      </c>
      <c r="C117" s="164" t="s">
        <v>151</v>
      </c>
      <c r="D117" s="164">
        <v>0.16</v>
      </c>
      <c r="E117" s="164">
        <v>1.4</v>
      </c>
      <c r="F117" s="164" t="s">
        <v>5</v>
      </c>
      <c r="G117" s="164">
        <f t="shared" si="4"/>
        <v>1.4</v>
      </c>
      <c r="H117" s="164">
        <v>0</v>
      </c>
      <c r="I117" s="164">
        <f t="shared" si="5"/>
        <v>1.4</v>
      </c>
      <c r="J117" s="164">
        <f t="shared" si="6"/>
        <v>1.24</v>
      </c>
      <c r="K117" s="164">
        <f t="shared" si="7"/>
        <v>1.24</v>
      </c>
      <c r="L117" s="174" t="s">
        <v>364</v>
      </c>
    </row>
    <row r="118" spans="1:12" ht="15.75" thickBot="1">
      <c r="A118" s="163">
        <v>95</v>
      </c>
      <c r="B118" s="173" t="s">
        <v>113</v>
      </c>
      <c r="C118" s="164" t="s">
        <v>151</v>
      </c>
      <c r="D118" s="164">
        <v>0.36</v>
      </c>
      <c r="E118" s="164">
        <v>1.4</v>
      </c>
      <c r="F118" s="164" t="s">
        <v>5</v>
      </c>
      <c r="G118" s="164">
        <f t="shared" si="4"/>
        <v>1.4</v>
      </c>
      <c r="H118" s="164">
        <v>0</v>
      </c>
      <c r="I118" s="164">
        <f t="shared" si="5"/>
        <v>1.4</v>
      </c>
      <c r="J118" s="164">
        <f t="shared" si="6"/>
        <v>1.04</v>
      </c>
      <c r="K118" s="164">
        <f t="shared" si="7"/>
        <v>1.04</v>
      </c>
      <c r="L118" s="174" t="s">
        <v>364</v>
      </c>
    </row>
    <row r="119" spans="1:12" ht="15.75" thickBot="1">
      <c r="A119" s="163">
        <v>96</v>
      </c>
      <c r="B119" s="173" t="s">
        <v>114</v>
      </c>
      <c r="C119" s="164" t="s">
        <v>149</v>
      </c>
      <c r="D119" s="164">
        <v>1</v>
      </c>
      <c r="E119" s="164">
        <v>2.15</v>
      </c>
      <c r="F119" s="164" t="s">
        <v>5</v>
      </c>
      <c r="G119" s="164">
        <f t="shared" si="4"/>
        <v>2.15</v>
      </c>
      <c r="H119" s="164">
        <v>0</v>
      </c>
      <c r="I119" s="164">
        <f t="shared" si="5"/>
        <v>2.15</v>
      </c>
      <c r="J119" s="164">
        <f t="shared" si="6"/>
        <v>1.15</v>
      </c>
      <c r="K119" s="164">
        <f t="shared" si="7"/>
        <v>1.15</v>
      </c>
      <c r="L119" s="174" t="s">
        <v>364</v>
      </c>
    </row>
    <row r="120" spans="1:12" ht="15.75" thickBot="1">
      <c r="A120" s="163">
        <v>97</v>
      </c>
      <c r="B120" s="173" t="s">
        <v>115</v>
      </c>
      <c r="C120" s="164" t="s">
        <v>151</v>
      </c>
      <c r="D120" s="164">
        <v>0.03</v>
      </c>
      <c r="E120" s="164">
        <v>0.74</v>
      </c>
      <c r="F120" s="164" t="s">
        <v>5</v>
      </c>
      <c r="G120" s="164">
        <f t="shared" si="4"/>
        <v>0.74</v>
      </c>
      <c r="H120" s="164">
        <v>0</v>
      </c>
      <c r="I120" s="164">
        <f t="shared" si="5"/>
        <v>0.74</v>
      </c>
      <c r="J120" s="164">
        <f t="shared" si="6"/>
        <v>0.71</v>
      </c>
      <c r="K120" s="164">
        <f t="shared" si="7"/>
        <v>0.71</v>
      </c>
      <c r="L120" s="174" t="s">
        <v>364</v>
      </c>
    </row>
    <row r="121" spans="1:12" ht="15.75" thickBot="1">
      <c r="A121" s="163">
        <v>98</v>
      </c>
      <c r="B121" s="173" t="s">
        <v>116</v>
      </c>
      <c r="C121" s="164" t="s">
        <v>151</v>
      </c>
      <c r="D121" s="164">
        <v>0.27</v>
      </c>
      <c r="E121" s="164">
        <v>2.15</v>
      </c>
      <c r="F121" s="164" t="s">
        <v>5</v>
      </c>
      <c r="G121" s="164">
        <f t="shared" si="4"/>
        <v>2.15</v>
      </c>
      <c r="H121" s="164">
        <v>0</v>
      </c>
      <c r="I121" s="164">
        <f t="shared" si="5"/>
        <v>2.15</v>
      </c>
      <c r="J121" s="164">
        <f t="shared" si="6"/>
        <v>1.88</v>
      </c>
      <c r="K121" s="164">
        <f t="shared" si="7"/>
        <v>1.88</v>
      </c>
      <c r="L121" s="174" t="s">
        <v>364</v>
      </c>
    </row>
    <row r="122" spans="1:12" ht="15.75" thickBot="1">
      <c r="A122" s="163">
        <v>99</v>
      </c>
      <c r="B122" s="173" t="s">
        <v>117</v>
      </c>
      <c r="C122" s="164" t="s">
        <v>371</v>
      </c>
      <c r="D122" s="164">
        <v>0.53</v>
      </c>
      <c r="E122" s="164">
        <v>2.15</v>
      </c>
      <c r="F122" s="164" t="s">
        <v>5</v>
      </c>
      <c r="G122" s="164">
        <f t="shared" si="4"/>
        <v>2.15</v>
      </c>
      <c r="H122" s="164">
        <v>0</v>
      </c>
      <c r="I122" s="164">
        <f t="shared" si="5"/>
        <v>2.15</v>
      </c>
      <c r="J122" s="164">
        <f t="shared" si="6"/>
        <v>1.6199999999999999</v>
      </c>
      <c r="K122" s="164">
        <f t="shared" si="7"/>
        <v>1.6199999999999999</v>
      </c>
      <c r="L122" s="174" t="s">
        <v>364</v>
      </c>
    </row>
    <row r="123" spans="1:12" ht="15.75" thickBot="1">
      <c r="A123" s="163">
        <v>100</v>
      </c>
      <c r="B123" s="173" t="s">
        <v>118</v>
      </c>
      <c r="C123" s="164" t="s">
        <v>369</v>
      </c>
      <c r="D123" s="164">
        <v>2.3</v>
      </c>
      <c r="E123" s="164">
        <v>3.3</v>
      </c>
      <c r="F123" s="164" t="s">
        <v>5</v>
      </c>
      <c r="G123" s="164">
        <f t="shared" si="4"/>
        <v>3.3</v>
      </c>
      <c r="H123" s="164">
        <v>0</v>
      </c>
      <c r="I123" s="164">
        <f t="shared" si="5"/>
        <v>3.3</v>
      </c>
      <c r="J123" s="164">
        <f t="shared" si="6"/>
        <v>1</v>
      </c>
      <c r="K123" s="164">
        <f t="shared" si="7"/>
        <v>1</v>
      </c>
      <c r="L123" s="174" t="s">
        <v>364</v>
      </c>
    </row>
    <row r="124" spans="1:12" ht="15.75" thickBot="1">
      <c r="A124" s="163">
        <v>101</v>
      </c>
      <c r="B124" s="173" t="s">
        <v>119</v>
      </c>
      <c r="C124" s="164" t="s">
        <v>369</v>
      </c>
      <c r="D124" s="164">
        <v>0</v>
      </c>
      <c r="E124" s="164">
        <v>0.74</v>
      </c>
      <c r="F124" s="164" t="s">
        <v>5</v>
      </c>
      <c r="G124" s="164">
        <f t="shared" si="4"/>
        <v>0.74</v>
      </c>
      <c r="H124" s="164">
        <v>0</v>
      </c>
      <c r="I124" s="164">
        <f t="shared" si="5"/>
        <v>0.74</v>
      </c>
      <c r="J124" s="164">
        <f t="shared" si="6"/>
        <v>0.74</v>
      </c>
      <c r="K124" s="164">
        <f t="shared" si="7"/>
        <v>0.74</v>
      </c>
      <c r="L124" s="174" t="s">
        <v>364</v>
      </c>
    </row>
    <row r="125" spans="1:12" ht="15.75" thickBot="1">
      <c r="A125" s="163">
        <v>102</v>
      </c>
      <c r="B125" s="173" t="s">
        <v>120</v>
      </c>
      <c r="C125" s="164" t="s">
        <v>151</v>
      </c>
      <c r="D125" s="164">
        <v>0.16</v>
      </c>
      <c r="E125" s="164">
        <v>0.86</v>
      </c>
      <c r="F125" s="164">
        <v>0</v>
      </c>
      <c r="G125" s="164">
        <f t="shared" si="4"/>
        <v>0.86</v>
      </c>
      <c r="H125" s="164">
        <v>0</v>
      </c>
      <c r="I125" s="164">
        <f t="shared" si="5"/>
        <v>0.86</v>
      </c>
      <c r="J125" s="164">
        <f t="shared" si="6"/>
        <v>0.7</v>
      </c>
      <c r="K125" s="164">
        <f t="shared" si="7"/>
        <v>0.7</v>
      </c>
      <c r="L125" s="174" t="s">
        <v>364</v>
      </c>
    </row>
    <row r="126" spans="1:12" ht="15.75" thickBot="1">
      <c r="A126" s="163">
        <v>103</v>
      </c>
      <c r="B126" s="173" t="s">
        <v>121</v>
      </c>
      <c r="C126" s="164" t="s">
        <v>371</v>
      </c>
      <c r="D126" s="164">
        <v>0.16</v>
      </c>
      <c r="E126" s="164">
        <v>1.43</v>
      </c>
      <c r="F126" s="164" t="s">
        <v>5</v>
      </c>
      <c r="G126" s="164">
        <f t="shared" si="4"/>
        <v>1.43</v>
      </c>
      <c r="H126" s="164">
        <v>0</v>
      </c>
      <c r="I126" s="164">
        <f t="shared" si="5"/>
        <v>1.43</v>
      </c>
      <c r="J126" s="164">
        <f t="shared" si="6"/>
        <v>1.27</v>
      </c>
      <c r="K126" s="164">
        <f t="shared" si="7"/>
        <v>1.27</v>
      </c>
      <c r="L126" s="174" t="s">
        <v>364</v>
      </c>
    </row>
    <row r="127" spans="1:12" ht="15.75" thickBot="1">
      <c r="A127" s="163">
        <v>104</v>
      </c>
      <c r="B127" s="173" t="s">
        <v>122</v>
      </c>
      <c r="C127" s="164" t="s">
        <v>151</v>
      </c>
      <c r="D127" s="164">
        <v>0.17</v>
      </c>
      <c r="E127" s="164">
        <v>0.7</v>
      </c>
      <c r="F127" s="164" t="s">
        <v>5</v>
      </c>
      <c r="G127" s="164">
        <f t="shared" si="4"/>
        <v>0.7</v>
      </c>
      <c r="H127" s="164">
        <v>0</v>
      </c>
      <c r="I127" s="164">
        <f t="shared" si="5"/>
        <v>0.7</v>
      </c>
      <c r="J127" s="164">
        <f t="shared" si="6"/>
        <v>0.5299999999999999</v>
      </c>
      <c r="K127" s="164">
        <f t="shared" si="7"/>
        <v>0.5299999999999999</v>
      </c>
      <c r="L127" s="174" t="s">
        <v>364</v>
      </c>
    </row>
    <row r="128" spans="1:12" ht="15.75" thickBot="1">
      <c r="A128" s="163">
        <v>105</v>
      </c>
      <c r="B128" s="173" t="s">
        <v>123</v>
      </c>
      <c r="C128" s="164" t="s">
        <v>369</v>
      </c>
      <c r="D128" s="164">
        <v>0.5</v>
      </c>
      <c r="E128" s="164">
        <v>2.3</v>
      </c>
      <c r="F128" s="164" t="s">
        <v>5</v>
      </c>
      <c r="G128" s="164">
        <f t="shared" si="4"/>
        <v>2.3</v>
      </c>
      <c r="H128" s="164">
        <v>0</v>
      </c>
      <c r="I128" s="164">
        <f t="shared" si="5"/>
        <v>2.3</v>
      </c>
      <c r="J128" s="164">
        <f t="shared" si="6"/>
        <v>1.7999999999999998</v>
      </c>
      <c r="K128" s="164">
        <f t="shared" si="7"/>
        <v>1.7999999999999998</v>
      </c>
      <c r="L128" s="174" t="s">
        <v>364</v>
      </c>
    </row>
    <row r="129" spans="1:12" ht="15.75" thickBot="1">
      <c r="A129" s="163">
        <v>106</v>
      </c>
      <c r="B129" s="173" t="s">
        <v>124</v>
      </c>
      <c r="C129" s="164" t="s">
        <v>151</v>
      </c>
      <c r="D129" s="164">
        <v>0.4</v>
      </c>
      <c r="E129" s="164">
        <v>1.31</v>
      </c>
      <c r="F129" s="164" t="s">
        <v>5</v>
      </c>
      <c r="G129" s="164">
        <f t="shared" si="4"/>
        <v>1.31</v>
      </c>
      <c r="H129" s="164">
        <v>0</v>
      </c>
      <c r="I129" s="164">
        <f t="shared" si="5"/>
        <v>1.31</v>
      </c>
      <c r="J129" s="164">
        <f t="shared" si="6"/>
        <v>0.91</v>
      </c>
      <c r="K129" s="164">
        <f t="shared" si="7"/>
        <v>0.91</v>
      </c>
      <c r="L129" s="174" t="s">
        <v>364</v>
      </c>
    </row>
    <row r="130" spans="1:12" ht="15.75" thickBot="1">
      <c r="A130" s="163">
        <v>107</v>
      </c>
      <c r="B130" s="173" t="s">
        <v>125</v>
      </c>
      <c r="C130" s="164" t="s">
        <v>368</v>
      </c>
      <c r="D130" s="164">
        <v>0.39</v>
      </c>
      <c r="E130" s="164">
        <v>1.43</v>
      </c>
      <c r="F130" s="164" t="s">
        <v>5</v>
      </c>
      <c r="G130" s="164">
        <f t="shared" si="4"/>
        <v>1.43</v>
      </c>
      <c r="H130" s="164">
        <v>0</v>
      </c>
      <c r="I130" s="164">
        <f t="shared" si="5"/>
        <v>1.43</v>
      </c>
      <c r="J130" s="164">
        <f t="shared" si="6"/>
        <v>1.04</v>
      </c>
      <c r="K130" s="164">
        <f t="shared" si="7"/>
        <v>1.04</v>
      </c>
      <c r="L130" s="174" t="s">
        <v>364</v>
      </c>
    </row>
    <row r="131" spans="1:12" ht="15.75" thickBot="1">
      <c r="A131" s="163">
        <v>108</v>
      </c>
      <c r="B131" s="173" t="s">
        <v>126</v>
      </c>
      <c r="C131" s="164" t="s">
        <v>151</v>
      </c>
      <c r="D131" s="164">
        <v>0.56</v>
      </c>
      <c r="E131" s="164">
        <v>0.94</v>
      </c>
      <c r="F131" s="164" t="s">
        <v>5</v>
      </c>
      <c r="G131" s="164">
        <f t="shared" si="4"/>
        <v>0.94</v>
      </c>
      <c r="H131" s="164">
        <v>0</v>
      </c>
      <c r="I131" s="164">
        <f t="shared" si="5"/>
        <v>0.94</v>
      </c>
      <c r="J131" s="164">
        <f t="shared" si="6"/>
        <v>0.3799999999999999</v>
      </c>
      <c r="K131" s="164">
        <f t="shared" si="7"/>
        <v>0.3799999999999999</v>
      </c>
      <c r="L131" s="174" t="s">
        <v>364</v>
      </c>
    </row>
    <row r="132" spans="1:12" ht="15.75" thickBot="1">
      <c r="A132" s="163">
        <v>109</v>
      </c>
      <c r="B132" s="173" t="s">
        <v>127</v>
      </c>
      <c r="C132" s="164" t="s">
        <v>371</v>
      </c>
      <c r="D132" s="164">
        <v>0.58</v>
      </c>
      <c r="E132" s="164">
        <v>1.15</v>
      </c>
      <c r="F132" s="164" t="s">
        <v>5</v>
      </c>
      <c r="G132" s="164">
        <f t="shared" si="4"/>
        <v>1.15</v>
      </c>
      <c r="H132" s="164">
        <v>0</v>
      </c>
      <c r="I132" s="164">
        <f t="shared" si="5"/>
        <v>1.15</v>
      </c>
      <c r="J132" s="164">
        <f t="shared" si="6"/>
        <v>0.57</v>
      </c>
      <c r="K132" s="164">
        <f t="shared" si="7"/>
        <v>0.57</v>
      </c>
      <c r="L132" s="174" t="s">
        <v>364</v>
      </c>
    </row>
    <row r="133" spans="1:12" ht="15.75" thickBot="1">
      <c r="A133" s="163">
        <v>110</v>
      </c>
      <c r="B133" s="173" t="s">
        <v>128</v>
      </c>
      <c r="C133" s="164" t="s">
        <v>151</v>
      </c>
      <c r="D133" s="164">
        <v>0.3</v>
      </c>
      <c r="E133" s="164">
        <v>1.25</v>
      </c>
      <c r="F133" s="164" t="s">
        <v>5</v>
      </c>
      <c r="G133" s="164">
        <f t="shared" si="4"/>
        <v>1.25</v>
      </c>
      <c r="H133" s="164">
        <v>0</v>
      </c>
      <c r="I133" s="164">
        <f t="shared" si="5"/>
        <v>1.25</v>
      </c>
      <c r="J133" s="164">
        <f t="shared" si="6"/>
        <v>0.95</v>
      </c>
      <c r="K133" s="164">
        <f t="shared" si="7"/>
        <v>0.95</v>
      </c>
      <c r="L133" s="174" t="s">
        <v>364</v>
      </c>
    </row>
    <row r="134" spans="1:12" ht="15.75" thickBot="1">
      <c r="A134" s="163">
        <v>111</v>
      </c>
      <c r="B134" s="173" t="s">
        <v>129</v>
      </c>
      <c r="C134" s="164" t="s">
        <v>151</v>
      </c>
      <c r="D134" s="164">
        <v>0.4</v>
      </c>
      <c r="E134" s="164">
        <v>2.7</v>
      </c>
      <c r="F134" s="164" t="s">
        <v>5</v>
      </c>
      <c r="G134" s="164">
        <f t="shared" si="4"/>
        <v>2.7</v>
      </c>
      <c r="H134" s="164">
        <v>0</v>
      </c>
      <c r="I134" s="164">
        <f t="shared" si="5"/>
        <v>2.7</v>
      </c>
      <c r="J134" s="164">
        <f t="shared" si="6"/>
        <v>2.3000000000000003</v>
      </c>
      <c r="K134" s="164">
        <f t="shared" si="7"/>
        <v>2.3000000000000003</v>
      </c>
      <c r="L134" s="174" t="s">
        <v>364</v>
      </c>
    </row>
    <row r="135" spans="1:12" ht="15.75" thickBot="1">
      <c r="A135" s="163">
        <v>112</v>
      </c>
      <c r="B135" s="173" t="s">
        <v>130</v>
      </c>
      <c r="C135" s="164" t="s">
        <v>151</v>
      </c>
      <c r="D135" s="164">
        <v>0.3</v>
      </c>
      <c r="E135" s="164">
        <v>1.43</v>
      </c>
      <c r="F135" s="164" t="s">
        <v>5</v>
      </c>
      <c r="G135" s="164">
        <f t="shared" si="4"/>
        <v>1.43</v>
      </c>
      <c r="H135" s="164">
        <v>0</v>
      </c>
      <c r="I135" s="164">
        <f t="shared" si="5"/>
        <v>1.43</v>
      </c>
      <c r="J135" s="164">
        <f t="shared" si="6"/>
        <v>1.13</v>
      </c>
      <c r="K135" s="164">
        <f t="shared" si="7"/>
        <v>1.13</v>
      </c>
      <c r="L135" s="174" t="s">
        <v>364</v>
      </c>
    </row>
    <row r="136" spans="1:12" ht="15.75" thickBot="1">
      <c r="A136" s="163">
        <v>113</v>
      </c>
      <c r="B136" s="173" t="s">
        <v>131</v>
      </c>
      <c r="C136" s="164" t="s">
        <v>151</v>
      </c>
      <c r="D136" s="164">
        <v>0.9</v>
      </c>
      <c r="E136" s="164">
        <v>1.76</v>
      </c>
      <c r="F136" s="164" t="s">
        <v>5</v>
      </c>
      <c r="G136" s="164">
        <f t="shared" si="4"/>
        <v>1.76</v>
      </c>
      <c r="H136" s="164">
        <v>0</v>
      </c>
      <c r="I136" s="164">
        <f t="shared" si="5"/>
        <v>1.76</v>
      </c>
      <c r="J136" s="164">
        <f t="shared" si="6"/>
        <v>0.86</v>
      </c>
      <c r="K136" s="164">
        <f t="shared" si="7"/>
        <v>0.86</v>
      </c>
      <c r="L136" s="174" t="s">
        <v>364</v>
      </c>
    </row>
    <row r="137" spans="1:12" ht="15.75" thickBot="1">
      <c r="A137" s="163">
        <v>114</v>
      </c>
      <c r="B137" s="173" t="s">
        <v>132</v>
      </c>
      <c r="C137" s="164" t="s">
        <v>371</v>
      </c>
      <c r="D137" s="164">
        <v>0.22</v>
      </c>
      <c r="E137" s="164">
        <v>1.1</v>
      </c>
      <c r="F137" s="164" t="s">
        <v>5</v>
      </c>
      <c r="G137" s="164">
        <f t="shared" si="4"/>
        <v>1.1</v>
      </c>
      <c r="H137" s="164">
        <v>0</v>
      </c>
      <c r="I137" s="164">
        <f t="shared" si="5"/>
        <v>1.1</v>
      </c>
      <c r="J137" s="164">
        <f t="shared" si="6"/>
        <v>0.8800000000000001</v>
      </c>
      <c r="K137" s="164">
        <f t="shared" si="7"/>
        <v>0.8800000000000001</v>
      </c>
      <c r="L137" s="174" t="s">
        <v>364</v>
      </c>
    </row>
    <row r="138" spans="1:12" ht="15.75" thickBot="1">
      <c r="A138" s="163">
        <v>115</v>
      </c>
      <c r="B138" s="173" t="s">
        <v>133</v>
      </c>
      <c r="C138" s="164" t="s">
        <v>151</v>
      </c>
      <c r="D138" s="164">
        <v>0.3</v>
      </c>
      <c r="E138" s="164">
        <v>1.4</v>
      </c>
      <c r="F138" s="164" t="s">
        <v>5</v>
      </c>
      <c r="G138" s="164">
        <f t="shared" si="4"/>
        <v>1.4</v>
      </c>
      <c r="H138" s="164">
        <v>0</v>
      </c>
      <c r="I138" s="164">
        <f t="shared" si="5"/>
        <v>1.4</v>
      </c>
      <c r="J138" s="164">
        <f t="shared" si="6"/>
        <v>1.0999999999999999</v>
      </c>
      <c r="K138" s="164">
        <f t="shared" si="7"/>
        <v>1.0999999999999999</v>
      </c>
      <c r="L138" s="174" t="s">
        <v>364</v>
      </c>
    </row>
    <row r="139" spans="1:12" ht="15.75" thickBot="1">
      <c r="A139" s="163">
        <v>116</v>
      </c>
      <c r="B139" s="173" t="s">
        <v>134</v>
      </c>
      <c r="C139" s="164" t="s">
        <v>151</v>
      </c>
      <c r="D139" s="164">
        <v>0.35</v>
      </c>
      <c r="E139" s="164">
        <v>1.3</v>
      </c>
      <c r="F139" s="164" t="s">
        <v>5</v>
      </c>
      <c r="G139" s="164">
        <f aca="true" t="shared" si="8" ref="G139:G154">E139</f>
        <v>1.3</v>
      </c>
      <c r="H139" s="164">
        <v>0</v>
      </c>
      <c r="I139" s="164">
        <f aca="true" t="shared" si="9" ref="I139:I154">G139-H139</f>
        <v>1.3</v>
      </c>
      <c r="J139" s="164">
        <f t="shared" si="6"/>
        <v>0.9500000000000001</v>
      </c>
      <c r="K139" s="164">
        <f t="shared" si="7"/>
        <v>0.9500000000000001</v>
      </c>
      <c r="L139" s="174" t="s">
        <v>364</v>
      </c>
    </row>
    <row r="140" spans="1:12" ht="15.75" thickBot="1">
      <c r="A140" s="163">
        <v>117</v>
      </c>
      <c r="B140" s="173" t="s">
        <v>135</v>
      </c>
      <c r="C140" s="164" t="s">
        <v>151</v>
      </c>
      <c r="D140" s="164">
        <v>0.6</v>
      </c>
      <c r="E140" s="164">
        <v>1.34</v>
      </c>
      <c r="F140" s="164" t="s">
        <v>5</v>
      </c>
      <c r="G140" s="164">
        <f t="shared" si="8"/>
        <v>1.34</v>
      </c>
      <c r="H140" s="164">
        <v>0</v>
      </c>
      <c r="I140" s="164">
        <f t="shared" si="9"/>
        <v>1.34</v>
      </c>
      <c r="J140" s="164">
        <f aca="true" t="shared" si="10" ref="J140:J154">I140-D140</f>
        <v>0.7400000000000001</v>
      </c>
      <c r="K140" s="164">
        <f t="shared" si="7"/>
        <v>0.7400000000000001</v>
      </c>
      <c r="L140" s="174" t="s">
        <v>364</v>
      </c>
    </row>
    <row r="141" spans="1:12" ht="15.75" thickBot="1">
      <c r="A141" s="163">
        <v>118</v>
      </c>
      <c r="B141" s="173" t="s">
        <v>136</v>
      </c>
      <c r="C141" s="164" t="s">
        <v>371</v>
      </c>
      <c r="D141" s="164">
        <v>0.44</v>
      </c>
      <c r="E141" s="164">
        <v>0.71</v>
      </c>
      <c r="F141" s="164" t="s">
        <v>5</v>
      </c>
      <c r="G141" s="164">
        <f t="shared" si="8"/>
        <v>0.71</v>
      </c>
      <c r="H141" s="164">
        <v>0</v>
      </c>
      <c r="I141" s="164">
        <f t="shared" si="9"/>
        <v>0.71</v>
      </c>
      <c r="J141" s="164">
        <f t="shared" si="10"/>
        <v>0.26999999999999996</v>
      </c>
      <c r="K141" s="164">
        <f t="shared" si="7"/>
        <v>0.26999999999999996</v>
      </c>
      <c r="L141" s="174" t="s">
        <v>364</v>
      </c>
    </row>
    <row r="142" spans="1:12" ht="15.75" thickBot="1">
      <c r="A142" s="163">
        <v>119</v>
      </c>
      <c r="B142" s="173" t="s">
        <v>137</v>
      </c>
      <c r="C142" s="164" t="s">
        <v>151</v>
      </c>
      <c r="D142" s="164">
        <v>0.3</v>
      </c>
      <c r="E142" s="164">
        <v>1.15</v>
      </c>
      <c r="F142" s="164" t="s">
        <v>5</v>
      </c>
      <c r="G142" s="164">
        <f t="shared" si="8"/>
        <v>1.15</v>
      </c>
      <c r="H142" s="164">
        <v>0</v>
      </c>
      <c r="I142" s="164">
        <f t="shared" si="9"/>
        <v>1.15</v>
      </c>
      <c r="J142" s="164">
        <f t="shared" si="10"/>
        <v>0.8499999999999999</v>
      </c>
      <c r="K142" s="164">
        <f t="shared" si="7"/>
        <v>0.8499999999999999</v>
      </c>
      <c r="L142" s="174" t="s">
        <v>364</v>
      </c>
    </row>
    <row r="143" spans="1:12" ht="15.75" thickBot="1">
      <c r="A143" s="163">
        <v>120</v>
      </c>
      <c r="B143" s="173" t="s">
        <v>138</v>
      </c>
      <c r="C143" s="164" t="s">
        <v>151</v>
      </c>
      <c r="D143" s="164">
        <v>0.46</v>
      </c>
      <c r="E143" s="164">
        <v>1.43</v>
      </c>
      <c r="F143" s="164" t="s">
        <v>5</v>
      </c>
      <c r="G143" s="164">
        <f t="shared" si="8"/>
        <v>1.43</v>
      </c>
      <c r="H143" s="164">
        <v>0</v>
      </c>
      <c r="I143" s="164">
        <f t="shared" si="9"/>
        <v>1.43</v>
      </c>
      <c r="J143" s="164">
        <f t="shared" si="10"/>
        <v>0.97</v>
      </c>
      <c r="K143" s="164">
        <f t="shared" si="7"/>
        <v>0.97</v>
      </c>
      <c r="L143" s="174" t="s">
        <v>364</v>
      </c>
    </row>
    <row r="144" spans="1:12" ht="15.75" thickBot="1">
      <c r="A144" s="163">
        <v>121</v>
      </c>
      <c r="B144" s="173" t="s">
        <v>139</v>
      </c>
      <c r="C144" s="164" t="s">
        <v>151</v>
      </c>
      <c r="D144" s="164">
        <v>0.08</v>
      </c>
      <c r="E144" s="164">
        <v>0.7</v>
      </c>
      <c r="F144" s="164" t="s">
        <v>5</v>
      </c>
      <c r="G144" s="164">
        <f t="shared" si="8"/>
        <v>0.7</v>
      </c>
      <c r="H144" s="164">
        <v>0</v>
      </c>
      <c r="I144" s="164">
        <f t="shared" si="9"/>
        <v>0.7</v>
      </c>
      <c r="J144" s="164">
        <f t="shared" si="10"/>
        <v>0.62</v>
      </c>
      <c r="K144" s="164">
        <f t="shared" si="7"/>
        <v>0.62</v>
      </c>
      <c r="L144" s="174" t="s">
        <v>364</v>
      </c>
    </row>
    <row r="145" spans="1:12" ht="15.75" thickBot="1">
      <c r="A145" s="163">
        <v>122</v>
      </c>
      <c r="B145" s="173" t="s">
        <v>140</v>
      </c>
      <c r="C145" s="164" t="s">
        <v>371</v>
      </c>
      <c r="D145" s="164">
        <v>0.17</v>
      </c>
      <c r="E145" s="164">
        <v>1.72</v>
      </c>
      <c r="F145" s="164" t="s">
        <v>5</v>
      </c>
      <c r="G145" s="164">
        <f t="shared" si="8"/>
        <v>1.72</v>
      </c>
      <c r="H145" s="164">
        <v>0</v>
      </c>
      <c r="I145" s="164">
        <f t="shared" si="9"/>
        <v>1.72</v>
      </c>
      <c r="J145" s="164">
        <f t="shared" si="10"/>
        <v>1.55</v>
      </c>
      <c r="K145" s="164">
        <f t="shared" si="7"/>
        <v>1.55</v>
      </c>
      <c r="L145" s="174" t="s">
        <v>364</v>
      </c>
    </row>
    <row r="146" spans="1:12" ht="15.75" thickBot="1">
      <c r="A146" s="163">
        <v>123</v>
      </c>
      <c r="B146" s="173" t="s">
        <v>141</v>
      </c>
      <c r="C146" s="164" t="s">
        <v>151</v>
      </c>
      <c r="D146" s="164">
        <v>0.2</v>
      </c>
      <c r="E146" s="164">
        <v>1.1</v>
      </c>
      <c r="F146" s="164" t="s">
        <v>5</v>
      </c>
      <c r="G146" s="164">
        <f t="shared" si="8"/>
        <v>1.1</v>
      </c>
      <c r="H146" s="164">
        <v>0</v>
      </c>
      <c r="I146" s="164">
        <f t="shared" si="9"/>
        <v>1.1</v>
      </c>
      <c r="J146" s="164">
        <f t="shared" si="10"/>
        <v>0.9000000000000001</v>
      </c>
      <c r="K146" s="164">
        <f t="shared" si="7"/>
        <v>0.9000000000000001</v>
      </c>
      <c r="L146" s="174" t="s">
        <v>364</v>
      </c>
    </row>
    <row r="147" spans="1:12" ht="15.75" thickBot="1">
      <c r="A147" s="163">
        <v>124</v>
      </c>
      <c r="B147" s="173" t="s">
        <v>142</v>
      </c>
      <c r="C147" s="164" t="s">
        <v>371</v>
      </c>
      <c r="D147" s="164">
        <v>0.06</v>
      </c>
      <c r="E147" s="164">
        <v>0.85</v>
      </c>
      <c r="F147" s="164" t="s">
        <v>5</v>
      </c>
      <c r="G147" s="164">
        <f t="shared" si="8"/>
        <v>0.85</v>
      </c>
      <c r="H147" s="164">
        <v>0</v>
      </c>
      <c r="I147" s="164">
        <f t="shared" si="9"/>
        <v>0.85</v>
      </c>
      <c r="J147" s="164">
        <f t="shared" si="10"/>
        <v>0.79</v>
      </c>
      <c r="K147" s="164">
        <f t="shared" si="7"/>
        <v>0.79</v>
      </c>
      <c r="L147" s="174" t="s">
        <v>364</v>
      </c>
    </row>
    <row r="148" spans="1:12" ht="15.75" thickBot="1">
      <c r="A148" s="163">
        <v>125</v>
      </c>
      <c r="B148" s="173" t="s">
        <v>143</v>
      </c>
      <c r="C148" s="164" t="s">
        <v>371</v>
      </c>
      <c r="D148" s="164">
        <v>0.35</v>
      </c>
      <c r="E148" s="164">
        <v>1.43</v>
      </c>
      <c r="F148" s="164" t="s">
        <v>5</v>
      </c>
      <c r="G148" s="164">
        <f t="shared" si="8"/>
        <v>1.43</v>
      </c>
      <c r="H148" s="164">
        <v>0</v>
      </c>
      <c r="I148" s="164">
        <f t="shared" si="9"/>
        <v>1.43</v>
      </c>
      <c r="J148" s="164">
        <f t="shared" si="10"/>
        <v>1.08</v>
      </c>
      <c r="K148" s="164">
        <f t="shared" si="7"/>
        <v>1.08</v>
      </c>
      <c r="L148" s="174" t="s">
        <v>364</v>
      </c>
    </row>
    <row r="149" spans="1:12" ht="15.75" thickBot="1">
      <c r="A149" s="163">
        <v>126</v>
      </c>
      <c r="B149" s="173" t="s">
        <v>144</v>
      </c>
      <c r="C149" s="164" t="s">
        <v>151</v>
      </c>
      <c r="D149" s="164">
        <v>0.16</v>
      </c>
      <c r="E149" s="164">
        <v>1.43</v>
      </c>
      <c r="F149" s="164" t="s">
        <v>5</v>
      </c>
      <c r="G149" s="164">
        <f t="shared" si="8"/>
        <v>1.43</v>
      </c>
      <c r="H149" s="164">
        <v>0</v>
      </c>
      <c r="I149" s="164">
        <f t="shared" si="9"/>
        <v>1.43</v>
      </c>
      <c r="J149" s="164">
        <f t="shared" si="10"/>
        <v>1.27</v>
      </c>
      <c r="K149" s="164">
        <f t="shared" si="7"/>
        <v>1.27</v>
      </c>
      <c r="L149" s="174" t="s">
        <v>364</v>
      </c>
    </row>
    <row r="150" spans="1:12" ht="15.75" thickBot="1">
      <c r="A150" s="163">
        <v>127</v>
      </c>
      <c r="B150" s="173" t="s">
        <v>145</v>
      </c>
      <c r="C150" s="164" t="s">
        <v>151</v>
      </c>
      <c r="D150" s="164">
        <v>0.75</v>
      </c>
      <c r="E150" s="164">
        <v>1.47</v>
      </c>
      <c r="F150" s="164" t="s">
        <v>5</v>
      </c>
      <c r="G150" s="164">
        <f t="shared" si="8"/>
        <v>1.47</v>
      </c>
      <c r="H150" s="164">
        <v>0</v>
      </c>
      <c r="I150" s="164">
        <f t="shared" si="9"/>
        <v>1.47</v>
      </c>
      <c r="J150" s="164">
        <f t="shared" si="10"/>
        <v>0.72</v>
      </c>
      <c r="K150" s="164">
        <f t="shared" si="7"/>
        <v>0.72</v>
      </c>
      <c r="L150" s="174" t="s">
        <v>364</v>
      </c>
    </row>
    <row r="151" spans="1:12" ht="15.75" thickBot="1">
      <c r="A151" s="163">
        <v>128</v>
      </c>
      <c r="B151" s="173" t="s">
        <v>146</v>
      </c>
      <c r="C151" s="164" t="s">
        <v>151</v>
      </c>
      <c r="D151" s="164">
        <v>0.25</v>
      </c>
      <c r="E151" s="164">
        <v>0.85</v>
      </c>
      <c r="F151" s="164" t="s">
        <v>5</v>
      </c>
      <c r="G151" s="164">
        <f t="shared" si="8"/>
        <v>0.85</v>
      </c>
      <c r="H151" s="164">
        <v>0</v>
      </c>
      <c r="I151" s="164">
        <f t="shared" si="9"/>
        <v>0.85</v>
      </c>
      <c r="J151" s="164">
        <f t="shared" si="10"/>
        <v>0.6</v>
      </c>
      <c r="K151" s="164">
        <f t="shared" si="7"/>
        <v>0.6</v>
      </c>
      <c r="L151" s="174" t="s">
        <v>364</v>
      </c>
    </row>
    <row r="152" spans="1:12" ht="15.75" thickBot="1">
      <c r="A152" s="163">
        <v>129</v>
      </c>
      <c r="B152" s="173" t="s">
        <v>309</v>
      </c>
      <c r="C152" s="164" t="s">
        <v>149</v>
      </c>
      <c r="D152" s="164">
        <v>0.31</v>
      </c>
      <c r="E152" s="164">
        <v>0.6</v>
      </c>
      <c r="F152" s="164" t="s">
        <v>5</v>
      </c>
      <c r="G152" s="164">
        <f t="shared" si="8"/>
        <v>0.6</v>
      </c>
      <c r="H152" s="164">
        <v>0</v>
      </c>
      <c r="I152" s="164">
        <f t="shared" si="9"/>
        <v>0.6</v>
      </c>
      <c r="J152" s="164">
        <f t="shared" si="10"/>
        <v>0.29</v>
      </c>
      <c r="K152" s="164">
        <f t="shared" si="7"/>
        <v>0.29</v>
      </c>
      <c r="L152" s="174" t="s">
        <v>364</v>
      </c>
    </row>
    <row r="153" spans="1:12" ht="15.75" thickBot="1">
      <c r="A153" s="163">
        <v>130</v>
      </c>
      <c r="B153" s="173" t="s">
        <v>147</v>
      </c>
      <c r="C153" s="164" t="s">
        <v>371</v>
      </c>
      <c r="D153" s="164">
        <v>0.25</v>
      </c>
      <c r="E153" s="164">
        <v>0.64</v>
      </c>
      <c r="F153" s="164" t="s">
        <v>5</v>
      </c>
      <c r="G153" s="164">
        <f t="shared" si="8"/>
        <v>0.64</v>
      </c>
      <c r="H153" s="164">
        <v>0</v>
      </c>
      <c r="I153" s="164">
        <f t="shared" si="9"/>
        <v>0.64</v>
      </c>
      <c r="J153" s="164">
        <f t="shared" si="10"/>
        <v>0.39</v>
      </c>
      <c r="K153" s="164">
        <f t="shared" si="7"/>
        <v>0.39</v>
      </c>
      <c r="L153" s="174" t="s">
        <v>364</v>
      </c>
    </row>
    <row r="154" spans="1:12" ht="15.75" thickBot="1">
      <c r="A154" s="163">
        <v>131</v>
      </c>
      <c r="B154" s="173" t="s">
        <v>148</v>
      </c>
      <c r="C154" s="164" t="s">
        <v>151</v>
      </c>
      <c r="D154" s="164">
        <v>0.48</v>
      </c>
      <c r="E154" s="164">
        <v>2.15</v>
      </c>
      <c r="F154" s="164" t="s">
        <v>5</v>
      </c>
      <c r="G154" s="164">
        <f t="shared" si="8"/>
        <v>2.15</v>
      </c>
      <c r="H154" s="164">
        <v>0</v>
      </c>
      <c r="I154" s="164">
        <f t="shared" si="9"/>
        <v>2.15</v>
      </c>
      <c r="J154" s="164">
        <f t="shared" si="10"/>
        <v>1.67</v>
      </c>
      <c r="K154" s="164">
        <f t="shared" si="7"/>
        <v>1.67</v>
      </c>
      <c r="L154" s="174" t="s">
        <v>364</v>
      </c>
    </row>
    <row r="155" spans="1:12" ht="15.75" thickBot="1">
      <c r="A155" s="389" t="s">
        <v>161</v>
      </c>
      <c r="B155" s="390"/>
      <c r="C155" s="390"/>
      <c r="D155" s="390"/>
      <c r="E155" s="390"/>
      <c r="F155" s="390"/>
      <c r="G155" s="390"/>
      <c r="H155" s="390"/>
      <c r="I155" s="390"/>
      <c r="J155" s="390"/>
      <c r="K155" s="390"/>
      <c r="L155" s="391"/>
    </row>
    <row r="156" spans="1:12" ht="15.75" thickBot="1">
      <c r="A156" s="163">
        <v>1</v>
      </c>
      <c r="B156" s="173" t="s">
        <v>162</v>
      </c>
      <c r="C156" s="164" t="s">
        <v>311</v>
      </c>
      <c r="D156" s="164">
        <v>10.47</v>
      </c>
      <c r="E156" s="164">
        <v>0</v>
      </c>
      <c r="F156" s="164">
        <v>0</v>
      </c>
      <c r="G156" s="164">
        <f aca="true" t="shared" si="11" ref="G156:G219">D156-E156</f>
        <v>10.47</v>
      </c>
      <c r="H156" s="164">
        <v>0</v>
      </c>
      <c r="I156" s="164">
        <v>26.25</v>
      </c>
      <c r="J156" s="164">
        <f>I156-G156-H156</f>
        <v>15.78</v>
      </c>
      <c r="K156" s="164">
        <f>J156</f>
        <v>15.78</v>
      </c>
      <c r="L156" s="174" t="s">
        <v>364</v>
      </c>
    </row>
    <row r="157" spans="1:12" ht="15.75" thickBot="1">
      <c r="A157" s="163">
        <v>2</v>
      </c>
      <c r="B157" s="173" t="s">
        <v>163</v>
      </c>
      <c r="C157" s="164" t="s">
        <v>374</v>
      </c>
      <c r="D157" s="164">
        <v>2.62</v>
      </c>
      <c r="E157" s="164">
        <v>0.9</v>
      </c>
      <c r="F157" s="164">
        <v>45</v>
      </c>
      <c r="G157" s="164">
        <f t="shared" si="11"/>
        <v>1.7200000000000002</v>
      </c>
      <c r="H157" s="164">
        <v>0</v>
      </c>
      <c r="I157" s="164">
        <v>6.62</v>
      </c>
      <c r="J157" s="164">
        <f aca="true" t="shared" si="12" ref="J157:J220">I157-G157-H157</f>
        <v>4.9</v>
      </c>
      <c r="K157" s="164">
        <f>J157</f>
        <v>4.9</v>
      </c>
      <c r="L157" s="174" t="s">
        <v>364</v>
      </c>
    </row>
    <row r="158" spans="1:12" ht="15">
      <c r="A158" s="377">
        <v>3</v>
      </c>
      <c r="B158" s="166" t="s">
        <v>164</v>
      </c>
      <c r="C158" s="167" t="s">
        <v>311</v>
      </c>
      <c r="D158" s="167">
        <v>13.07</v>
      </c>
      <c r="E158" s="167">
        <v>20.2</v>
      </c>
      <c r="F158" s="167">
        <v>120</v>
      </c>
      <c r="G158" s="167">
        <f t="shared" si="11"/>
        <v>-7.129999999999999</v>
      </c>
      <c r="H158" s="167">
        <v>0</v>
      </c>
      <c r="I158" s="167">
        <v>26.25</v>
      </c>
      <c r="J158" s="167">
        <f t="shared" si="12"/>
        <v>33.379999999999995</v>
      </c>
      <c r="K158" s="380">
        <f>MIN(J158:J160)</f>
        <v>26.02</v>
      </c>
      <c r="L158" s="383" t="s">
        <v>364</v>
      </c>
    </row>
    <row r="159" spans="1:12" ht="15">
      <c r="A159" s="378"/>
      <c r="B159" s="168" t="s">
        <v>352</v>
      </c>
      <c r="C159" s="169">
        <v>25</v>
      </c>
      <c r="D159" s="169">
        <v>3.24</v>
      </c>
      <c r="E159" s="169">
        <v>10.6</v>
      </c>
      <c r="F159" s="169">
        <v>120</v>
      </c>
      <c r="G159" s="169">
        <f t="shared" si="11"/>
        <v>-7.359999999999999</v>
      </c>
      <c r="H159" s="169">
        <v>0</v>
      </c>
      <c r="I159" s="169">
        <v>26.25</v>
      </c>
      <c r="J159" s="169">
        <f t="shared" si="12"/>
        <v>33.61</v>
      </c>
      <c r="K159" s="381"/>
      <c r="L159" s="384"/>
    </row>
    <row r="160" spans="1:12" ht="15.75" thickBot="1">
      <c r="A160" s="379"/>
      <c r="B160" s="170" t="s">
        <v>353</v>
      </c>
      <c r="C160" s="171">
        <v>25</v>
      </c>
      <c r="D160" s="171">
        <v>9.83</v>
      </c>
      <c r="E160" s="171">
        <v>9.6</v>
      </c>
      <c r="F160" s="171">
        <v>120</v>
      </c>
      <c r="G160" s="171">
        <f t="shared" si="11"/>
        <v>0.23000000000000043</v>
      </c>
      <c r="H160" s="171">
        <v>0</v>
      </c>
      <c r="I160" s="171">
        <v>26.25</v>
      </c>
      <c r="J160" s="171">
        <f t="shared" si="12"/>
        <v>26.02</v>
      </c>
      <c r="K160" s="382"/>
      <c r="L160" s="385"/>
    </row>
    <row r="161" spans="1:12" ht="15.75" thickBot="1">
      <c r="A161" s="163">
        <v>4</v>
      </c>
      <c r="B161" s="173" t="s">
        <v>165</v>
      </c>
      <c r="C161" s="164" t="s">
        <v>313</v>
      </c>
      <c r="D161" s="164">
        <v>0.36</v>
      </c>
      <c r="E161" s="164">
        <v>0.6</v>
      </c>
      <c r="F161" s="164">
        <v>120</v>
      </c>
      <c r="G161" s="164">
        <f t="shared" si="11"/>
        <v>-0.24</v>
      </c>
      <c r="H161" s="164">
        <v>0</v>
      </c>
      <c r="I161" s="164">
        <v>6.62</v>
      </c>
      <c r="J161" s="164">
        <f t="shared" si="12"/>
        <v>6.86</v>
      </c>
      <c r="K161" s="164">
        <f>J161</f>
        <v>6.86</v>
      </c>
      <c r="L161" s="174" t="s">
        <v>364</v>
      </c>
    </row>
    <row r="162" spans="1:12" ht="15">
      <c r="A162" s="377">
        <v>5</v>
      </c>
      <c r="B162" s="166" t="s">
        <v>166</v>
      </c>
      <c r="C162" s="167" t="s">
        <v>375</v>
      </c>
      <c r="D162" s="167">
        <v>1.19</v>
      </c>
      <c r="E162" s="167">
        <f>E163+E164</f>
        <v>6.19</v>
      </c>
      <c r="F162" s="167">
        <v>15</v>
      </c>
      <c r="G162" s="167">
        <f t="shared" si="11"/>
        <v>-5</v>
      </c>
      <c r="H162" s="167">
        <v>0</v>
      </c>
      <c r="I162" s="167">
        <v>5.88</v>
      </c>
      <c r="J162" s="167">
        <f t="shared" si="12"/>
        <v>10.879999999999999</v>
      </c>
      <c r="K162" s="380">
        <f>MIN(J162:J164)</f>
        <v>5.38</v>
      </c>
      <c r="L162" s="383" t="s">
        <v>364</v>
      </c>
    </row>
    <row r="163" spans="1:12" ht="15">
      <c r="A163" s="378"/>
      <c r="B163" s="168" t="s">
        <v>352</v>
      </c>
      <c r="C163" s="169" t="s">
        <v>375</v>
      </c>
      <c r="D163" s="169">
        <v>0.5</v>
      </c>
      <c r="E163" s="169">
        <v>6</v>
      </c>
      <c r="F163" s="169"/>
      <c r="G163" s="169">
        <f t="shared" si="11"/>
        <v>-5.5</v>
      </c>
      <c r="H163" s="169">
        <v>0</v>
      </c>
      <c r="I163" s="169">
        <v>5.88</v>
      </c>
      <c r="J163" s="169">
        <f t="shared" si="12"/>
        <v>11.379999999999999</v>
      </c>
      <c r="K163" s="381"/>
      <c r="L163" s="384"/>
    </row>
    <row r="164" spans="1:12" ht="15.75" thickBot="1">
      <c r="A164" s="379"/>
      <c r="B164" s="170" t="s">
        <v>353</v>
      </c>
      <c r="C164" s="171" t="s">
        <v>375</v>
      </c>
      <c r="D164" s="171">
        <v>0.69</v>
      </c>
      <c r="E164" s="171">
        <v>0.19</v>
      </c>
      <c r="F164" s="171">
        <v>120</v>
      </c>
      <c r="G164" s="171">
        <f t="shared" si="11"/>
        <v>0.49999999999999994</v>
      </c>
      <c r="H164" s="171">
        <v>0</v>
      </c>
      <c r="I164" s="171">
        <v>5.88</v>
      </c>
      <c r="J164" s="171">
        <f t="shared" si="12"/>
        <v>5.38</v>
      </c>
      <c r="K164" s="382"/>
      <c r="L164" s="385"/>
    </row>
    <row r="165" spans="1:12" ht="15">
      <c r="A165" s="386">
        <v>6</v>
      </c>
      <c r="B165" s="166" t="s">
        <v>167</v>
      </c>
      <c r="C165" s="167" t="s">
        <v>376</v>
      </c>
      <c r="D165" s="167">
        <v>8.4</v>
      </c>
      <c r="E165" s="167">
        <v>12</v>
      </c>
      <c r="F165" s="167">
        <v>120</v>
      </c>
      <c r="G165" s="167">
        <f t="shared" si="11"/>
        <v>-3.5999999999999996</v>
      </c>
      <c r="H165" s="167">
        <v>0</v>
      </c>
      <c r="I165" s="167">
        <v>16.8</v>
      </c>
      <c r="J165" s="167">
        <f t="shared" si="12"/>
        <v>20.4</v>
      </c>
      <c r="K165" s="380">
        <f>MIN(J165:J167)</f>
        <v>13.4</v>
      </c>
      <c r="L165" s="383" t="s">
        <v>364</v>
      </c>
    </row>
    <row r="166" spans="1:12" ht="15">
      <c r="A166" s="387"/>
      <c r="B166" s="168" t="s">
        <v>352</v>
      </c>
      <c r="C166" s="169">
        <v>16</v>
      </c>
      <c r="D166" s="169">
        <v>3.4</v>
      </c>
      <c r="E166" s="169">
        <v>0</v>
      </c>
      <c r="F166" s="169"/>
      <c r="G166" s="169">
        <f t="shared" si="11"/>
        <v>3.4</v>
      </c>
      <c r="H166" s="169">
        <v>0</v>
      </c>
      <c r="I166" s="169">
        <v>16.8</v>
      </c>
      <c r="J166" s="169">
        <f t="shared" si="12"/>
        <v>13.4</v>
      </c>
      <c r="K166" s="381"/>
      <c r="L166" s="384"/>
    </row>
    <row r="167" spans="1:12" ht="15.75" thickBot="1">
      <c r="A167" s="388"/>
      <c r="B167" s="170" t="s">
        <v>353</v>
      </c>
      <c r="C167" s="171">
        <v>16</v>
      </c>
      <c r="D167" s="171">
        <v>5</v>
      </c>
      <c r="E167" s="171">
        <v>12</v>
      </c>
      <c r="F167" s="171">
        <v>120</v>
      </c>
      <c r="G167" s="171">
        <f t="shared" si="11"/>
        <v>-7</v>
      </c>
      <c r="H167" s="171">
        <v>0</v>
      </c>
      <c r="I167" s="171">
        <v>16.8</v>
      </c>
      <c r="J167" s="171">
        <f t="shared" si="12"/>
        <v>23.8</v>
      </c>
      <c r="K167" s="382"/>
      <c r="L167" s="385"/>
    </row>
    <row r="168" spans="1:12" ht="15">
      <c r="A168" s="377">
        <v>7</v>
      </c>
      <c r="B168" s="166" t="s">
        <v>168</v>
      </c>
      <c r="C168" s="167" t="s">
        <v>313</v>
      </c>
      <c r="D168" s="167">
        <v>1.2</v>
      </c>
      <c r="E168" s="167">
        <v>1.3</v>
      </c>
      <c r="F168" s="167">
        <v>120</v>
      </c>
      <c r="G168" s="167">
        <f t="shared" si="11"/>
        <v>-0.10000000000000009</v>
      </c>
      <c r="H168" s="167">
        <v>0</v>
      </c>
      <c r="I168" s="167">
        <v>6.62</v>
      </c>
      <c r="J168" s="167">
        <f t="shared" si="12"/>
        <v>6.720000000000001</v>
      </c>
      <c r="K168" s="380">
        <f>MIN(J168:J170)</f>
        <v>6.0200000000000005</v>
      </c>
      <c r="L168" s="383" t="s">
        <v>364</v>
      </c>
    </row>
    <row r="169" spans="1:12" ht="15">
      <c r="A169" s="378"/>
      <c r="B169" s="168" t="s">
        <v>352</v>
      </c>
      <c r="C169" s="169">
        <v>6.3</v>
      </c>
      <c r="D169" s="169">
        <v>0.6</v>
      </c>
      <c r="E169" s="169"/>
      <c r="F169" s="169"/>
      <c r="G169" s="169">
        <f t="shared" si="11"/>
        <v>0.6</v>
      </c>
      <c r="H169" s="169">
        <v>0</v>
      </c>
      <c r="I169" s="169">
        <v>6.62</v>
      </c>
      <c r="J169" s="169">
        <f t="shared" si="12"/>
        <v>6.0200000000000005</v>
      </c>
      <c r="K169" s="381"/>
      <c r="L169" s="384"/>
    </row>
    <row r="170" spans="1:12" ht="15.75" thickBot="1">
      <c r="A170" s="379"/>
      <c r="B170" s="170" t="s">
        <v>353</v>
      </c>
      <c r="C170" s="171">
        <v>6.3</v>
      </c>
      <c r="D170" s="171">
        <v>0.6</v>
      </c>
      <c r="E170" s="171">
        <v>1.3</v>
      </c>
      <c r="F170" s="171">
        <v>120</v>
      </c>
      <c r="G170" s="171">
        <f t="shared" si="11"/>
        <v>-0.7000000000000001</v>
      </c>
      <c r="H170" s="171">
        <v>0</v>
      </c>
      <c r="I170" s="171">
        <v>6.62</v>
      </c>
      <c r="J170" s="171">
        <f t="shared" si="12"/>
        <v>7.32</v>
      </c>
      <c r="K170" s="382"/>
      <c r="L170" s="385"/>
    </row>
    <row r="171" spans="1:12" ht="15.75" thickBot="1">
      <c r="A171" s="163">
        <v>8</v>
      </c>
      <c r="B171" s="173" t="s">
        <v>169</v>
      </c>
      <c r="C171" s="164" t="s">
        <v>316</v>
      </c>
      <c r="D171" s="164">
        <v>2.31</v>
      </c>
      <c r="E171" s="164">
        <v>1.17</v>
      </c>
      <c r="F171" s="164">
        <v>45</v>
      </c>
      <c r="G171" s="164">
        <f t="shared" si="11"/>
        <v>1.1400000000000001</v>
      </c>
      <c r="H171" s="164">
        <v>0</v>
      </c>
      <c r="I171" s="164">
        <v>2.63</v>
      </c>
      <c r="J171" s="164">
        <f t="shared" si="12"/>
        <v>1.4899999999999998</v>
      </c>
      <c r="K171" s="164">
        <f>J171</f>
        <v>1.4899999999999998</v>
      </c>
      <c r="L171" s="174" t="s">
        <v>364</v>
      </c>
    </row>
    <row r="172" spans="1:12" ht="15">
      <c r="A172" s="377">
        <v>9</v>
      </c>
      <c r="B172" s="166" t="s">
        <v>170</v>
      </c>
      <c r="C172" s="167" t="s">
        <v>377</v>
      </c>
      <c r="D172" s="167">
        <v>37.58</v>
      </c>
      <c r="E172" s="167">
        <f>E173+E174</f>
        <v>16.8</v>
      </c>
      <c r="F172" s="167">
        <v>0</v>
      </c>
      <c r="G172" s="167">
        <f t="shared" si="11"/>
        <v>20.779999999999998</v>
      </c>
      <c r="H172" s="167">
        <v>0</v>
      </c>
      <c r="I172" s="167">
        <v>84.53</v>
      </c>
      <c r="J172" s="167">
        <f t="shared" si="12"/>
        <v>63.75</v>
      </c>
      <c r="K172" s="380">
        <f>MIN(J172:J174)</f>
        <v>61.28</v>
      </c>
      <c r="L172" s="383" t="s">
        <v>364</v>
      </c>
    </row>
    <row r="173" spans="1:12" ht="15">
      <c r="A173" s="378"/>
      <c r="B173" s="168" t="s">
        <v>352</v>
      </c>
      <c r="C173" s="169" t="s">
        <v>377</v>
      </c>
      <c r="D173" s="169">
        <v>14.33</v>
      </c>
      <c r="E173" s="169">
        <v>16.8</v>
      </c>
      <c r="F173" s="169">
        <v>0</v>
      </c>
      <c r="G173" s="169">
        <f t="shared" si="11"/>
        <v>-2.4700000000000006</v>
      </c>
      <c r="H173" s="169">
        <v>0</v>
      </c>
      <c r="I173" s="169">
        <v>84.53</v>
      </c>
      <c r="J173" s="169">
        <f t="shared" si="12"/>
        <v>87</v>
      </c>
      <c r="K173" s="381"/>
      <c r="L173" s="384"/>
    </row>
    <row r="174" spans="1:12" ht="15.75" thickBot="1">
      <c r="A174" s="379"/>
      <c r="B174" s="170" t="s">
        <v>353</v>
      </c>
      <c r="C174" s="171" t="s">
        <v>377</v>
      </c>
      <c r="D174" s="171">
        <v>23.25</v>
      </c>
      <c r="E174" s="171">
        <v>0</v>
      </c>
      <c r="F174" s="171">
        <v>0</v>
      </c>
      <c r="G174" s="171">
        <f t="shared" si="11"/>
        <v>23.25</v>
      </c>
      <c r="H174" s="171">
        <v>0</v>
      </c>
      <c r="I174" s="171">
        <v>84.53</v>
      </c>
      <c r="J174" s="171">
        <f t="shared" si="12"/>
        <v>61.28</v>
      </c>
      <c r="K174" s="382"/>
      <c r="L174" s="385"/>
    </row>
    <row r="175" spans="1:12" ht="15.75" thickBot="1">
      <c r="A175" s="175">
        <v>10</v>
      </c>
      <c r="B175" s="176" t="s">
        <v>378</v>
      </c>
      <c r="C175" s="177" t="s">
        <v>376</v>
      </c>
      <c r="D175" s="177">
        <v>28.27</v>
      </c>
      <c r="E175" s="177">
        <v>3.2</v>
      </c>
      <c r="F175" s="177">
        <v>15</v>
      </c>
      <c r="G175" s="177">
        <f t="shared" si="11"/>
        <v>25.07</v>
      </c>
      <c r="H175" s="177">
        <v>0</v>
      </c>
      <c r="I175" s="177">
        <v>16.8</v>
      </c>
      <c r="J175" s="177">
        <f t="shared" si="12"/>
        <v>-8.27</v>
      </c>
      <c r="K175" s="177">
        <f>J175</f>
        <v>-8.27</v>
      </c>
      <c r="L175" s="178" t="s">
        <v>379</v>
      </c>
    </row>
    <row r="176" spans="1:12" ht="15">
      <c r="A176" s="377">
        <v>11</v>
      </c>
      <c r="B176" s="166" t="s">
        <v>172</v>
      </c>
      <c r="C176" s="167" t="s">
        <v>380</v>
      </c>
      <c r="D176" s="167">
        <v>8.7</v>
      </c>
      <c r="E176" s="167">
        <v>8.04</v>
      </c>
      <c r="F176" s="167">
        <v>120</v>
      </c>
      <c r="G176" s="167">
        <f t="shared" si="11"/>
        <v>0.6600000000000001</v>
      </c>
      <c r="H176" s="167">
        <v>0</v>
      </c>
      <c r="I176" s="167">
        <v>10.5</v>
      </c>
      <c r="J176" s="167">
        <f t="shared" si="12"/>
        <v>9.84</v>
      </c>
      <c r="K176" s="380">
        <f>MIN(J176:J178)</f>
        <v>8.44</v>
      </c>
      <c r="L176" s="383" t="s">
        <v>364</v>
      </c>
    </row>
    <row r="177" spans="1:12" ht="15">
      <c r="A177" s="378"/>
      <c r="B177" s="168" t="s">
        <v>352</v>
      </c>
      <c r="C177" s="169">
        <v>10</v>
      </c>
      <c r="D177" s="169">
        <v>5.2</v>
      </c>
      <c r="E177" s="169">
        <v>6.6</v>
      </c>
      <c r="F177" s="169">
        <v>120</v>
      </c>
      <c r="G177" s="169">
        <f t="shared" si="11"/>
        <v>-1.3999999999999995</v>
      </c>
      <c r="H177" s="169">
        <v>0</v>
      </c>
      <c r="I177" s="169">
        <v>10.5</v>
      </c>
      <c r="J177" s="169">
        <f t="shared" si="12"/>
        <v>11.899999999999999</v>
      </c>
      <c r="K177" s="381"/>
      <c r="L177" s="384"/>
    </row>
    <row r="178" spans="1:12" ht="15.75" thickBot="1">
      <c r="A178" s="379"/>
      <c r="B178" s="170" t="s">
        <v>353</v>
      </c>
      <c r="C178" s="171">
        <v>10</v>
      </c>
      <c r="D178" s="171">
        <v>3.5</v>
      </c>
      <c r="E178" s="171">
        <v>1.44</v>
      </c>
      <c r="F178" s="171">
        <v>80</v>
      </c>
      <c r="G178" s="171">
        <f t="shared" si="11"/>
        <v>2.06</v>
      </c>
      <c r="H178" s="171">
        <v>0</v>
      </c>
      <c r="I178" s="171">
        <v>10.5</v>
      </c>
      <c r="J178" s="171">
        <f t="shared" si="12"/>
        <v>8.44</v>
      </c>
      <c r="K178" s="382"/>
      <c r="L178" s="385"/>
    </row>
    <row r="179" spans="1:12" ht="15.75" thickBot="1">
      <c r="A179" s="163">
        <v>12</v>
      </c>
      <c r="B179" s="173" t="s">
        <v>173</v>
      </c>
      <c r="C179" s="164" t="s">
        <v>311</v>
      </c>
      <c r="D179" s="164">
        <v>10.4</v>
      </c>
      <c r="E179" s="164">
        <v>0</v>
      </c>
      <c r="F179" s="164">
        <v>0</v>
      </c>
      <c r="G179" s="164">
        <f t="shared" si="11"/>
        <v>10.4</v>
      </c>
      <c r="H179" s="164">
        <v>0</v>
      </c>
      <c r="I179" s="164">
        <v>26.25</v>
      </c>
      <c r="J179" s="164">
        <f t="shared" si="12"/>
        <v>15.85</v>
      </c>
      <c r="K179" s="164">
        <f>J179</f>
        <v>15.85</v>
      </c>
      <c r="L179" s="174" t="s">
        <v>364</v>
      </c>
    </row>
    <row r="180" spans="1:12" ht="15">
      <c r="A180" s="377">
        <v>13</v>
      </c>
      <c r="B180" s="166" t="s">
        <v>174</v>
      </c>
      <c r="C180" s="167" t="s">
        <v>381</v>
      </c>
      <c r="D180" s="167">
        <v>9.41</v>
      </c>
      <c r="E180" s="167">
        <f>E181+E182</f>
        <v>6.52</v>
      </c>
      <c r="F180" s="167">
        <v>120</v>
      </c>
      <c r="G180" s="167">
        <f t="shared" si="11"/>
        <v>2.8900000000000006</v>
      </c>
      <c r="H180" s="167">
        <v>0</v>
      </c>
      <c r="I180" s="167">
        <v>10.5</v>
      </c>
      <c r="J180" s="167">
        <f t="shared" si="12"/>
        <v>7.609999999999999</v>
      </c>
      <c r="K180" s="380">
        <f>MIN(J180:J182)</f>
        <v>7.609999999999999</v>
      </c>
      <c r="L180" s="383" t="s">
        <v>364</v>
      </c>
    </row>
    <row r="181" spans="1:12" ht="15">
      <c r="A181" s="378"/>
      <c r="B181" s="168" t="s">
        <v>352</v>
      </c>
      <c r="C181" s="169" t="s">
        <v>381</v>
      </c>
      <c r="D181" s="169">
        <v>6.13</v>
      </c>
      <c r="E181" s="169">
        <v>6.06</v>
      </c>
      <c r="F181" s="169"/>
      <c r="G181" s="169">
        <f t="shared" si="11"/>
        <v>0.07000000000000028</v>
      </c>
      <c r="H181" s="169">
        <v>0</v>
      </c>
      <c r="I181" s="169">
        <v>10.5</v>
      </c>
      <c r="J181" s="169">
        <f t="shared" si="12"/>
        <v>10.43</v>
      </c>
      <c r="K181" s="381"/>
      <c r="L181" s="384"/>
    </row>
    <row r="182" spans="1:12" ht="15.75" thickBot="1">
      <c r="A182" s="379"/>
      <c r="B182" s="170" t="s">
        <v>353</v>
      </c>
      <c r="C182" s="171" t="s">
        <v>381</v>
      </c>
      <c r="D182" s="171">
        <v>3.28</v>
      </c>
      <c r="E182" s="171">
        <v>0.46</v>
      </c>
      <c r="F182" s="171">
        <v>120</v>
      </c>
      <c r="G182" s="171">
        <f t="shared" si="11"/>
        <v>2.82</v>
      </c>
      <c r="H182" s="171">
        <v>0</v>
      </c>
      <c r="I182" s="171">
        <v>10.5</v>
      </c>
      <c r="J182" s="171">
        <f t="shared" si="12"/>
        <v>7.68</v>
      </c>
      <c r="K182" s="382"/>
      <c r="L182" s="385"/>
    </row>
    <row r="183" spans="1:12" ht="15">
      <c r="A183" s="377">
        <v>14</v>
      </c>
      <c r="B183" s="166" t="s">
        <v>175</v>
      </c>
      <c r="C183" s="167" t="s">
        <v>380</v>
      </c>
      <c r="D183" s="167">
        <v>7.09</v>
      </c>
      <c r="E183" s="167">
        <v>10.4</v>
      </c>
      <c r="F183" s="167">
        <v>120</v>
      </c>
      <c r="G183" s="167">
        <f t="shared" si="11"/>
        <v>-3.3100000000000005</v>
      </c>
      <c r="H183" s="167">
        <v>0</v>
      </c>
      <c r="I183" s="167">
        <v>10.5</v>
      </c>
      <c r="J183" s="167">
        <f t="shared" si="12"/>
        <v>13.81</v>
      </c>
      <c r="K183" s="380">
        <f>MIN(J183:J185)</f>
        <v>8.43</v>
      </c>
      <c r="L183" s="383" t="s">
        <v>364</v>
      </c>
    </row>
    <row r="184" spans="1:12" ht="15">
      <c r="A184" s="378"/>
      <c r="B184" s="168" t="s">
        <v>352</v>
      </c>
      <c r="C184" s="169">
        <v>10</v>
      </c>
      <c r="D184" s="169">
        <v>2.02</v>
      </c>
      <c r="E184" s="169">
        <v>7.4</v>
      </c>
      <c r="F184" s="169"/>
      <c r="G184" s="169">
        <f t="shared" si="11"/>
        <v>-5.380000000000001</v>
      </c>
      <c r="H184" s="169">
        <v>0</v>
      </c>
      <c r="I184" s="169">
        <v>10.5</v>
      </c>
      <c r="J184" s="169">
        <f t="shared" si="12"/>
        <v>15.88</v>
      </c>
      <c r="K184" s="381"/>
      <c r="L184" s="384"/>
    </row>
    <row r="185" spans="1:12" ht="15.75" thickBot="1">
      <c r="A185" s="379"/>
      <c r="B185" s="170" t="s">
        <v>353</v>
      </c>
      <c r="C185" s="171">
        <v>10</v>
      </c>
      <c r="D185" s="171">
        <v>5.07</v>
      </c>
      <c r="E185" s="171">
        <v>3</v>
      </c>
      <c r="F185" s="171">
        <v>80</v>
      </c>
      <c r="G185" s="171">
        <f t="shared" si="11"/>
        <v>2.0700000000000003</v>
      </c>
      <c r="H185" s="171">
        <v>0</v>
      </c>
      <c r="I185" s="171">
        <v>10.5</v>
      </c>
      <c r="J185" s="171">
        <f t="shared" si="12"/>
        <v>8.43</v>
      </c>
      <c r="K185" s="382"/>
      <c r="L185" s="385"/>
    </row>
    <row r="186" spans="1:12" ht="15.75" thickBot="1">
      <c r="A186" s="163">
        <v>15</v>
      </c>
      <c r="B186" s="173" t="s">
        <v>176</v>
      </c>
      <c r="C186" s="164" t="s">
        <v>380</v>
      </c>
      <c r="D186" s="164">
        <v>0.8</v>
      </c>
      <c r="E186" s="164">
        <v>0.5</v>
      </c>
      <c r="F186" s="164">
        <v>120</v>
      </c>
      <c r="G186" s="164">
        <f t="shared" si="11"/>
        <v>0.30000000000000004</v>
      </c>
      <c r="H186" s="164">
        <v>0</v>
      </c>
      <c r="I186" s="164">
        <v>10.5</v>
      </c>
      <c r="J186" s="164">
        <f t="shared" si="12"/>
        <v>10.2</v>
      </c>
      <c r="K186" s="164">
        <f>J186</f>
        <v>10.2</v>
      </c>
      <c r="L186" s="174" t="s">
        <v>364</v>
      </c>
    </row>
    <row r="187" spans="1:12" ht="15">
      <c r="A187" s="377">
        <v>16</v>
      </c>
      <c r="B187" s="166" t="s">
        <v>178</v>
      </c>
      <c r="C187" s="167" t="s">
        <v>311</v>
      </c>
      <c r="D187" s="167">
        <v>6.76</v>
      </c>
      <c r="E187" s="167">
        <v>23.57</v>
      </c>
      <c r="F187" s="167">
        <v>80</v>
      </c>
      <c r="G187" s="167">
        <f t="shared" si="11"/>
        <v>-16.810000000000002</v>
      </c>
      <c r="H187" s="167">
        <v>0</v>
      </c>
      <c r="I187" s="167">
        <v>26.25</v>
      </c>
      <c r="J187" s="167">
        <f t="shared" si="12"/>
        <v>43.06</v>
      </c>
      <c r="K187" s="380">
        <f>MIN(J187:J189)</f>
        <v>25.59</v>
      </c>
      <c r="L187" s="383" t="s">
        <v>364</v>
      </c>
    </row>
    <row r="188" spans="1:12" ht="15">
      <c r="A188" s="378"/>
      <c r="B188" s="168" t="s">
        <v>352</v>
      </c>
      <c r="C188" s="169">
        <v>25</v>
      </c>
      <c r="D188" s="169">
        <v>2.8</v>
      </c>
      <c r="E188" s="169">
        <v>18.8</v>
      </c>
      <c r="F188" s="169"/>
      <c r="G188" s="169">
        <f t="shared" si="11"/>
        <v>-16</v>
      </c>
      <c r="H188" s="169">
        <v>0</v>
      </c>
      <c r="I188" s="169">
        <v>26.25</v>
      </c>
      <c r="J188" s="169">
        <f t="shared" si="12"/>
        <v>42.25</v>
      </c>
      <c r="K188" s="381"/>
      <c r="L188" s="384"/>
    </row>
    <row r="189" spans="1:12" ht="15.75" thickBot="1">
      <c r="A189" s="379"/>
      <c r="B189" s="170" t="s">
        <v>353</v>
      </c>
      <c r="C189" s="171">
        <v>25</v>
      </c>
      <c r="D189" s="171">
        <v>3.96</v>
      </c>
      <c r="E189" s="171">
        <v>3.3</v>
      </c>
      <c r="F189" s="171">
        <v>120</v>
      </c>
      <c r="G189" s="171">
        <f t="shared" si="11"/>
        <v>0.6600000000000001</v>
      </c>
      <c r="H189" s="171">
        <v>0</v>
      </c>
      <c r="I189" s="171">
        <v>26.25</v>
      </c>
      <c r="J189" s="171">
        <f t="shared" si="12"/>
        <v>25.59</v>
      </c>
      <c r="K189" s="382"/>
      <c r="L189" s="385"/>
    </row>
    <row r="190" spans="1:12" ht="15">
      <c r="A190" s="377">
        <v>17</v>
      </c>
      <c r="B190" s="166" t="s">
        <v>179</v>
      </c>
      <c r="C190" s="167" t="s">
        <v>313</v>
      </c>
      <c r="D190" s="167">
        <v>8.59</v>
      </c>
      <c r="E190" s="167">
        <f>E191+E192</f>
        <v>5.45</v>
      </c>
      <c r="F190" s="167">
        <v>20</v>
      </c>
      <c r="G190" s="167">
        <f t="shared" si="11"/>
        <v>3.1399999999999997</v>
      </c>
      <c r="H190" s="167">
        <v>0</v>
      </c>
      <c r="I190" s="167">
        <v>6.62</v>
      </c>
      <c r="J190" s="167">
        <f t="shared" si="12"/>
        <v>3.4800000000000004</v>
      </c>
      <c r="K190" s="380">
        <f>MIN(J190:J192)</f>
        <v>3.0700000000000003</v>
      </c>
      <c r="L190" s="383" t="s">
        <v>364</v>
      </c>
    </row>
    <row r="191" spans="1:12" ht="15">
      <c r="A191" s="378"/>
      <c r="B191" s="168" t="s">
        <v>352</v>
      </c>
      <c r="C191" s="169">
        <v>6.3</v>
      </c>
      <c r="D191" s="169">
        <v>7</v>
      </c>
      <c r="E191" s="169">
        <v>3.45</v>
      </c>
      <c r="F191" s="169"/>
      <c r="G191" s="169">
        <f t="shared" si="11"/>
        <v>3.55</v>
      </c>
      <c r="H191" s="169">
        <v>0</v>
      </c>
      <c r="I191" s="169">
        <v>6.62</v>
      </c>
      <c r="J191" s="169">
        <f t="shared" si="12"/>
        <v>3.0700000000000003</v>
      </c>
      <c r="K191" s="381"/>
      <c r="L191" s="384"/>
    </row>
    <row r="192" spans="1:12" ht="15.75" thickBot="1">
      <c r="A192" s="379"/>
      <c r="B192" s="170" t="s">
        <v>353</v>
      </c>
      <c r="C192" s="171">
        <v>6.3</v>
      </c>
      <c r="D192" s="171">
        <v>1.59</v>
      </c>
      <c r="E192" s="171">
        <v>2</v>
      </c>
      <c r="F192" s="171">
        <v>20</v>
      </c>
      <c r="G192" s="171">
        <f t="shared" si="11"/>
        <v>-0.4099999999999999</v>
      </c>
      <c r="H192" s="171">
        <v>0</v>
      </c>
      <c r="I192" s="171">
        <v>6.62</v>
      </c>
      <c r="J192" s="171">
        <f t="shared" si="12"/>
        <v>7.03</v>
      </c>
      <c r="K192" s="382"/>
      <c r="L192" s="385"/>
    </row>
    <row r="193" spans="1:12" ht="15">
      <c r="A193" s="377">
        <v>18</v>
      </c>
      <c r="B193" s="166" t="s">
        <v>180</v>
      </c>
      <c r="C193" s="167" t="s">
        <v>382</v>
      </c>
      <c r="D193" s="167">
        <v>14.13</v>
      </c>
      <c r="E193" s="167">
        <f>E194+E195</f>
        <v>6.97</v>
      </c>
      <c r="F193" s="167">
        <v>120</v>
      </c>
      <c r="G193" s="167">
        <f t="shared" si="11"/>
        <v>7.160000000000001</v>
      </c>
      <c r="H193" s="167">
        <v>0</v>
      </c>
      <c r="I193" s="167">
        <v>15.75</v>
      </c>
      <c r="J193" s="167">
        <f t="shared" si="12"/>
        <v>8.59</v>
      </c>
      <c r="K193" s="380">
        <f>MIN(J193:J195)</f>
        <v>8.59</v>
      </c>
      <c r="L193" s="383" t="s">
        <v>364</v>
      </c>
    </row>
    <row r="194" spans="1:12" ht="15">
      <c r="A194" s="378"/>
      <c r="B194" s="168" t="s">
        <v>352</v>
      </c>
      <c r="C194" s="169" t="s">
        <v>382</v>
      </c>
      <c r="D194" s="169">
        <v>10.63</v>
      </c>
      <c r="E194" s="169">
        <v>6.6</v>
      </c>
      <c r="F194" s="169"/>
      <c r="G194" s="169">
        <f t="shared" si="11"/>
        <v>4.030000000000001</v>
      </c>
      <c r="H194" s="169">
        <v>0</v>
      </c>
      <c r="I194" s="169">
        <v>15.75</v>
      </c>
      <c r="J194" s="169">
        <f t="shared" si="12"/>
        <v>11.719999999999999</v>
      </c>
      <c r="K194" s="381"/>
      <c r="L194" s="384"/>
    </row>
    <row r="195" spans="1:12" ht="15.75" thickBot="1">
      <c r="A195" s="379"/>
      <c r="B195" s="170" t="s">
        <v>353</v>
      </c>
      <c r="C195" s="171" t="s">
        <v>382</v>
      </c>
      <c r="D195" s="171">
        <v>3.5</v>
      </c>
      <c r="E195" s="171">
        <v>0.37</v>
      </c>
      <c r="F195" s="171">
        <v>120</v>
      </c>
      <c r="G195" s="171">
        <f t="shared" si="11"/>
        <v>3.13</v>
      </c>
      <c r="H195" s="171">
        <v>0</v>
      </c>
      <c r="I195" s="171">
        <v>15.75</v>
      </c>
      <c r="J195" s="171">
        <f t="shared" si="12"/>
        <v>12.620000000000001</v>
      </c>
      <c r="K195" s="382"/>
      <c r="L195" s="385"/>
    </row>
    <row r="196" spans="1:12" ht="15">
      <c r="A196" s="377">
        <v>19</v>
      </c>
      <c r="B196" s="166" t="s">
        <v>181</v>
      </c>
      <c r="C196" s="167" t="s">
        <v>376</v>
      </c>
      <c r="D196" s="167">
        <v>2.53</v>
      </c>
      <c r="E196" s="167">
        <v>6.9</v>
      </c>
      <c r="F196" s="167">
        <v>120</v>
      </c>
      <c r="G196" s="167">
        <f t="shared" si="11"/>
        <v>-4.370000000000001</v>
      </c>
      <c r="H196" s="167">
        <v>0</v>
      </c>
      <c r="I196" s="167">
        <v>16.8</v>
      </c>
      <c r="J196" s="167">
        <f t="shared" si="12"/>
        <v>21.17</v>
      </c>
      <c r="K196" s="380">
        <f>MIN(J196:J198)</f>
        <v>18.51</v>
      </c>
      <c r="L196" s="383" t="s">
        <v>364</v>
      </c>
    </row>
    <row r="197" spans="1:12" ht="15">
      <c r="A197" s="378"/>
      <c r="B197" s="168" t="s">
        <v>352</v>
      </c>
      <c r="C197" s="169">
        <v>16</v>
      </c>
      <c r="D197" s="169">
        <v>2.34</v>
      </c>
      <c r="E197" s="169">
        <v>5</v>
      </c>
      <c r="F197" s="169"/>
      <c r="G197" s="169">
        <f t="shared" si="11"/>
        <v>-2.66</v>
      </c>
      <c r="H197" s="169">
        <v>0</v>
      </c>
      <c r="I197" s="169">
        <v>16.8</v>
      </c>
      <c r="J197" s="169">
        <f t="shared" si="12"/>
        <v>19.46</v>
      </c>
      <c r="K197" s="381"/>
      <c r="L197" s="384"/>
    </row>
    <row r="198" spans="1:12" ht="15.75" thickBot="1">
      <c r="A198" s="379"/>
      <c r="B198" s="170" t="s">
        <v>353</v>
      </c>
      <c r="C198" s="171">
        <v>16</v>
      </c>
      <c r="D198" s="171">
        <v>0.19</v>
      </c>
      <c r="E198" s="171">
        <v>1.9</v>
      </c>
      <c r="F198" s="171">
        <v>120</v>
      </c>
      <c r="G198" s="171">
        <f t="shared" si="11"/>
        <v>-1.71</v>
      </c>
      <c r="H198" s="171">
        <v>0</v>
      </c>
      <c r="I198" s="171">
        <v>16.8</v>
      </c>
      <c r="J198" s="171">
        <f t="shared" si="12"/>
        <v>18.51</v>
      </c>
      <c r="K198" s="382"/>
      <c r="L198" s="385"/>
    </row>
    <row r="199" spans="1:12" ht="15">
      <c r="A199" s="377">
        <v>20</v>
      </c>
      <c r="B199" s="166" t="s">
        <v>182</v>
      </c>
      <c r="C199" s="167" t="s">
        <v>383</v>
      </c>
      <c r="D199" s="167">
        <v>53.66</v>
      </c>
      <c r="E199" s="167">
        <f>E200+E201</f>
        <v>16.36</v>
      </c>
      <c r="F199" s="167">
        <v>120</v>
      </c>
      <c r="G199" s="167">
        <f t="shared" si="11"/>
        <v>37.3</v>
      </c>
      <c r="H199" s="167">
        <v>0</v>
      </c>
      <c r="I199" s="167">
        <v>42</v>
      </c>
      <c r="J199" s="167">
        <f t="shared" si="12"/>
        <v>4.700000000000003</v>
      </c>
      <c r="K199" s="380">
        <f>MIN(J199:J201)</f>
        <v>4.700000000000003</v>
      </c>
      <c r="L199" s="383" t="s">
        <v>364</v>
      </c>
    </row>
    <row r="200" spans="1:12" ht="15">
      <c r="A200" s="378"/>
      <c r="B200" s="168" t="s">
        <v>352</v>
      </c>
      <c r="C200" s="169">
        <v>40</v>
      </c>
      <c r="D200" s="169">
        <v>26.67</v>
      </c>
      <c r="E200" s="169">
        <v>13.06</v>
      </c>
      <c r="F200" s="169">
        <v>120</v>
      </c>
      <c r="G200" s="169">
        <f t="shared" si="11"/>
        <v>13.610000000000001</v>
      </c>
      <c r="H200" s="169">
        <v>0</v>
      </c>
      <c r="I200" s="169">
        <v>42</v>
      </c>
      <c r="J200" s="169">
        <f t="shared" si="12"/>
        <v>28.39</v>
      </c>
      <c r="K200" s="381"/>
      <c r="L200" s="384"/>
    </row>
    <row r="201" spans="1:12" ht="15.75" thickBot="1">
      <c r="A201" s="379"/>
      <c r="B201" s="170" t="s">
        <v>353</v>
      </c>
      <c r="C201" s="171">
        <v>40</v>
      </c>
      <c r="D201" s="171">
        <v>26.99</v>
      </c>
      <c r="E201" s="171">
        <v>3.3</v>
      </c>
      <c r="F201" s="171">
        <v>120</v>
      </c>
      <c r="G201" s="171">
        <f t="shared" si="11"/>
        <v>23.689999999999998</v>
      </c>
      <c r="H201" s="171">
        <v>0</v>
      </c>
      <c r="I201" s="171">
        <v>42</v>
      </c>
      <c r="J201" s="171">
        <f t="shared" si="12"/>
        <v>18.310000000000002</v>
      </c>
      <c r="K201" s="382"/>
      <c r="L201" s="385"/>
    </row>
    <row r="202" spans="1:12" ht="15">
      <c r="A202" s="377">
        <v>21</v>
      </c>
      <c r="B202" s="179" t="s">
        <v>183</v>
      </c>
      <c r="C202" s="167" t="s">
        <v>376</v>
      </c>
      <c r="D202" s="167">
        <v>3.28</v>
      </c>
      <c r="E202" s="167">
        <v>1.2</v>
      </c>
      <c r="F202" s="167">
        <v>120</v>
      </c>
      <c r="G202" s="167">
        <f t="shared" si="11"/>
        <v>2.08</v>
      </c>
      <c r="H202" s="167">
        <v>0</v>
      </c>
      <c r="I202" s="167">
        <v>16.8</v>
      </c>
      <c r="J202" s="167">
        <f t="shared" si="12"/>
        <v>14.72</v>
      </c>
      <c r="K202" s="380">
        <f>MIN(J202:J204)</f>
        <v>14.72</v>
      </c>
      <c r="L202" s="383" t="s">
        <v>364</v>
      </c>
    </row>
    <row r="203" spans="1:12" ht="15">
      <c r="A203" s="378"/>
      <c r="B203" s="180" t="s">
        <v>352</v>
      </c>
      <c r="C203" s="169">
        <v>16</v>
      </c>
      <c r="D203" s="169">
        <v>0</v>
      </c>
      <c r="E203" s="169"/>
      <c r="F203" s="169"/>
      <c r="G203" s="169">
        <f t="shared" si="11"/>
        <v>0</v>
      </c>
      <c r="H203" s="169">
        <v>0</v>
      </c>
      <c r="I203" s="169">
        <v>16.8</v>
      </c>
      <c r="J203" s="169">
        <f t="shared" si="12"/>
        <v>16.8</v>
      </c>
      <c r="K203" s="381"/>
      <c r="L203" s="384"/>
    </row>
    <row r="204" spans="1:12" ht="15.75" thickBot="1">
      <c r="A204" s="379"/>
      <c r="B204" s="181" t="s">
        <v>353</v>
      </c>
      <c r="C204" s="171">
        <v>16</v>
      </c>
      <c r="D204" s="171">
        <v>3.28</v>
      </c>
      <c r="E204" s="171">
        <v>1.2</v>
      </c>
      <c r="F204" s="171">
        <f>F202</f>
        <v>120</v>
      </c>
      <c r="G204" s="171">
        <f t="shared" si="11"/>
        <v>2.08</v>
      </c>
      <c r="H204" s="171">
        <v>0</v>
      </c>
      <c r="I204" s="171">
        <v>16.8</v>
      </c>
      <c r="J204" s="171">
        <f t="shared" si="12"/>
        <v>14.72</v>
      </c>
      <c r="K204" s="382"/>
      <c r="L204" s="385"/>
    </row>
    <row r="205" spans="1:12" ht="15.75" thickBot="1">
      <c r="A205" s="163">
        <v>22</v>
      </c>
      <c r="B205" s="173" t="s">
        <v>184</v>
      </c>
      <c r="C205" s="164" t="s">
        <v>383</v>
      </c>
      <c r="D205" s="164">
        <v>1.11</v>
      </c>
      <c r="E205" s="164">
        <v>0</v>
      </c>
      <c r="F205" s="164">
        <v>0</v>
      </c>
      <c r="G205" s="164">
        <f t="shared" si="11"/>
        <v>1.11</v>
      </c>
      <c r="H205" s="164">
        <v>0</v>
      </c>
      <c r="I205" s="164">
        <v>42</v>
      </c>
      <c r="J205" s="164">
        <f t="shared" si="12"/>
        <v>40.89</v>
      </c>
      <c r="K205" s="164">
        <f>J205</f>
        <v>40.89</v>
      </c>
      <c r="L205" s="174" t="s">
        <v>364</v>
      </c>
    </row>
    <row r="206" spans="1:12" ht="15">
      <c r="A206" s="377">
        <v>23</v>
      </c>
      <c r="B206" s="166" t="s">
        <v>185</v>
      </c>
      <c r="C206" s="167" t="s">
        <v>381</v>
      </c>
      <c r="D206" s="167">
        <v>9.06</v>
      </c>
      <c r="E206" s="167">
        <v>8</v>
      </c>
      <c r="F206" s="167">
        <v>120</v>
      </c>
      <c r="G206" s="167">
        <f t="shared" si="11"/>
        <v>1.0600000000000005</v>
      </c>
      <c r="H206" s="167">
        <v>0</v>
      </c>
      <c r="I206" s="167">
        <v>10.5</v>
      </c>
      <c r="J206" s="167">
        <f t="shared" si="12"/>
        <v>9.44</v>
      </c>
      <c r="K206" s="380">
        <f>MIN(J206:J208)</f>
        <v>9.44</v>
      </c>
      <c r="L206" s="383" t="s">
        <v>364</v>
      </c>
    </row>
    <row r="207" spans="1:12" ht="15">
      <c r="A207" s="378"/>
      <c r="B207" s="168" t="s">
        <v>352</v>
      </c>
      <c r="C207" s="169" t="s">
        <v>381</v>
      </c>
      <c r="D207" s="169">
        <v>6.94</v>
      </c>
      <c r="E207" s="169">
        <v>5.9</v>
      </c>
      <c r="F207" s="169"/>
      <c r="G207" s="169">
        <f t="shared" si="11"/>
        <v>1.04</v>
      </c>
      <c r="H207" s="169">
        <v>0</v>
      </c>
      <c r="I207" s="169">
        <v>10.5</v>
      </c>
      <c r="J207" s="169">
        <f t="shared" si="12"/>
        <v>9.46</v>
      </c>
      <c r="K207" s="381"/>
      <c r="L207" s="384"/>
    </row>
    <row r="208" spans="1:12" ht="15.75" thickBot="1">
      <c r="A208" s="379"/>
      <c r="B208" s="170" t="s">
        <v>353</v>
      </c>
      <c r="C208" s="171" t="s">
        <v>381</v>
      </c>
      <c r="D208" s="171">
        <v>2.12</v>
      </c>
      <c r="E208" s="171">
        <v>2.1</v>
      </c>
      <c r="F208" s="171"/>
      <c r="G208" s="171">
        <f t="shared" si="11"/>
        <v>0.020000000000000018</v>
      </c>
      <c r="H208" s="171">
        <v>0</v>
      </c>
      <c r="I208" s="171">
        <v>10.5</v>
      </c>
      <c r="J208" s="171">
        <f t="shared" si="12"/>
        <v>10.48</v>
      </c>
      <c r="K208" s="382"/>
      <c r="L208" s="385"/>
    </row>
    <row r="209" spans="1:12" ht="15.75" thickBot="1">
      <c r="A209" s="163">
        <v>24</v>
      </c>
      <c r="B209" s="173" t="s">
        <v>186</v>
      </c>
      <c r="C209" s="164" t="s">
        <v>384</v>
      </c>
      <c r="D209" s="164">
        <v>7.8</v>
      </c>
      <c r="E209" s="164">
        <v>2.1</v>
      </c>
      <c r="F209" s="164">
        <v>0</v>
      </c>
      <c r="G209" s="164">
        <f t="shared" si="11"/>
        <v>5.699999999999999</v>
      </c>
      <c r="H209" s="164">
        <v>0</v>
      </c>
      <c r="I209" s="164">
        <v>10.5</v>
      </c>
      <c r="J209" s="164">
        <f t="shared" si="12"/>
        <v>4.800000000000001</v>
      </c>
      <c r="K209" s="164">
        <f>J209</f>
        <v>4.800000000000001</v>
      </c>
      <c r="L209" s="174" t="s">
        <v>364</v>
      </c>
    </row>
    <row r="210" spans="1:12" ht="15">
      <c r="A210" s="377">
        <v>25</v>
      </c>
      <c r="B210" s="166" t="s">
        <v>187</v>
      </c>
      <c r="C210" s="167" t="s">
        <v>380</v>
      </c>
      <c r="D210" s="167">
        <v>8.73</v>
      </c>
      <c r="E210" s="167">
        <f>E211+E212</f>
        <v>6.63</v>
      </c>
      <c r="F210" s="167">
        <v>10</v>
      </c>
      <c r="G210" s="167">
        <f t="shared" si="11"/>
        <v>2.1000000000000005</v>
      </c>
      <c r="H210" s="167">
        <v>0</v>
      </c>
      <c r="I210" s="167">
        <v>10.5</v>
      </c>
      <c r="J210" s="167">
        <f t="shared" si="12"/>
        <v>8.399999999999999</v>
      </c>
      <c r="K210" s="380">
        <f>MIN(J210:J212)</f>
        <v>6.59</v>
      </c>
      <c r="L210" s="383" t="s">
        <v>364</v>
      </c>
    </row>
    <row r="211" spans="1:12" ht="15">
      <c r="A211" s="378"/>
      <c r="B211" s="168" t="s">
        <v>352</v>
      </c>
      <c r="C211" s="169">
        <v>10</v>
      </c>
      <c r="D211" s="169">
        <v>4.25</v>
      </c>
      <c r="E211" s="169">
        <v>6.06</v>
      </c>
      <c r="F211" s="169"/>
      <c r="G211" s="169">
        <f t="shared" si="11"/>
        <v>-1.8099999999999996</v>
      </c>
      <c r="H211" s="169">
        <v>0</v>
      </c>
      <c r="I211" s="169">
        <v>10.5</v>
      </c>
      <c r="J211" s="169">
        <f t="shared" si="12"/>
        <v>12.309999999999999</v>
      </c>
      <c r="K211" s="381"/>
      <c r="L211" s="384"/>
    </row>
    <row r="212" spans="1:12" ht="15.75" thickBot="1">
      <c r="A212" s="379"/>
      <c r="B212" s="170" t="s">
        <v>353</v>
      </c>
      <c r="C212" s="171">
        <v>10</v>
      </c>
      <c r="D212" s="171">
        <v>4.48</v>
      </c>
      <c r="E212" s="171">
        <v>0.57</v>
      </c>
      <c r="F212" s="171">
        <v>120</v>
      </c>
      <c r="G212" s="171">
        <f t="shared" si="11"/>
        <v>3.9100000000000006</v>
      </c>
      <c r="H212" s="171">
        <v>0</v>
      </c>
      <c r="I212" s="171">
        <v>10.5</v>
      </c>
      <c r="J212" s="171">
        <f t="shared" si="12"/>
        <v>6.59</v>
      </c>
      <c r="K212" s="382"/>
      <c r="L212" s="385"/>
    </row>
    <row r="213" spans="1:12" ht="15.75" thickBot="1">
      <c r="A213" s="163">
        <v>26</v>
      </c>
      <c r="B213" s="173" t="s">
        <v>188</v>
      </c>
      <c r="C213" s="164" t="s">
        <v>383</v>
      </c>
      <c r="D213" s="164">
        <v>2.37</v>
      </c>
      <c r="E213" s="164">
        <v>0</v>
      </c>
      <c r="F213" s="164">
        <v>0</v>
      </c>
      <c r="G213" s="164">
        <f t="shared" si="11"/>
        <v>2.37</v>
      </c>
      <c r="H213" s="164">
        <v>0</v>
      </c>
      <c r="I213" s="164">
        <v>42</v>
      </c>
      <c r="J213" s="164">
        <f t="shared" si="12"/>
        <v>39.63</v>
      </c>
      <c r="K213" s="164">
        <f>J213</f>
        <v>39.63</v>
      </c>
      <c r="L213" s="174" t="s">
        <v>364</v>
      </c>
    </row>
    <row r="214" spans="1:12" ht="15">
      <c r="A214" s="377">
        <v>27</v>
      </c>
      <c r="B214" s="166" t="s">
        <v>189</v>
      </c>
      <c r="C214" s="167" t="s">
        <v>311</v>
      </c>
      <c r="D214" s="167">
        <v>13.14</v>
      </c>
      <c r="E214" s="167">
        <v>4</v>
      </c>
      <c r="F214" s="167">
        <v>120</v>
      </c>
      <c r="G214" s="167">
        <f t="shared" si="11"/>
        <v>9.14</v>
      </c>
      <c r="H214" s="167">
        <v>0</v>
      </c>
      <c r="I214" s="167">
        <v>26.25</v>
      </c>
      <c r="J214" s="167">
        <f t="shared" si="12"/>
        <v>17.11</v>
      </c>
      <c r="K214" s="380">
        <f>MIN(J214:J216)</f>
        <v>3.0199999999999996</v>
      </c>
      <c r="L214" s="383" t="s">
        <v>364</v>
      </c>
    </row>
    <row r="215" spans="1:12" ht="15">
      <c r="A215" s="378"/>
      <c r="B215" s="168" t="s">
        <v>352</v>
      </c>
      <c r="C215" s="169">
        <v>25</v>
      </c>
      <c r="D215" s="169">
        <v>1.66</v>
      </c>
      <c r="E215" s="169"/>
      <c r="F215" s="169"/>
      <c r="G215" s="169">
        <f t="shared" si="11"/>
        <v>1.66</v>
      </c>
      <c r="H215" s="169">
        <v>0</v>
      </c>
      <c r="I215" s="169">
        <v>10.5</v>
      </c>
      <c r="J215" s="169">
        <f t="shared" si="12"/>
        <v>8.84</v>
      </c>
      <c r="K215" s="381"/>
      <c r="L215" s="384"/>
    </row>
    <row r="216" spans="1:12" ht="15.75" thickBot="1">
      <c r="A216" s="379"/>
      <c r="B216" s="170" t="s">
        <v>353</v>
      </c>
      <c r="C216" s="171">
        <v>25</v>
      </c>
      <c r="D216" s="171">
        <v>11.48</v>
      </c>
      <c r="E216" s="171">
        <v>4</v>
      </c>
      <c r="F216" s="171">
        <v>120</v>
      </c>
      <c r="G216" s="171">
        <f t="shared" si="11"/>
        <v>7.48</v>
      </c>
      <c r="H216" s="171">
        <v>0</v>
      </c>
      <c r="I216" s="171">
        <v>10.5</v>
      </c>
      <c r="J216" s="171">
        <f t="shared" si="12"/>
        <v>3.0199999999999996</v>
      </c>
      <c r="K216" s="382"/>
      <c r="L216" s="385"/>
    </row>
    <row r="217" spans="1:12" ht="15">
      <c r="A217" s="377">
        <v>28</v>
      </c>
      <c r="B217" s="166" t="s">
        <v>26</v>
      </c>
      <c r="C217" s="167" t="s">
        <v>376</v>
      </c>
      <c r="D217" s="167">
        <v>8.27</v>
      </c>
      <c r="E217" s="167">
        <v>10.6</v>
      </c>
      <c r="F217" s="167">
        <v>120</v>
      </c>
      <c r="G217" s="167">
        <f t="shared" si="11"/>
        <v>-2.33</v>
      </c>
      <c r="H217" s="167">
        <v>0</v>
      </c>
      <c r="I217" s="167">
        <v>16.8</v>
      </c>
      <c r="J217" s="167">
        <f t="shared" si="12"/>
        <v>19.130000000000003</v>
      </c>
      <c r="K217" s="380">
        <f>MIN(J217:J219)</f>
        <v>17.03</v>
      </c>
      <c r="L217" s="383" t="s">
        <v>364</v>
      </c>
    </row>
    <row r="218" spans="1:12" ht="15">
      <c r="A218" s="378"/>
      <c r="B218" s="168" t="s">
        <v>352</v>
      </c>
      <c r="C218" s="169">
        <v>16</v>
      </c>
      <c r="D218" s="169">
        <v>5.07</v>
      </c>
      <c r="E218" s="169">
        <v>5.3</v>
      </c>
      <c r="F218" s="169"/>
      <c r="G218" s="169">
        <f t="shared" si="11"/>
        <v>-0.22999999999999954</v>
      </c>
      <c r="H218" s="169">
        <v>0</v>
      </c>
      <c r="I218" s="169">
        <v>16.8</v>
      </c>
      <c r="J218" s="169">
        <f t="shared" si="12"/>
        <v>17.03</v>
      </c>
      <c r="K218" s="381"/>
      <c r="L218" s="384"/>
    </row>
    <row r="219" spans="1:12" ht="15.75" thickBot="1">
      <c r="A219" s="379"/>
      <c r="B219" s="170" t="s">
        <v>353</v>
      </c>
      <c r="C219" s="171">
        <v>16</v>
      </c>
      <c r="D219" s="171">
        <v>3.2</v>
      </c>
      <c r="E219" s="171">
        <v>5.3</v>
      </c>
      <c r="F219" s="171">
        <v>120</v>
      </c>
      <c r="G219" s="171">
        <f t="shared" si="11"/>
        <v>-2.0999999999999996</v>
      </c>
      <c r="H219" s="171">
        <v>0</v>
      </c>
      <c r="I219" s="171">
        <v>16.8</v>
      </c>
      <c r="J219" s="171">
        <f t="shared" si="12"/>
        <v>18.9</v>
      </c>
      <c r="K219" s="382"/>
      <c r="L219" s="385"/>
    </row>
    <row r="220" spans="1:12" ht="15">
      <c r="A220" s="377">
        <v>29</v>
      </c>
      <c r="B220" s="166" t="s">
        <v>190</v>
      </c>
      <c r="C220" s="167" t="s">
        <v>374</v>
      </c>
      <c r="D220" s="167">
        <v>5.6</v>
      </c>
      <c r="E220" s="167">
        <v>13.1</v>
      </c>
      <c r="F220" s="167">
        <v>120</v>
      </c>
      <c r="G220" s="167">
        <f aca="true" t="shared" si="13" ref="G220:G283">D220-E220</f>
        <v>-7.5</v>
      </c>
      <c r="H220" s="167">
        <v>0</v>
      </c>
      <c r="I220" s="167">
        <v>6.62</v>
      </c>
      <c r="J220" s="167">
        <f t="shared" si="12"/>
        <v>14.120000000000001</v>
      </c>
      <c r="K220" s="380">
        <f>MIN(J220:J222)</f>
        <v>7.32</v>
      </c>
      <c r="L220" s="383" t="s">
        <v>364</v>
      </c>
    </row>
    <row r="221" spans="1:12" ht="15">
      <c r="A221" s="378"/>
      <c r="B221" s="168" t="s">
        <v>352</v>
      </c>
      <c r="C221" s="169" t="s">
        <v>374</v>
      </c>
      <c r="D221" s="169">
        <v>5</v>
      </c>
      <c r="E221" s="169">
        <v>11.8</v>
      </c>
      <c r="F221" s="169"/>
      <c r="G221" s="169">
        <f t="shared" si="13"/>
        <v>-6.800000000000001</v>
      </c>
      <c r="H221" s="169">
        <v>0</v>
      </c>
      <c r="I221" s="169">
        <v>6.62</v>
      </c>
      <c r="J221" s="169">
        <f aca="true" t="shared" si="14" ref="J221:J284">I221-G221-H221</f>
        <v>13.420000000000002</v>
      </c>
      <c r="K221" s="381"/>
      <c r="L221" s="384"/>
    </row>
    <row r="222" spans="1:12" ht="15.75" thickBot="1">
      <c r="A222" s="379"/>
      <c r="B222" s="170" t="s">
        <v>353</v>
      </c>
      <c r="C222" s="171" t="s">
        <v>374</v>
      </c>
      <c r="D222" s="171">
        <v>0.6</v>
      </c>
      <c r="E222" s="171">
        <v>1.3</v>
      </c>
      <c r="F222" s="171"/>
      <c r="G222" s="171">
        <f t="shared" si="13"/>
        <v>-0.7000000000000001</v>
      </c>
      <c r="H222" s="171">
        <v>0</v>
      </c>
      <c r="I222" s="171">
        <v>6.62</v>
      </c>
      <c r="J222" s="171">
        <f t="shared" si="14"/>
        <v>7.32</v>
      </c>
      <c r="K222" s="382"/>
      <c r="L222" s="385"/>
    </row>
    <row r="223" spans="1:12" ht="15">
      <c r="A223" s="377">
        <v>30</v>
      </c>
      <c r="B223" s="166" t="s">
        <v>191</v>
      </c>
      <c r="C223" s="167" t="s">
        <v>376</v>
      </c>
      <c r="D223" s="167">
        <v>6.58</v>
      </c>
      <c r="E223" s="167">
        <f>E224+E225</f>
        <v>9.35</v>
      </c>
      <c r="F223" s="167">
        <v>10</v>
      </c>
      <c r="G223" s="167">
        <f t="shared" si="13"/>
        <v>-2.7699999999999996</v>
      </c>
      <c r="H223" s="167">
        <v>0</v>
      </c>
      <c r="I223" s="167">
        <v>16.8</v>
      </c>
      <c r="J223" s="167">
        <f t="shared" si="14"/>
        <v>19.57</v>
      </c>
      <c r="K223" s="380">
        <f>MIN(J223:J225)</f>
        <v>16.86</v>
      </c>
      <c r="L223" s="383" t="s">
        <v>364</v>
      </c>
    </row>
    <row r="224" spans="1:12" ht="15">
      <c r="A224" s="378"/>
      <c r="B224" s="168" t="s">
        <v>352</v>
      </c>
      <c r="C224" s="169">
        <v>16</v>
      </c>
      <c r="D224" s="169">
        <v>6.38</v>
      </c>
      <c r="E224" s="169">
        <v>9.09</v>
      </c>
      <c r="F224" s="169"/>
      <c r="G224" s="169">
        <f t="shared" si="13"/>
        <v>-2.71</v>
      </c>
      <c r="H224" s="169">
        <v>0</v>
      </c>
      <c r="I224" s="169">
        <v>16.8</v>
      </c>
      <c r="J224" s="169">
        <f t="shared" si="14"/>
        <v>19.51</v>
      </c>
      <c r="K224" s="381"/>
      <c r="L224" s="384"/>
    </row>
    <row r="225" spans="1:12" ht="15.75" thickBot="1">
      <c r="A225" s="379"/>
      <c r="B225" s="170" t="s">
        <v>353</v>
      </c>
      <c r="C225" s="171">
        <v>16</v>
      </c>
      <c r="D225" s="171">
        <v>0.2</v>
      </c>
      <c r="E225" s="171">
        <v>0.26</v>
      </c>
      <c r="F225" s="171">
        <v>120</v>
      </c>
      <c r="G225" s="171">
        <f t="shared" si="13"/>
        <v>-0.06</v>
      </c>
      <c r="H225" s="171">
        <v>0</v>
      </c>
      <c r="I225" s="171">
        <v>16.8</v>
      </c>
      <c r="J225" s="171">
        <f t="shared" si="14"/>
        <v>16.86</v>
      </c>
      <c r="K225" s="382"/>
      <c r="L225" s="385"/>
    </row>
    <row r="226" spans="1:12" ht="15">
      <c r="A226" s="377">
        <v>31</v>
      </c>
      <c r="B226" s="166" t="s">
        <v>192</v>
      </c>
      <c r="C226" s="167" t="s">
        <v>374</v>
      </c>
      <c r="D226" s="167">
        <v>7.07</v>
      </c>
      <c r="E226" s="167">
        <v>9.6</v>
      </c>
      <c r="F226" s="167">
        <v>120</v>
      </c>
      <c r="G226" s="167">
        <f t="shared" si="13"/>
        <v>-2.5299999999999994</v>
      </c>
      <c r="H226" s="167">
        <v>0</v>
      </c>
      <c r="I226" s="167">
        <v>6.62</v>
      </c>
      <c r="J226" s="167">
        <f t="shared" si="14"/>
        <v>9.149999999999999</v>
      </c>
      <c r="K226" s="380">
        <f>MIN(J226:J228)</f>
        <v>7.41</v>
      </c>
      <c r="L226" s="383" t="s">
        <v>364</v>
      </c>
    </row>
    <row r="227" spans="1:12" ht="15">
      <c r="A227" s="378"/>
      <c r="B227" s="168" t="s">
        <v>352</v>
      </c>
      <c r="C227" s="169" t="s">
        <v>374</v>
      </c>
      <c r="D227" s="169">
        <v>5.81</v>
      </c>
      <c r="E227" s="169">
        <v>6.6</v>
      </c>
      <c r="F227" s="169">
        <v>120</v>
      </c>
      <c r="G227" s="169">
        <f t="shared" si="13"/>
        <v>-0.79</v>
      </c>
      <c r="H227" s="169">
        <v>0</v>
      </c>
      <c r="I227" s="169">
        <v>6.62</v>
      </c>
      <c r="J227" s="169">
        <f t="shared" si="14"/>
        <v>7.41</v>
      </c>
      <c r="K227" s="381"/>
      <c r="L227" s="384"/>
    </row>
    <row r="228" spans="1:12" ht="15.75" thickBot="1">
      <c r="A228" s="379"/>
      <c r="B228" s="170" t="s">
        <v>353</v>
      </c>
      <c r="C228" s="171" t="s">
        <v>374</v>
      </c>
      <c r="D228" s="171">
        <v>1.26</v>
      </c>
      <c r="E228" s="171">
        <v>3</v>
      </c>
      <c r="F228" s="171">
        <v>45</v>
      </c>
      <c r="G228" s="171">
        <f t="shared" si="13"/>
        <v>-1.74</v>
      </c>
      <c r="H228" s="171">
        <v>0</v>
      </c>
      <c r="I228" s="171">
        <v>6.62</v>
      </c>
      <c r="J228" s="171">
        <f t="shared" si="14"/>
        <v>8.36</v>
      </c>
      <c r="K228" s="382"/>
      <c r="L228" s="385"/>
    </row>
    <row r="229" spans="1:12" ht="15.75" thickBot="1">
      <c r="A229" s="163">
        <v>32</v>
      </c>
      <c r="B229" s="173" t="s">
        <v>193</v>
      </c>
      <c r="C229" s="164" t="s">
        <v>313</v>
      </c>
      <c r="D229" s="164">
        <v>0.74</v>
      </c>
      <c r="E229" s="164">
        <v>0.55</v>
      </c>
      <c r="F229" s="164">
        <v>120</v>
      </c>
      <c r="G229" s="164">
        <f t="shared" si="13"/>
        <v>0.18999999999999995</v>
      </c>
      <c r="H229" s="164">
        <v>0</v>
      </c>
      <c r="I229" s="164">
        <v>6.62</v>
      </c>
      <c r="J229" s="164">
        <f t="shared" si="14"/>
        <v>6.43</v>
      </c>
      <c r="K229" s="164">
        <f>J229</f>
        <v>6.43</v>
      </c>
      <c r="L229" s="174" t="s">
        <v>364</v>
      </c>
    </row>
    <row r="230" spans="1:12" ht="15">
      <c r="A230" s="377">
        <v>33</v>
      </c>
      <c r="B230" s="166" t="s">
        <v>194</v>
      </c>
      <c r="C230" s="167" t="s">
        <v>384</v>
      </c>
      <c r="D230" s="167">
        <v>6.15</v>
      </c>
      <c r="E230" s="167">
        <f>E231+E232</f>
        <v>8.11</v>
      </c>
      <c r="F230" s="167">
        <v>120</v>
      </c>
      <c r="G230" s="167">
        <f t="shared" si="13"/>
        <v>-1.959999999999999</v>
      </c>
      <c r="H230" s="167">
        <v>0</v>
      </c>
      <c r="I230" s="167">
        <v>10.5</v>
      </c>
      <c r="J230" s="167">
        <f t="shared" si="14"/>
        <v>12.459999999999999</v>
      </c>
      <c r="K230" s="380">
        <f>MIN(J230:J232)</f>
        <v>11.27</v>
      </c>
      <c r="L230" s="383" t="s">
        <v>364</v>
      </c>
    </row>
    <row r="231" spans="1:12" ht="15">
      <c r="A231" s="378"/>
      <c r="B231" s="168" t="s">
        <v>352</v>
      </c>
      <c r="C231" s="169" t="s">
        <v>384</v>
      </c>
      <c r="D231" s="169">
        <v>3.71</v>
      </c>
      <c r="E231" s="169">
        <v>4.9</v>
      </c>
      <c r="F231" s="169"/>
      <c r="G231" s="169">
        <f t="shared" si="13"/>
        <v>-1.1900000000000004</v>
      </c>
      <c r="H231" s="169">
        <v>0</v>
      </c>
      <c r="I231" s="169">
        <v>10.5</v>
      </c>
      <c r="J231" s="169">
        <f t="shared" si="14"/>
        <v>11.690000000000001</v>
      </c>
      <c r="K231" s="381"/>
      <c r="L231" s="384"/>
    </row>
    <row r="232" spans="1:12" ht="15.75" thickBot="1">
      <c r="A232" s="379"/>
      <c r="B232" s="170" t="s">
        <v>353</v>
      </c>
      <c r="C232" s="171" t="s">
        <v>384</v>
      </c>
      <c r="D232" s="171">
        <v>2.44</v>
      </c>
      <c r="E232" s="171">
        <v>3.21</v>
      </c>
      <c r="F232" s="171"/>
      <c r="G232" s="171">
        <f t="shared" si="13"/>
        <v>-0.77</v>
      </c>
      <c r="H232" s="171">
        <v>0</v>
      </c>
      <c r="I232" s="171">
        <v>10.5</v>
      </c>
      <c r="J232" s="171">
        <f t="shared" si="14"/>
        <v>11.27</v>
      </c>
      <c r="K232" s="382"/>
      <c r="L232" s="385"/>
    </row>
    <row r="233" spans="1:12" ht="15">
      <c r="A233" s="377">
        <v>34</v>
      </c>
      <c r="B233" s="166" t="s">
        <v>195</v>
      </c>
      <c r="C233" s="167" t="s">
        <v>380</v>
      </c>
      <c r="D233" s="167">
        <v>5.95</v>
      </c>
      <c r="E233" s="167">
        <f>E234+E235</f>
        <v>19.220000000000002</v>
      </c>
      <c r="F233" s="167">
        <v>120</v>
      </c>
      <c r="G233" s="167">
        <f t="shared" si="13"/>
        <v>-13.270000000000003</v>
      </c>
      <c r="H233" s="167">
        <v>0</v>
      </c>
      <c r="I233" s="167">
        <v>10.5</v>
      </c>
      <c r="J233" s="167">
        <f t="shared" si="14"/>
        <v>23.770000000000003</v>
      </c>
      <c r="K233" s="380">
        <f>MIN(J233:J235)</f>
        <v>8.74</v>
      </c>
      <c r="L233" s="383" t="s">
        <v>364</v>
      </c>
    </row>
    <row r="234" spans="1:12" ht="15">
      <c r="A234" s="378"/>
      <c r="B234" s="168" t="s">
        <v>352</v>
      </c>
      <c r="C234" s="169">
        <v>10</v>
      </c>
      <c r="D234" s="169">
        <v>2.07</v>
      </c>
      <c r="E234" s="169">
        <v>17.1</v>
      </c>
      <c r="F234" s="169"/>
      <c r="G234" s="169">
        <f t="shared" si="13"/>
        <v>-15.030000000000001</v>
      </c>
      <c r="H234" s="169">
        <v>0</v>
      </c>
      <c r="I234" s="169">
        <v>10.5</v>
      </c>
      <c r="J234" s="169">
        <f t="shared" si="14"/>
        <v>25.53</v>
      </c>
      <c r="K234" s="381"/>
      <c r="L234" s="384"/>
    </row>
    <row r="235" spans="1:12" ht="15.75" thickBot="1">
      <c r="A235" s="379"/>
      <c r="B235" s="170" t="s">
        <v>353</v>
      </c>
      <c r="C235" s="171">
        <v>10</v>
      </c>
      <c r="D235" s="171">
        <v>3.88</v>
      </c>
      <c r="E235" s="171">
        <v>2.12</v>
      </c>
      <c r="F235" s="171">
        <v>120</v>
      </c>
      <c r="G235" s="171">
        <f t="shared" si="13"/>
        <v>1.7599999999999998</v>
      </c>
      <c r="H235" s="171">
        <v>0</v>
      </c>
      <c r="I235" s="171">
        <v>10.5</v>
      </c>
      <c r="J235" s="171">
        <f t="shared" si="14"/>
        <v>8.74</v>
      </c>
      <c r="K235" s="382"/>
      <c r="L235" s="385"/>
    </row>
    <row r="236" spans="1:12" ht="15.75" thickBot="1">
      <c r="A236" s="163">
        <v>35</v>
      </c>
      <c r="B236" s="173" t="s">
        <v>196</v>
      </c>
      <c r="C236" s="164" t="s">
        <v>380</v>
      </c>
      <c r="D236" s="164">
        <v>0.28</v>
      </c>
      <c r="E236" s="164"/>
      <c r="F236" s="164"/>
      <c r="G236" s="164">
        <f t="shared" si="13"/>
        <v>0.28</v>
      </c>
      <c r="H236" s="164">
        <v>0</v>
      </c>
      <c r="I236" s="164">
        <v>10.5</v>
      </c>
      <c r="J236" s="164">
        <f t="shared" si="14"/>
        <v>10.22</v>
      </c>
      <c r="K236" s="164">
        <f>J236</f>
        <v>10.22</v>
      </c>
      <c r="L236" s="174" t="s">
        <v>364</v>
      </c>
    </row>
    <row r="237" spans="1:12" ht="15">
      <c r="A237" s="377">
        <v>36</v>
      </c>
      <c r="B237" s="166" t="s">
        <v>197</v>
      </c>
      <c r="C237" s="167" t="s">
        <v>3</v>
      </c>
      <c r="D237" s="167">
        <v>16.1</v>
      </c>
      <c r="E237" s="167">
        <v>26.86</v>
      </c>
      <c r="F237" s="167">
        <v>120</v>
      </c>
      <c r="G237" s="167">
        <f t="shared" si="13"/>
        <v>-10.759999999999998</v>
      </c>
      <c r="H237" s="167">
        <v>0</v>
      </c>
      <c r="I237" s="167">
        <v>16.8</v>
      </c>
      <c r="J237" s="167">
        <f t="shared" si="14"/>
        <v>27.56</v>
      </c>
      <c r="K237" s="380">
        <f>MIN(J237:J239)</f>
        <v>12.160000000000002</v>
      </c>
      <c r="L237" s="383" t="s">
        <v>364</v>
      </c>
    </row>
    <row r="238" spans="1:12" ht="15">
      <c r="A238" s="378"/>
      <c r="B238" s="168" t="s">
        <v>352</v>
      </c>
      <c r="C238" s="169" t="s">
        <v>3</v>
      </c>
      <c r="D238" s="169">
        <v>2</v>
      </c>
      <c r="E238" s="169">
        <v>17.4</v>
      </c>
      <c r="F238" s="169">
        <v>0</v>
      </c>
      <c r="G238" s="169">
        <f t="shared" si="13"/>
        <v>-15.399999999999999</v>
      </c>
      <c r="H238" s="169">
        <v>0</v>
      </c>
      <c r="I238" s="169">
        <v>16.8</v>
      </c>
      <c r="J238" s="169">
        <f t="shared" si="14"/>
        <v>32.2</v>
      </c>
      <c r="K238" s="381"/>
      <c r="L238" s="384"/>
    </row>
    <row r="239" spans="1:12" ht="15.75" thickBot="1">
      <c r="A239" s="379"/>
      <c r="B239" s="170" t="s">
        <v>353</v>
      </c>
      <c r="C239" s="171" t="s">
        <v>3</v>
      </c>
      <c r="D239" s="171">
        <v>14.1</v>
      </c>
      <c r="E239" s="171">
        <v>9.46</v>
      </c>
      <c r="F239" s="171"/>
      <c r="G239" s="171">
        <f t="shared" si="13"/>
        <v>4.639999999999999</v>
      </c>
      <c r="H239" s="171">
        <v>0</v>
      </c>
      <c r="I239" s="171">
        <v>16.8</v>
      </c>
      <c r="J239" s="171">
        <f t="shared" si="14"/>
        <v>12.160000000000002</v>
      </c>
      <c r="K239" s="382"/>
      <c r="L239" s="385"/>
    </row>
    <row r="240" spans="1:12" ht="15">
      <c r="A240" s="377">
        <v>37</v>
      </c>
      <c r="B240" s="166" t="s">
        <v>198</v>
      </c>
      <c r="C240" s="167" t="s">
        <v>376</v>
      </c>
      <c r="D240" s="167">
        <v>8.62</v>
      </c>
      <c r="E240" s="167">
        <f>E241+E242</f>
        <v>15.5</v>
      </c>
      <c r="F240" s="167">
        <v>120</v>
      </c>
      <c r="G240" s="167">
        <f t="shared" si="13"/>
        <v>-6.880000000000001</v>
      </c>
      <c r="H240" s="167">
        <v>0</v>
      </c>
      <c r="I240" s="167">
        <v>16.8</v>
      </c>
      <c r="J240" s="167">
        <f t="shared" si="14"/>
        <v>23.68</v>
      </c>
      <c r="K240" s="380">
        <f>MIN(J240:J242)</f>
        <v>14.72</v>
      </c>
      <c r="L240" s="383" t="s">
        <v>364</v>
      </c>
    </row>
    <row r="241" spans="1:12" ht="15">
      <c r="A241" s="378"/>
      <c r="B241" s="168" t="s">
        <v>352</v>
      </c>
      <c r="C241" s="169">
        <v>16</v>
      </c>
      <c r="D241" s="169">
        <v>5.54</v>
      </c>
      <c r="E241" s="169">
        <v>14.5</v>
      </c>
      <c r="F241" s="169"/>
      <c r="G241" s="169">
        <f t="shared" si="13"/>
        <v>-8.96</v>
      </c>
      <c r="H241" s="169">
        <v>0</v>
      </c>
      <c r="I241" s="169">
        <v>16.8</v>
      </c>
      <c r="J241" s="169">
        <f t="shared" si="14"/>
        <v>25.76</v>
      </c>
      <c r="K241" s="381"/>
      <c r="L241" s="384"/>
    </row>
    <row r="242" spans="1:12" ht="15.75" thickBot="1">
      <c r="A242" s="379"/>
      <c r="B242" s="170" t="s">
        <v>353</v>
      </c>
      <c r="C242" s="171">
        <v>16</v>
      </c>
      <c r="D242" s="171">
        <v>3.08</v>
      </c>
      <c r="E242" s="171">
        <v>1</v>
      </c>
      <c r="F242" s="171">
        <v>120</v>
      </c>
      <c r="G242" s="171">
        <f t="shared" si="13"/>
        <v>2.08</v>
      </c>
      <c r="H242" s="171">
        <v>0</v>
      </c>
      <c r="I242" s="171">
        <v>16.8</v>
      </c>
      <c r="J242" s="171">
        <f t="shared" si="14"/>
        <v>14.72</v>
      </c>
      <c r="K242" s="382"/>
      <c r="L242" s="385"/>
    </row>
    <row r="243" spans="1:12" ht="15">
      <c r="A243" s="377">
        <v>38</v>
      </c>
      <c r="B243" s="166" t="s">
        <v>199</v>
      </c>
      <c r="C243" s="167" t="s">
        <v>313</v>
      </c>
      <c r="D243" s="167">
        <v>1.92</v>
      </c>
      <c r="E243" s="167">
        <f>E244+E245</f>
        <v>6.3100000000000005</v>
      </c>
      <c r="F243" s="167">
        <v>120</v>
      </c>
      <c r="G243" s="167">
        <f t="shared" si="13"/>
        <v>-4.390000000000001</v>
      </c>
      <c r="H243" s="167">
        <v>0</v>
      </c>
      <c r="I243" s="167">
        <v>6.62</v>
      </c>
      <c r="J243" s="167">
        <f t="shared" si="14"/>
        <v>11.010000000000002</v>
      </c>
      <c r="K243" s="380">
        <f>MIN(J243:J245)</f>
        <v>7.71</v>
      </c>
      <c r="L243" s="383" t="s">
        <v>364</v>
      </c>
    </row>
    <row r="244" spans="1:12" ht="15">
      <c r="A244" s="378"/>
      <c r="B244" s="168" t="s">
        <v>352</v>
      </c>
      <c r="C244" s="169">
        <v>6.3</v>
      </c>
      <c r="D244" s="169">
        <v>1.7</v>
      </c>
      <c r="E244" s="169">
        <v>5</v>
      </c>
      <c r="F244" s="169">
        <v>120</v>
      </c>
      <c r="G244" s="169">
        <f t="shared" si="13"/>
        <v>-3.3</v>
      </c>
      <c r="H244" s="169">
        <v>0</v>
      </c>
      <c r="I244" s="169">
        <v>6.62</v>
      </c>
      <c r="J244" s="169">
        <f t="shared" si="14"/>
        <v>9.92</v>
      </c>
      <c r="K244" s="381"/>
      <c r="L244" s="384"/>
    </row>
    <row r="245" spans="1:12" ht="15.75" thickBot="1">
      <c r="A245" s="379"/>
      <c r="B245" s="170" t="s">
        <v>353</v>
      </c>
      <c r="C245" s="171">
        <v>6.3</v>
      </c>
      <c r="D245" s="171">
        <v>0.22</v>
      </c>
      <c r="E245" s="171">
        <v>1.31</v>
      </c>
      <c r="F245" s="171">
        <v>120</v>
      </c>
      <c r="G245" s="171">
        <f t="shared" si="13"/>
        <v>-1.09</v>
      </c>
      <c r="H245" s="171">
        <v>0</v>
      </c>
      <c r="I245" s="171">
        <v>6.62</v>
      </c>
      <c r="J245" s="171">
        <f t="shared" si="14"/>
        <v>7.71</v>
      </c>
      <c r="K245" s="382"/>
      <c r="L245" s="385"/>
    </row>
    <row r="246" spans="1:12" ht="15.75" thickBot="1">
      <c r="A246" s="163">
        <v>39</v>
      </c>
      <c r="B246" s="173" t="s">
        <v>200</v>
      </c>
      <c r="C246" s="164" t="s">
        <v>385</v>
      </c>
      <c r="D246" s="164">
        <v>0.79</v>
      </c>
      <c r="E246" s="164">
        <v>0.1</v>
      </c>
      <c r="F246" s="164">
        <v>120</v>
      </c>
      <c r="G246" s="164">
        <f t="shared" si="13"/>
        <v>0.6900000000000001</v>
      </c>
      <c r="H246" s="164">
        <v>0</v>
      </c>
      <c r="I246" s="164">
        <v>2.63</v>
      </c>
      <c r="J246" s="164">
        <f t="shared" si="14"/>
        <v>1.94</v>
      </c>
      <c r="K246" s="164">
        <f>J246</f>
        <v>1.94</v>
      </c>
      <c r="L246" s="174" t="s">
        <v>364</v>
      </c>
    </row>
    <row r="247" spans="1:12" ht="15">
      <c r="A247" s="377">
        <v>40</v>
      </c>
      <c r="B247" s="166" t="s">
        <v>201</v>
      </c>
      <c r="C247" s="167" t="s">
        <v>315</v>
      </c>
      <c r="D247" s="167">
        <v>9.63</v>
      </c>
      <c r="E247" s="167">
        <f>E248+E249</f>
        <v>6.9</v>
      </c>
      <c r="F247" s="167">
        <v>120</v>
      </c>
      <c r="G247" s="167">
        <f t="shared" si="13"/>
        <v>2.7300000000000004</v>
      </c>
      <c r="H247" s="167">
        <v>0</v>
      </c>
      <c r="I247" s="167">
        <v>16.8</v>
      </c>
      <c r="J247" s="167">
        <f t="shared" si="14"/>
        <v>14.07</v>
      </c>
      <c r="K247" s="380">
        <f>MIN(J247:J249)</f>
        <v>14.07</v>
      </c>
      <c r="L247" s="383" t="s">
        <v>364</v>
      </c>
    </row>
    <row r="248" spans="1:12" ht="15">
      <c r="A248" s="378"/>
      <c r="B248" s="168" t="s">
        <v>352</v>
      </c>
      <c r="C248" s="169">
        <v>16</v>
      </c>
      <c r="D248" s="169">
        <v>4.37</v>
      </c>
      <c r="E248" s="169">
        <v>3.5</v>
      </c>
      <c r="F248" s="169"/>
      <c r="G248" s="169">
        <f t="shared" si="13"/>
        <v>0.8700000000000001</v>
      </c>
      <c r="H248" s="169">
        <v>0</v>
      </c>
      <c r="I248" s="169">
        <v>16.8</v>
      </c>
      <c r="J248" s="169">
        <f t="shared" si="14"/>
        <v>15.93</v>
      </c>
      <c r="K248" s="381"/>
      <c r="L248" s="384"/>
    </row>
    <row r="249" spans="1:12" ht="15.75" thickBot="1">
      <c r="A249" s="379"/>
      <c r="B249" s="170" t="s">
        <v>353</v>
      </c>
      <c r="C249" s="171">
        <v>16</v>
      </c>
      <c r="D249" s="171">
        <v>5.26</v>
      </c>
      <c r="E249" s="171">
        <v>3.4</v>
      </c>
      <c r="F249" s="171">
        <v>120</v>
      </c>
      <c r="G249" s="171">
        <f t="shared" si="13"/>
        <v>1.8599999999999999</v>
      </c>
      <c r="H249" s="171">
        <v>0</v>
      </c>
      <c r="I249" s="171">
        <v>16.8</v>
      </c>
      <c r="J249" s="171">
        <f t="shared" si="14"/>
        <v>14.940000000000001</v>
      </c>
      <c r="K249" s="382"/>
      <c r="L249" s="385"/>
    </row>
    <row r="250" spans="1:12" ht="15">
      <c r="A250" s="377">
        <v>41</v>
      </c>
      <c r="B250" s="166" t="s">
        <v>202</v>
      </c>
      <c r="C250" s="167" t="s">
        <v>311</v>
      </c>
      <c r="D250" s="167">
        <v>32.12</v>
      </c>
      <c r="E250" s="167">
        <v>6.5</v>
      </c>
      <c r="F250" s="167">
        <v>0</v>
      </c>
      <c r="G250" s="167">
        <f t="shared" si="13"/>
        <v>25.619999999999997</v>
      </c>
      <c r="H250" s="167">
        <v>0</v>
      </c>
      <c r="I250" s="167">
        <v>26.25</v>
      </c>
      <c r="J250" s="167">
        <f t="shared" si="14"/>
        <v>0.6300000000000026</v>
      </c>
      <c r="K250" s="380">
        <f>MIN(J250:J252)</f>
        <v>0.6300000000000026</v>
      </c>
      <c r="L250" s="383" t="s">
        <v>364</v>
      </c>
    </row>
    <row r="251" spans="1:12" ht="15">
      <c r="A251" s="378"/>
      <c r="B251" s="168" t="s">
        <v>352</v>
      </c>
      <c r="C251" s="169">
        <v>25</v>
      </c>
      <c r="D251" s="169">
        <v>0</v>
      </c>
      <c r="E251" s="169"/>
      <c r="F251" s="169"/>
      <c r="G251" s="169">
        <f t="shared" si="13"/>
        <v>0</v>
      </c>
      <c r="H251" s="169">
        <v>0</v>
      </c>
      <c r="I251" s="169">
        <v>26.25</v>
      </c>
      <c r="J251" s="169">
        <f t="shared" si="14"/>
        <v>26.25</v>
      </c>
      <c r="K251" s="381"/>
      <c r="L251" s="384"/>
    </row>
    <row r="252" spans="1:12" ht="15.75" thickBot="1">
      <c r="A252" s="379"/>
      <c r="B252" s="170" t="s">
        <v>353</v>
      </c>
      <c r="C252" s="171">
        <v>25</v>
      </c>
      <c r="D252" s="171">
        <v>32.12</v>
      </c>
      <c r="E252" s="171">
        <v>6.5</v>
      </c>
      <c r="F252" s="171">
        <v>0</v>
      </c>
      <c r="G252" s="171">
        <f t="shared" si="13"/>
        <v>25.619999999999997</v>
      </c>
      <c r="H252" s="171">
        <v>0</v>
      </c>
      <c r="I252" s="171">
        <v>26.25</v>
      </c>
      <c r="J252" s="171">
        <f t="shared" si="14"/>
        <v>0.6300000000000026</v>
      </c>
      <c r="K252" s="382"/>
      <c r="L252" s="385"/>
    </row>
    <row r="253" spans="1:12" ht="15.75" thickBot="1">
      <c r="A253" s="163">
        <v>42</v>
      </c>
      <c r="B253" s="173" t="s">
        <v>203</v>
      </c>
      <c r="C253" s="164" t="s">
        <v>386</v>
      </c>
      <c r="D253" s="164">
        <v>23.2</v>
      </c>
      <c r="E253" s="164">
        <v>0</v>
      </c>
      <c r="F253" s="164">
        <v>0</v>
      </c>
      <c r="G253" s="164">
        <f t="shared" si="13"/>
        <v>23.2</v>
      </c>
      <c r="H253" s="164">
        <v>0</v>
      </c>
      <c r="I253" s="164">
        <v>66.2</v>
      </c>
      <c r="J253" s="164">
        <f t="shared" si="14"/>
        <v>43</v>
      </c>
      <c r="K253" s="164">
        <f>J253</f>
        <v>43</v>
      </c>
      <c r="L253" s="174" t="s">
        <v>364</v>
      </c>
    </row>
    <row r="254" spans="1:12" ht="15.75" thickBot="1">
      <c r="A254" s="182">
        <v>43</v>
      </c>
      <c r="B254" s="183" t="s">
        <v>204</v>
      </c>
      <c r="C254" s="184" t="s">
        <v>374</v>
      </c>
      <c r="D254" s="184">
        <v>5.92</v>
      </c>
      <c r="E254" s="184">
        <v>0</v>
      </c>
      <c r="F254" s="184">
        <v>0</v>
      </c>
      <c r="G254" s="184">
        <f t="shared" si="13"/>
        <v>5.92</v>
      </c>
      <c r="H254" s="184">
        <v>0</v>
      </c>
      <c r="I254" s="184">
        <v>6.62</v>
      </c>
      <c r="J254" s="184">
        <f t="shared" si="14"/>
        <v>0.7000000000000002</v>
      </c>
      <c r="K254" s="184">
        <f>J254</f>
        <v>0.7000000000000002</v>
      </c>
      <c r="L254" s="172" t="s">
        <v>364</v>
      </c>
    </row>
    <row r="255" spans="1:12" ht="15">
      <c r="A255" s="377">
        <v>44</v>
      </c>
      <c r="B255" s="166" t="s">
        <v>205</v>
      </c>
      <c r="C255" s="167" t="s">
        <v>318</v>
      </c>
      <c r="D255" s="167">
        <v>3.4</v>
      </c>
      <c r="E255" s="167">
        <v>15.7</v>
      </c>
      <c r="F255" s="167">
        <v>120</v>
      </c>
      <c r="G255" s="167">
        <f t="shared" si="13"/>
        <v>-12.299999999999999</v>
      </c>
      <c r="H255" s="167">
        <v>0</v>
      </c>
      <c r="I255" s="167">
        <v>10.5</v>
      </c>
      <c r="J255" s="167">
        <f t="shared" si="14"/>
        <v>22.799999999999997</v>
      </c>
      <c r="K255" s="380">
        <f>MIN(J255:J257)</f>
        <v>15.5</v>
      </c>
      <c r="L255" s="383" t="s">
        <v>364</v>
      </c>
    </row>
    <row r="256" spans="1:12" ht="15">
      <c r="A256" s="378"/>
      <c r="B256" s="168" t="s">
        <v>352</v>
      </c>
      <c r="C256" s="169">
        <v>10</v>
      </c>
      <c r="D256" s="169">
        <v>2</v>
      </c>
      <c r="E256" s="169">
        <v>9.3</v>
      </c>
      <c r="F256" s="169"/>
      <c r="G256" s="169">
        <f t="shared" si="13"/>
        <v>-7.300000000000001</v>
      </c>
      <c r="H256" s="169">
        <v>0</v>
      </c>
      <c r="I256" s="169">
        <v>10.5</v>
      </c>
      <c r="J256" s="169">
        <f t="shared" si="14"/>
        <v>17.8</v>
      </c>
      <c r="K256" s="381"/>
      <c r="L256" s="384"/>
    </row>
    <row r="257" spans="1:12" ht="15.75" thickBot="1">
      <c r="A257" s="379"/>
      <c r="B257" s="170" t="s">
        <v>353</v>
      </c>
      <c r="C257" s="171">
        <v>10</v>
      </c>
      <c r="D257" s="171">
        <v>1.4</v>
      </c>
      <c r="E257" s="171">
        <v>6.4</v>
      </c>
      <c r="F257" s="171"/>
      <c r="G257" s="171">
        <f t="shared" si="13"/>
        <v>-5</v>
      </c>
      <c r="H257" s="171">
        <v>0</v>
      </c>
      <c r="I257" s="171">
        <v>10.5</v>
      </c>
      <c r="J257" s="171">
        <f t="shared" si="14"/>
        <v>15.5</v>
      </c>
      <c r="K257" s="382"/>
      <c r="L257" s="385"/>
    </row>
    <row r="258" spans="1:12" ht="15">
      <c r="A258" s="377">
        <v>45</v>
      </c>
      <c r="B258" s="166" t="s">
        <v>206</v>
      </c>
      <c r="C258" s="167" t="s">
        <v>374</v>
      </c>
      <c r="D258" s="167">
        <v>2.9</v>
      </c>
      <c r="E258" s="167">
        <f>E259+E260</f>
        <v>21.400000000000002</v>
      </c>
      <c r="F258" s="167">
        <v>45</v>
      </c>
      <c r="G258" s="167">
        <f t="shared" si="13"/>
        <v>-18.500000000000004</v>
      </c>
      <c r="H258" s="167">
        <v>0</v>
      </c>
      <c r="I258" s="167">
        <v>6.62</v>
      </c>
      <c r="J258" s="167">
        <f t="shared" si="14"/>
        <v>25.120000000000005</v>
      </c>
      <c r="K258" s="380">
        <f>MIN(J258:J260)</f>
        <v>9.27</v>
      </c>
      <c r="L258" s="383" t="s">
        <v>364</v>
      </c>
    </row>
    <row r="259" spans="1:12" ht="15">
      <c r="A259" s="378"/>
      <c r="B259" s="168" t="s">
        <v>352</v>
      </c>
      <c r="C259" s="169" t="s">
        <v>374</v>
      </c>
      <c r="D259" s="169">
        <v>1.95</v>
      </c>
      <c r="E259" s="169">
        <v>17.8</v>
      </c>
      <c r="F259" s="169"/>
      <c r="G259" s="169">
        <f t="shared" si="13"/>
        <v>-15.850000000000001</v>
      </c>
      <c r="H259" s="169">
        <v>0</v>
      </c>
      <c r="I259" s="169">
        <v>6.62</v>
      </c>
      <c r="J259" s="169">
        <f t="shared" si="14"/>
        <v>22.470000000000002</v>
      </c>
      <c r="K259" s="381"/>
      <c r="L259" s="384"/>
    </row>
    <row r="260" spans="1:12" ht="15.75" thickBot="1">
      <c r="A260" s="379"/>
      <c r="B260" s="170" t="s">
        <v>353</v>
      </c>
      <c r="C260" s="171" t="s">
        <v>374</v>
      </c>
      <c r="D260" s="171">
        <v>0.95</v>
      </c>
      <c r="E260" s="171">
        <v>3.6</v>
      </c>
      <c r="F260" s="171">
        <v>45</v>
      </c>
      <c r="G260" s="171">
        <f t="shared" si="13"/>
        <v>-2.6500000000000004</v>
      </c>
      <c r="H260" s="171">
        <v>0</v>
      </c>
      <c r="I260" s="171">
        <v>6.62</v>
      </c>
      <c r="J260" s="171">
        <f t="shared" si="14"/>
        <v>9.27</v>
      </c>
      <c r="K260" s="382"/>
      <c r="L260" s="385"/>
    </row>
    <row r="261" spans="1:12" ht="15">
      <c r="A261" s="377">
        <v>46</v>
      </c>
      <c r="B261" s="166" t="s">
        <v>207</v>
      </c>
      <c r="C261" s="167" t="s">
        <v>387</v>
      </c>
      <c r="D261" s="167">
        <v>20.09</v>
      </c>
      <c r="E261" s="167">
        <f>E262+E263</f>
        <v>3.25</v>
      </c>
      <c r="F261" s="167">
        <v>10</v>
      </c>
      <c r="G261" s="167">
        <f t="shared" si="13"/>
        <v>16.84</v>
      </c>
      <c r="H261" s="167">
        <v>0</v>
      </c>
      <c r="I261" s="167">
        <v>33.1</v>
      </c>
      <c r="J261" s="167">
        <f t="shared" si="14"/>
        <v>16.26</v>
      </c>
      <c r="K261" s="380">
        <f>MIN(J261:J263)</f>
        <v>16.26</v>
      </c>
      <c r="L261" s="383" t="s">
        <v>364</v>
      </c>
    </row>
    <row r="262" spans="1:12" ht="15">
      <c r="A262" s="378"/>
      <c r="B262" s="168" t="s">
        <v>352</v>
      </c>
      <c r="C262" s="169">
        <v>31.5</v>
      </c>
      <c r="D262" s="169">
        <v>14.23</v>
      </c>
      <c r="E262" s="169">
        <v>1.7</v>
      </c>
      <c r="F262" s="169"/>
      <c r="G262" s="169">
        <f t="shared" si="13"/>
        <v>12.530000000000001</v>
      </c>
      <c r="H262" s="169">
        <v>0</v>
      </c>
      <c r="I262" s="169">
        <v>33.1</v>
      </c>
      <c r="J262" s="169">
        <f t="shared" si="14"/>
        <v>20.57</v>
      </c>
      <c r="K262" s="381"/>
      <c r="L262" s="384"/>
    </row>
    <row r="263" spans="1:12" ht="15.75" thickBot="1">
      <c r="A263" s="379"/>
      <c r="B263" s="170" t="s">
        <v>353</v>
      </c>
      <c r="C263" s="171">
        <v>31.5</v>
      </c>
      <c r="D263" s="171">
        <v>5.86</v>
      </c>
      <c r="E263" s="171">
        <v>1.55</v>
      </c>
      <c r="F263" s="171">
        <v>120</v>
      </c>
      <c r="G263" s="171">
        <f t="shared" si="13"/>
        <v>4.3100000000000005</v>
      </c>
      <c r="H263" s="171">
        <v>0</v>
      </c>
      <c r="I263" s="171">
        <v>33.1</v>
      </c>
      <c r="J263" s="171">
        <f t="shared" si="14"/>
        <v>28.79</v>
      </c>
      <c r="K263" s="382"/>
      <c r="L263" s="385"/>
    </row>
    <row r="264" spans="1:12" ht="15">
      <c r="A264" s="377">
        <v>47</v>
      </c>
      <c r="B264" s="166" t="s">
        <v>208</v>
      </c>
      <c r="C264" s="167" t="s">
        <v>388</v>
      </c>
      <c r="D264" s="167">
        <v>18.95</v>
      </c>
      <c r="E264" s="167">
        <v>11</v>
      </c>
      <c r="F264" s="167">
        <v>120</v>
      </c>
      <c r="G264" s="167">
        <f t="shared" si="13"/>
        <v>7.949999999999999</v>
      </c>
      <c r="H264" s="167">
        <v>0</v>
      </c>
      <c r="I264" s="167">
        <v>16.8</v>
      </c>
      <c r="J264" s="167">
        <f t="shared" si="14"/>
        <v>8.850000000000001</v>
      </c>
      <c r="K264" s="380">
        <f>MIN(J264:J266)</f>
        <v>8.850000000000001</v>
      </c>
      <c r="L264" s="383" t="s">
        <v>364</v>
      </c>
    </row>
    <row r="265" spans="1:12" ht="15">
      <c r="A265" s="378"/>
      <c r="B265" s="168" t="s">
        <v>352</v>
      </c>
      <c r="C265" s="169" t="s">
        <v>388</v>
      </c>
      <c r="D265" s="169">
        <v>12.9</v>
      </c>
      <c r="E265" s="169">
        <v>7</v>
      </c>
      <c r="F265" s="169"/>
      <c r="G265" s="169">
        <f t="shared" si="13"/>
        <v>5.9</v>
      </c>
      <c r="H265" s="169">
        <v>0</v>
      </c>
      <c r="I265" s="169">
        <v>16.8</v>
      </c>
      <c r="J265" s="169">
        <f t="shared" si="14"/>
        <v>10.9</v>
      </c>
      <c r="K265" s="381"/>
      <c r="L265" s="384"/>
    </row>
    <row r="266" spans="1:12" ht="15.75" thickBot="1">
      <c r="A266" s="379"/>
      <c r="B266" s="170" t="s">
        <v>353</v>
      </c>
      <c r="C266" s="171" t="s">
        <v>388</v>
      </c>
      <c r="D266" s="171">
        <v>6.05</v>
      </c>
      <c r="E266" s="171">
        <v>4</v>
      </c>
      <c r="F266" s="171">
        <v>120</v>
      </c>
      <c r="G266" s="171">
        <f t="shared" si="13"/>
        <v>2.05</v>
      </c>
      <c r="H266" s="171">
        <v>0</v>
      </c>
      <c r="I266" s="171">
        <v>16.8</v>
      </c>
      <c r="J266" s="171">
        <f t="shared" si="14"/>
        <v>14.75</v>
      </c>
      <c r="K266" s="382"/>
      <c r="L266" s="385"/>
    </row>
    <row r="267" spans="1:12" ht="15.75" thickBot="1">
      <c r="A267" s="163">
        <v>48</v>
      </c>
      <c r="B267" s="173" t="s">
        <v>209</v>
      </c>
      <c r="C267" s="164" t="s">
        <v>311</v>
      </c>
      <c r="D267" s="164">
        <v>6.91</v>
      </c>
      <c r="E267" s="164">
        <v>0</v>
      </c>
      <c r="F267" s="164">
        <v>0</v>
      </c>
      <c r="G267" s="164">
        <f t="shared" si="13"/>
        <v>6.91</v>
      </c>
      <c r="H267" s="164">
        <v>0</v>
      </c>
      <c r="I267" s="164">
        <v>26.25</v>
      </c>
      <c r="J267" s="164">
        <f t="shared" si="14"/>
        <v>19.34</v>
      </c>
      <c r="K267" s="164">
        <f>J267</f>
        <v>19.34</v>
      </c>
      <c r="L267" s="174" t="s">
        <v>364</v>
      </c>
    </row>
    <row r="268" spans="1:12" ht="15.75" thickBot="1">
      <c r="A268" s="163">
        <v>49</v>
      </c>
      <c r="B268" s="173" t="s">
        <v>210</v>
      </c>
      <c r="C268" s="164" t="s">
        <v>380</v>
      </c>
      <c r="D268" s="164">
        <v>1.91</v>
      </c>
      <c r="E268" s="164">
        <v>0</v>
      </c>
      <c r="F268" s="164">
        <v>0</v>
      </c>
      <c r="G268" s="164">
        <f t="shared" si="13"/>
        <v>1.91</v>
      </c>
      <c r="H268" s="164">
        <v>0</v>
      </c>
      <c r="I268" s="164">
        <v>10.5</v>
      </c>
      <c r="J268" s="164">
        <f t="shared" si="14"/>
        <v>8.59</v>
      </c>
      <c r="K268" s="164">
        <f>J268</f>
        <v>8.59</v>
      </c>
      <c r="L268" s="174" t="s">
        <v>364</v>
      </c>
    </row>
    <row r="269" spans="1:12" ht="15.75" thickBot="1">
      <c r="A269" s="163">
        <v>50</v>
      </c>
      <c r="B269" s="173" t="s">
        <v>211</v>
      </c>
      <c r="C269" s="164" t="s">
        <v>313</v>
      </c>
      <c r="D269" s="164">
        <v>3.62</v>
      </c>
      <c r="E269" s="164">
        <v>0.7</v>
      </c>
      <c r="F269" s="164">
        <v>120</v>
      </c>
      <c r="G269" s="164">
        <f t="shared" si="13"/>
        <v>2.92</v>
      </c>
      <c r="H269" s="164">
        <v>0</v>
      </c>
      <c r="I269" s="164">
        <v>6.62</v>
      </c>
      <c r="J269" s="164">
        <f t="shared" si="14"/>
        <v>3.7</v>
      </c>
      <c r="K269" s="164">
        <f>J269</f>
        <v>3.7</v>
      </c>
      <c r="L269" s="174" t="s">
        <v>364</v>
      </c>
    </row>
    <row r="270" spans="1:12" ht="15">
      <c r="A270" s="377">
        <v>51</v>
      </c>
      <c r="B270" s="166" t="s">
        <v>212</v>
      </c>
      <c r="C270" s="167" t="s">
        <v>311</v>
      </c>
      <c r="D270" s="167">
        <v>16.5</v>
      </c>
      <c r="E270" s="167">
        <f>E271+E272</f>
        <v>29</v>
      </c>
      <c r="F270" s="167">
        <v>120</v>
      </c>
      <c r="G270" s="167">
        <f t="shared" si="13"/>
        <v>-12.5</v>
      </c>
      <c r="H270" s="167">
        <v>0</v>
      </c>
      <c r="I270" s="167">
        <v>26.25</v>
      </c>
      <c r="J270" s="167">
        <f t="shared" si="14"/>
        <v>38.75</v>
      </c>
      <c r="K270" s="380">
        <f>MIN(J270:J272)</f>
        <v>28.05</v>
      </c>
      <c r="L270" s="383" t="s">
        <v>364</v>
      </c>
    </row>
    <row r="271" spans="1:12" ht="15">
      <c r="A271" s="378"/>
      <c r="B271" s="168" t="s">
        <v>352</v>
      </c>
      <c r="C271" s="169">
        <v>25</v>
      </c>
      <c r="D271" s="169">
        <v>6.4</v>
      </c>
      <c r="E271" s="169">
        <v>17.1</v>
      </c>
      <c r="F271" s="169"/>
      <c r="G271" s="169">
        <f t="shared" si="13"/>
        <v>-10.700000000000001</v>
      </c>
      <c r="H271" s="169">
        <v>0</v>
      </c>
      <c r="I271" s="169">
        <v>26.25</v>
      </c>
      <c r="J271" s="169">
        <f t="shared" si="14"/>
        <v>36.95</v>
      </c>
      <c r="K271" s="381"/>
      <c r="L271" s="384"/>
    </row>
    <row r="272" spans="1:12" ht="15.75" thickBot="1">
      <c r="A272" s="379"/>
      <c r="B272" s="170" t="s">
        <v>353</v>
      </c>
      <c r="C272" s="171">
        <v>25</v>
      </c>
      <c r="D272" s="171">
        <v>10.1</v>
      </c>
      <c r="E272" s="171">
        <v>11.9</v>
      </c>
      <c r="F272" s="171"/>
      <c r="G272" s="171">
        <f t="shared" si="13"/>
        <v>-1.8000000000000007</v>
      </c>
      <c r="H272" s="171">
        <v>0</v>
      </c>
      <c r="I272" s="171">
        <v>26.25</v>
      </c>
      <c r="J272" s="171">
        <f t="shared" si="14"/>
        <v>28.05</v>
      </c>
      <c r="K272" s="382"/>
      <c r="L272" s="385"/>
    </row>
    <row r="273" spans="1:12" ht="15">
      <c r="A273" s="377">
        <v>52</v>
      </c>
      <c r="B273" s="166" t="s">
        <v>213</v>
      </c>
      <c r="C273" s="167" t="s">
        <v>311</v>
      </c>
      <c r="D273" s="167">
        <v>13.6</v>
      </c>
      <c r="E273" s="167">
        <v>0</v>
      </c>
      <c r="F273" s="167">
        <v>0</v>
      </c>
      <c r="G273" s="167">
        <f t="shared" si="13"/>
        <v>13.6</v>
      </c>
      <c r="H273" s="167">
        <v>0</v>
      </c>
      <c r="I273" s="167">
        <v>26.25</v>
      </c>
      <c r="J273" s="167">
        <f t="shared" si="14"/>
        <v>12.65</v>
      </c>
      <c r="K273" s="380">
        <f>MIN(J273:J275)</f>
        <v>12.65</v>
      </c>
      <c r="L273" s="383" t="s">
        <v>364</v>
      </c>
    </row>
    <row r="274" spans="1:12" ht="15">
      <c r="A274" s="378"/>
      <c r="B274" s="168" t="s">
        <v>352</v>
      </c>
      <c r="C274" s="169">
        <v>25</v>
      </c>
      <c r="D274" s="169">
        <v>3.9</v>
      </c>
      <c r="E274" s="169"/>
      <c r="F274" s="169"/>
      <c r="G274" s="169">
        <f t="shared" si="13"/>
        <v>3.9</v>
      </c>
      <c r="H274" s="169">
        <v>0</v>
      </c>
      <c r="I274" s="169">
        <v>26.25</v>
      </c>
      <c r="J274" s="169">
        <f t="shared" si="14"/>
        <v>22.35</v>
      </c>
      <c r="K274" s="381"/>
      <c r="L274" s="384"/>
    </row>
    <row r="275" spans="1:12" ht="15.75" thickBot="1">
      <c r="A275" s="379"/>
      <c r="B275" s="170" t="s">
        <v>353</v>
      </c>
      <c r="C275" s="171">
        <v>25</v>
      </c>
      <c r="D275" s="171">
        <v>9.7</v>
      </c>
      <c r="E275" s="171">
        <v>0</v>
      </c>
      <c r="F275" s="171">
        <v>0</v>
      </c>
      <c r="G275" s="171">
        <f t="shared" si="13"/>
        <v>9.7</v>
      </c>
      <c r="H275" s="171">
        <v>0</v>
      </c>
      <c r="I275" s="171">
        <v>26.25</v>
      </c>
      <c r="J275" s="171">
        <f t="shared" si="14"/>
        <v>16.55</v>
      </c>
      <c r="K275" s="382"/>
      <c r="L275" s="385"/>
    </row>
    <row r="276" spans="1:12" ht="15">
      <c r="A276" s="377">
        <v>53</v>
      </c>
      <c r="B276" s="166" t="s">
        <v>214</v>
      </c>
      <c r="C276" s="167" t="s">
        <v>380</v>
      </c>
      <c r="D276" s="167">
        <v>5.51</v>
      </c>
      <c r="E276" s="167">
        <f>E277+E278</f>
        <v>3.44</v>
      </c>
      <c r="F276" s="167">
        <v>120</v>
      </c>
      <c r="G276" s="167">
        <f t="shared" si="13"/>
        <v>2.07</v>
      </c>
      <c r="H276" s="167">
        <v>0</v>
      </c>
      <c r="I276" s="167">
        <v>10.5</v>
      </c>
      <c r="J276" s="167">
        <f t="shared" si="14"/>
        <v>8.43</v>
      </c>
      <c r="K276" s="380">
        <f>MIN(J276:J278)</f>
        <v>7.630000000000001</v>
      </c>
      <c r="L276" s="383" t="s">
        <v>364</v>
      </c>
    </row>
    <row r="277" spans="1:12" ht="15">
      <c r="A277" s="378"/>
      <c r="B277" s="168" t="s">
        <v>352</v>
      </c>
      <c r="C277" s="169">
        <v>10</v>
      </c>
      <c r="D277" s="169">
        <v>1.2</v>
      </c>
      <c r="E277" s="169">
        <v>2</v>
      </c>
      <c r="F277" s="169"/>
      <c r="G277" s="169">
        <f t="shared" si="13"/>
        <v>-0.8</v>
      </c>
      <c r="H277" s="169">
        <v>0</v>
      </c>
      <c r="I277" s="169">
        <v>10.5</v>
      </c>
      <c r="J277" s="169">
        <f t="shared" si="14"/>
        <v>11.3</v>
      </c>
      <c r="K277" s="381"/>
      <c r="L277" s="384"/>
    </row>
    <row r="278" spans="1:12" ht="15.75" thickBot="1">
      <c r="A278" s="379"/>
      <c r="B278" s="170" t="s">
        <v>353</v>
      </c>
      <c r="C278" s="171">
        <v>10</v>
      </c>
      <c r="D278" s="171">
        <v>4.31</v>
      </c>
      <c r="E278" s="171">
        <v>1.44</v>
      </c>
      <c r="F278" s="171"/>
      <c r="G278" s="171">
        <f t="shared" si="13"/>
        <v>2.8699999999999997</v>
      </c>
      <c r="H278" s="171">
        <v>0</v>
      </c>
      <c r="I278" s="171">
        <v>10.5</v>
      </c>
      <c r="J278" s="171">
        <f t="shared" si="14"/>
        <v>7.630000000000001</v>
      </c>
      <c r="K278" s="382"/>
      <c r="L278" s="385"/>
    </row>
    <row r="279" spans="1:12" ht="15">
      <c r="A279" s="377">
        <v>54</v>
      </c>
      <c r="B279" s="166" t="s">
        <v>215</v>
      </c>
      <c r="C279" s="167" t="s">
        <v>389</v>
      </c>
      <c r="D279" s="167">
        <v>5.7</v>
      </c>
      <c r="E279" s="167">
        <f>E280+E281</f>
        <v>9.59</v>
      </c>
      <c r="F279" s="167">
        <v>120</v>
      </c>
      <c r="G279" s="167">
        <f t="shared" si="13"/>
        <v>-3.8899999999999997</v>
      </c>
      <c r="H279" s="167">
        <v>0</v>
      </c>
      <c r="I279" s="167">
        <v>6.62</v>
      </c>
      <c r="J279" s="167">
        <f t="shared" si="14"/>
        <v>10.51</v>
      </c>
      <c r="K279" s="380">
        <f>MIN(J279:J281)</f>
        <v>5.02</v>
      </c>
      <c r="L279" s="383" t="s">
        <v>364</v>
      </c>
    </row>
    <row r="280" spans="1:12" ht="15">
      <c r="A280" s="378"/>
      <c r="B280" s="168" t="s">
        <v>352</v>
      </c>
      <c r="C280" s="169" t="s">
        <v>389</v>
      </c>
      <c r="D280" s="169">
        <v>3.6</v>
      </c>
      <c r="E280" s="169">
        <v>9.09</v>
      </c>
      <c r="F280" s="169"/>
      <c r="G280" s="169">
        <f t="shared" si="13"/>
        <v>-5.49</v>
      </c>
      <c r="H280" s="169">
        <v>0</v>
      </c>
      <c r="I280" s="169">
        <v>6.62</v>
      </c>
      <c r="J280" s="169">
        <f t="shared" si="14"/>
        <v>12.11</v>
      </c>
      <c r="K280" s="381"/>
      <c r="L280" s="384"/>
    </row>
    <row r="281" spans="1:12" ht="15.75" thickBot="1">
      <c r="A281" s="379"/>
      <c r="B281" s="170" t="s">
        <v>353</v>
      </c>
      <c r="C281" s="171" t="s">
        <v>389</v>
      </c>
      <c r="D281" s="171">
        <v>2.1</v>
      </c>
      <c r="E281" s="171">
        <v>0.5</v>
      </c>
      <c r="F281" s="171">
        <v>120</v>
      </c>
      <c r="G281" s="171">
        <f t="shared" si="13"/>
        <v>1.6</v>
      </c>
      <c r="H281" s="171">
        <v>0</v>
      </c>
      <c r="I281" s="171">
        <v>6.62</v>
      </c>
      <c r="J281" s="171">
        <f t="shared" si="14"/>
        <v>5.02</v>
      </c>
      <c r="K281" s="382"/>
      <c r="L281" s="385"/>
    </row>
    <row r="282" spans="1:12" ht="15">
      <c r="A282" s="377">
        <v>55</v>
      </c>
      <c r="B282" s="166" t="s">
        <v>216</v>
      </c>
      <c r="C282" s="167" t="s">
        <v>381</v>
      </c>
      <c r="D282" s="167">
        <v>1.01</v>
      </c>
      <c r="E282" s="167">
        <f>E284</f>
        <v>0.5</v>
      </c>
      <c r="F282" s="167">
        <v>120</v>
      </c>
      <c r="G282" s="167">
        <f t="shared" si="13"/>
        <v>0.51</v>
      </c>
      <c r="H282" s="167">
        <v>0</v>
      </c>
      <c r="I282" s="167">
        <v>10.5</v>
      </c>
      <c r="J282" s="167">
        <f t="shared" si="14"/>
        <v>9.99</v>
      </c>
      <c r="K282" s="380">
        <f>MIN(J282:J284)</f>
        <v>9.83</v>
      </c>
      <c r="L282" s="383" t="s">
        <v>364</v>
      </c>
    </row>
    <row r="283" spans="1:12" ht="15">
      <c r="A283" s="378"/>
      <c r="B283" s="168" t="s">
        <v>352</v>
      </c>
      <c r="C283" s="169" t="s">
        <v>381</v>
      </c>
      <c r="D283" s="169">
        <v>0.67</v>
      </c>
      <c r="E283" s="169"/>
      <c r="F283" s="169"/>
      <c r="G283" s="169">
        <f t="shared" si="13"/>
        <v>0.67</v>
      </c>
      <c r="H283" s="169">
        <v>0</v>
      </c>
      <c r="I283" s="169">
        <v>10.5</v>
      </c>
      <c r="J283" s="169">
        <f t="shared" si="14"/>
        <v>9.83</v>
      </c>
      <c r="K283" s="381"/>
      <c r="L283" s="384"/>
    </row>
    <row r="284" spans="1:12" ht="15.75" thickBot="1">
      <c r="A284" s="379"/>
      <c r="B284" s="170" t="s">
        <v>353</v>
      </c>
      <c r="C284" s="171" t="s">
        <v>381</v>
      </c>
      <c r="D284" s="171">
        <v>0.34</v>
      </c>
      <c r="E284" s="171">
        <v>0.5</v>
      </c>
      <c r="F284" s="171">
        <v>120</v>
      </c>
      <c r="G284" s="171">
        <f aca="true" t="shared" si="15" ref="G284:G347">D284-E284</f>
        <v>-0.15999999999999998</v>
      </c>
      <c r="H284" s="171">
        <v>0</v>
      </c>
      <c r="I284" s="171">
        <v>10.5</v>
      </c>
      <c r="J284" s="171">
        <f t="shared" si="14"/>
        <v>10.66</v>
      </c>
      <c r="K284" s="382"/>
      <c r="L284" s="385"/>
    </row>
    <row r="285" spans="1:12" ht="15">
      <c r="A285" s="377">
        <v>56</v>
      </c>
      <c r="B285" s="166" t="s">
        <v>217</v>
      </c>
      <c r="C285" s="167" t="s">
        <v>376</v>
      </c>
      <c r="D285" s="167">
        <v>6.32</v>
      </c>
      <c r="E285" s="167">
        <f>E286+E287</f>
        <v>17.4</v>
      </c>
      <c r="F285" s="167">
        <v>120</v>
      </c>
      <c r="G285" s="167">
        <f t="shared" si="15"/>
        <v>-11.079999999999998</v>
      </c>
      <c r="H285" s="167">
        <v>0</v>
      </c>
      <c r="I285" s="167">
        <v>16.8</v>
      </c>
      <c r="J285" s="167">
        <f aca="true" t="shared" si="16" ref="J285:J348">I285-G285-H285</f>
        <v>27.88</v>
      </c>
      <c r="K285" s="380">
        <f>MIN(J285:J287)</f>
        <v>17.08</v>
      </c>
      <c r="L285" s="383" t="s">
        <v>364</v>
      </c>
    </row>
    <row r="286" spans="1:12" ht="15">
      <c r="A286" s="378"/>
      <c r="B286" s="168" t="s">
        <v>352</v>
      </c>
      <c r="C286" s="169">
        <v>16</v>
      </c>
      <c r="D286" s="169">
        <v>2</v>
      </c>
      <c r="E286" s="169">
        <v>12.8</v>
      </c>
      <c r="F286" s="169"/>
      <c r="G286" s="169">
        <f t="shared" si="15"/>
        <v>-10.8</v>
      </c>
      <c r="H286" s="169">
        <v>0</v>
      </c>
      <c r="I286" s="169">
        <v>16.8</v>
      </c>
      <c r="J286" s="169">
        <f t="shared" si="16"/>
        <v>27.6</v>
      </c>
      <c r="K286" s="381"/>
      <c r="L286" s="384"/>
    </row>
    <row r="287" spans="1:12" ht="15.75" thickBot="1">
      <c r="A287" s="379"/>
      <c r="B287" s="170" t="s">
        <v>353</v>
      </c>
      <c r="C287" s="171">
        <v>16</v>
      </c>
      <c r="D287" s="171">
        <v>4.32</v>
      </c>
      <c r="E287" s="171">
        <v>4.6</v>
      </c>
      <c r="F287" s="171">
        <v>120</v>
      </c>
      <c r="G287" s="171">
        <f t="shared" si="15"/>
        <v>-0.27999999999999936</v>
      </c>
      <c r="H287" s="171">
        <v>0</v>
      </c>
      <c r="I287" s="171">
        <v>16.8</v>
      </c>
      <c r="J287" s="171">
        <f t="shared" si="16"/>
        <v>17.08</v>
      </c>
      <c r="K287" s="382"/>
      <c r="L287" s="385"/>
    </row>
    <row r="288" spans="1:12" ht="15">
      <c r="A288" s="377">
        <v>57</v>
      </c>
      <c r="B288" s="166" t="s">
        <v>218</v>
      </c>
      <c r="C288" s="167" t="s">
        <v>311</v>
      </c>
      <c r="D288" s="167">
        <v>5.44</v>
      </c>
      <c r="E288" s="167">
        <f>E289+E290</f>
        <v>12.34</v>
      </c>
      <c r="F288" s="167">
        <v>120</v>
      </c>
      <c r="G288" s="167">
        <f t="shared" si="15"/>
        <v>-6.8999999999999995</v>
      </c>
      <c r="H288" s="167">
        <v>0</v>
      </c>
      <c r="I288" s="167">
        <v>26.25</v>
      </c>
      <c r="J288" s="167">
        <f t="shared" si="16"/>
        <v>33.15</v>
      </c>
      <c r="K288" s="380">
        <f>MIN(J288:J290)</f>
        <v>24.41</v>
      </c>
      <c r="L288" s="383" t="s">
        <v>364</v>
      </c>
    </row>
    <row r="289" spans="1:12" ht="15">
      <c r="A289" s="378"/>
      <c r="B289" s="168" t="s">
        <v>352</v>
      </c>
      <c r="C289" s="169">
        <v>25</v>
      </c>
      <c r="D289" s="169">
        <v>3.38</v>
      </c>
      <c r="E289" s="169">
        <v>12.12</v>
      </c>
      <c r="F289" s="169"/>
      <c r="G289" s="169">
        <f t="shared" si="15"/>
        <v>-8.739999999999998</v>
      </c>
      <c r="H289" s="169">
        <v>0</v>
      </c>
      <c r="I289" s="169">
        <v>26.25</v>
      </c>
      <c r="J289" s="169">
        <f t="shared" si="16"/>
        <v>34.989999999999995</v>
      </c>
      <c r="K289" s="381"/>
      <c r="L289" s="384"/>
    </row>
    <row r="290" spans="1:12" ht="15.75" thickBot="1">
      <c r="A290" s="379"/>
      <c r="B290" s="170" t="s">
        <v>353</v>
      </c>
      <c r="C290" s="171">
        <v>25</v>
      </c>
      <c r="D290" s="171">
        <v>2.06</v>
      </c>
      <c r="E290" s="171">
        <v>0.22</v>
      </c>
      <c r="F290" s="171">
        <v>10</v>
      </c>
      <c r="G290" s="171">
        <f t="shared" si="15"/>
        <v>1.84</v>
      </c>
      <c r="H290" s="171">
        <v>0</v>
      </c>
      <c r="I290" s="171">
        <v>26.25</v>
      </c>
      <c r="J290" s="171">
        <f t="shared" si="16"/>
        <v>24.41</v>
      </c>
      <c r="K290" s="382"/>
      <c r="L290" s="385"/>
    </row>
    <row r="291" spans="1:12" ht="15">
      <c r="A291" s="377">
        <v>58</v>
      </c>
      <c r="B291" s="166" t="s">
        <v>219</v>
      </c>
      <c r="C291" s="167" t="s">
        <v>390</v>
      </c>
      <c r="D291" s="167">
        <v>5.69</v>
      </c>
      <c r="E291" s="167">
        <f>E292+E293</f>
        <v>6.3</v>
      </c>
      <c r="F291" s="167">
        <v>80</v>
      </c>
      <c r="G291" s="167">
        <f t="shared" si="15"/>
        <v>-0.6099999999999994</v>
      </c>
      <c r="H291" s="167">
        <v>0</v>
      </c>
      <c r="I291" s="167">
        <v>7.88</v>
      </c>
      <c r="J291" s="167">
        <f t="shared" si="16"/>
        <v>8.489999999999998</v>
      </c>
      <c r="K291" s="380">
        <f>MIN(J291:J293)</f>
        <v>5.32</v>
      </c>
      <c r="L291" s="383" t="s">
        <v>364</v>
      </c>
    </row>
    <row r="292" spans="1:12" ht="15">
      <c r="A292" s="378"/>
      <c r="B292" s="168" t="s">
        <v>352</v>
      </c>
      <c r="C292" s="169" t="s">
        <v>390</v>
      </c>
      <c r="D292" s="169">
        <v>0.73</v>
      </c>
      <c r="E292" s="169">
        <v>3.9</v>
      </c>
      <c r="F292" s="169"/>
      <c r="G292" s="169">
        <f t="shared" si="15"/>
        <v>-3.17</v>
      </c>
      <c r="H292" s="169">
        <v>0</v>
      </c>
      <c r="I292" s="169">
        <v>7.88</v>
      </c>
      <c r="J292" s="169">
        <f t="shared" si="16"/>
        <v>11.05</v>
      </c>
      <c r="K292" s="381"/>
      <c r="L292" s="384"/>
    </row>
    <row r="293" spans="1:12" ht="15.75" thickBot="1">
      <c r="A293" s="379"/>
      <c r="B293" s="170" t="s">
        <v>353</v>
      </c>
      <c r="C293" s="171" t="s">
        <v>390</v>
      </c>
      <c r="D293" s="171">
        <v>4.96</v>
      </c>
      <c r="E293" s="171">
        <v>2.4</v>
      </c>
      <c r="F293" s="171">
        <v>80</v>
      </c>
      <c r="G293" s="171">
        <f t="shared" si="15"/>
        <v>2.56</v>
      </c>
      <c r="H293" s="171">
        <v>0</v>
      </c>
      <c r="I293" s="171">
        <v>7.88</v>
      </c>
      <c r="J293" s="171">
        <f t="shared" si="16"/>
        <v>5.32</v>
      </c>
      <c r="K293" s="382"/>
      <c r="L293" s="385"/>
    </row>
    <row r="294" spans="1:12" ht="15">
      <c r="A294" s="377">
        <v>59</v>
      </c>
      <c r="B294" s="166" t="s">
        <v>220</v>
      </c>
      <c r="C294" s="167" t="s">
        <v>376</v>
      </c>
      <c r="D294" s="167">
        <v>6.15</v>
      </c>
      <c r="E294" s="167">
        <f>E295+E296</f>
        <v>9.379999999999999</v>
      </c>
      <c r="F294" s="167">
        <v>10</v>
      </c>
      <c r="G294" s="167">
        <f t="shared" si="15"/>
        <v>-3.2299999999999986</v>
      </c>
      <c r="H294" s="167">
        <v>0</v>
      </c>
      <c r="I294" s="167">
        <v>16.8</v>
      </c>
      <c r="J294" s="167">
        <f t="shared" si="16"/>
        <v>20.03</v>
      </c>
      <c r="K294" s="380">
        <f>MIN(J294:J296)</f>
        <v>15.06</v>
      </c>
      <c r="L294" s="383" t="s">
        <v>364</v>
      </c>
    </row>
    <row r="295" spans="1:12" ht="15">
      <c r="A295" s="378"/>
      <c r="B295" s="168" t="s">
        <v>352</v>
      </c>
      <c r="C295" s="169">
        <v>16</v>
      </c>
      <c r="D295" s="169">
        <v>4.12</v>
      </c>
      <c r="E295" s="169">
        <v>9.09</v>
      </c>
      <c r="F295" s="169"/>
      <c r="G295" s="169">
        <f t="shared" si="15"/>
        <v>-4.97</v>
      </c>
      <c r="H295" s="169">
        <v>0</v>
      </c>
      <c r="I295" s="169">
        <v>16.8</v>
      </c>
      <c r="J295" s="169">
        <f t="shared" si="16"/>
        <v>21.77</v>
      </c>
      <c r="K295" s="381"/>
      <c r="L295" s="384"/>
    </row>
    <row r="296" spans="1:12" ht="15.75" thickBot="1">
      <c r="A296" s="379"/>
      <c r="B296" s="170" t="s">
        <v>353</v>
      </c>
      <c r="C296" s="171">
        <v>16</v>
      </c>
      <c r="D296" s="171">
        <v>2.03</v>
      </c>
      <c r="E296" s="171">
        <v>0.29</v>
      </c>
      <c r="F296" s="171">
        <v>120</v>
      </c>
      <c r="G296" s="171">
        <f t="shared" si="15"/>
        <v>1.7399999999999998</v>
      </c>
      <c r="H296" s="171">
        <v>0</v>
      </c>
      <c r="I296" s="171">
        <v>16.8</v>
      </c>
      <c r="J296" s="171">
        <f t="shared" si="16"/>
        <v>15.06</v>
      </c>
      <c r="K296" s="382"/>
      <c r="L296" s="385"/>
    </row>
    <row r="297" spans="1:12" ht="15">
      <c r="A297" s="377">
        <v>60</v>
      </c>
      <c r="B297" s="166" t="s">
        <v>221</v>
      </c>
      <c r="C297" s="167" t="s">
        <v>313</v>
      </c>
      <c r="D297" s="167">
        <v>3.34</v>
      </c>
      <c r="E297" s="167">
        <v>8.25</v>
      </c>
      <c r="F297" s="167">
        <v>120</v>
      </c>
      <c r="G297" s="167">
        <f t="shared" si="15"/>
        <v>-4.91</v>
      </c>
      <c r="H297" s="167">
        <v>0</v>
      </c>
      <c r="I297" s="167">
        <v>6.62</v>
      </c>
      <c r="J297" s="167">
        <f t="shared" si="16"/>
        <v>11.530000000000001</v>
      </c>
      <c r="K297" s="380">
        <f>MIN(J297:J299)</f>
        <v>7.09</v>
      </c>
      <c r="L297" s="383" t="s">
        <v>364</v>
      </c>
    </row>
    <row r="298" spans="1:12" ht="15">
      <c r="A298" s="378"/>
      <c r="B298" s="168" t="s">
        <v>352</v>
      </c>
      <c r="C298" s="169">
        <v>6.3</v>
      </c>
      <c r="D298" s="169">
        <v>2.56</v>
      </c>
      <c r="E298" s="169">
        <v>7</v>
      </c>
      <c r="F298" s="169"/>
      <c r="G298" s="169">
        <f t="shared" si="15"/>
        <v>-4.4399999999999995</v>
      </c>
      <c r="H298" s="169">
        <v>0</v>
      </c>
      <c r="I298" s="169">
        <v>6.62</v>
      </c>
      <c r="J298" s="169">
        <f t="shared" si="16"/>
        <v>11.059999999999999</v>
      </c>
      <c r="K298" s="381"/>
      <c r="L298" s="384"/>
    </row>
    <row r="299" spans="1:12" ht="15.75" thickBot="1">
      <c r="A299" s="379"/>
      <c r="B299" s="170" t="s">
        <v>353</v>
      </c>
      <c r="C299" s="171">
        <v>6.3</v>
      </c>
      <c r="D299" s="171">
        <v>0.78</v>
      </c>
      <c r="E299" s="171">
        <v>1.25</v>
      </c>
      <c r="F299" s="171">
        <v>129</v>
      </c>
      <c r="G299" s="171">
        <f t="shared" si="15"/>
        <v>-0.47</v>
      </c>
      <c r="H299" s="171">
        <v>0</v>
      </c>
      <c r="I299" s="171">
        <v>6.62</v>
      </c>
      <c r="J299" s="171">
        <f t="shared" si="16"/>
        <v>7.09</v>
      </c>
      <c r="K299" s="382"/>
      <c r="L299" s="385"/>
    </row>
    <row r="300" spans="1:12" ht="15">
      <c r="A300" s="377">
        <v>61</v>
      </c>
      <c r="B300" s="166" t="s">
        <v>222</v>
      </c>
      <c r="C300" s="167" t="s">
        <v>380</v>
      </c>
      <c r="D300" s="167">
        <v>4.4</v>
      </c>
      <c r="E300" s="167">
        <v>13.73</v>
      </c>
      <c r="F300" s="167">
        <v>120</v>
      </c>
      <c r="G300" s="167">
        <f t="shared" si="15"/>
        <v>-9.33</v>
      </c>
      <c r="H300" s="167">
        <v>0</v>
      </c>
      <c r="I300" s="167">
        <v>10.5</v>
      </c>
      <c r="J300" s="167">
        <f t="shared" si="16"/>
        <v>19.83</v>
      </c>
      <c r="K300" s="380">
        <f>MIN(J300:J302)</f>
        <v>12.03</v>
      </c>
      <c r="L300" s="383" t="s">
        <v>364</v>
      </c>
    </row>
    <row r="301" spans="1:12" ht="15">
      <c r="A301" s="378"/>
      <c r="B301" s="168" t="s">
        <v>352</v>
      </c>
      <c r="C301" s="169">
        <v>10</v>
      </c>
      <c r="D301" s="169">
        <v>3.4</v>
      </c>
      <c r="E301" s="169">
        <v>11.2</v>
      </c>
      <c r="F301" s="169"/>
      <c r="G301" s="169">
        <f t="shared" si="15"/>
        <v>-7.799999999999999</v>
      </c>
      <c r="H301" s="169">
        <v>0</v>
      </c>
      <c r="I301" s="169">
        <v>10.5</v>
      </c>
      <c r="J301" s="169">
        <f t="shared" si="16"/>
        <v>18.299999999999997</v>
      </c>
      <c r="K301" s="381"/>
      <c r="L301" s="384"/>
    </row>
    <row r="302" spans="1:12" ht="15.75" thickBot="1">
      <c r="A302" s="379"/>
      <c r="B302" s="170" t="s">
        <v>353</v>
      </c>
      <c r="C302" s="171">
        <v>10</v>
      </c>
      <c r="D302" s="171">
        <v>1</v>
      </c>
      <c r="E302" s="171">
        <v>2.53</v>
      </c>
      <c r="F302" s="171">
        <v>120</v>
      </c>
      <c r="G302" s="171">
        <f t="shared" si="15"/>
        <v>-1.5299999999999998</v>
      </c>
      <c r="H302" s="171">
        <v>0</v>
      </c>
      <c r="I302" s="171">
        <v>10.5</v>
      </c>
      <c r="J302" s="171">
        <f t="shared" si="16"/>
        <v>12.03</v>
      </c>
      <c r="K302" s="382"/>
      <c r="L302" s="385"/>
    </row>
    <row r="303" spans="1:12" ht="15">
      <c r="A303" s="377">
        <v>62</v>
      </c>
      <c r="B303" s="166" t="s">
        <v>223</v>
      </c>
      <c r="C303" s="167" t="s">
        <v>311</v>
      </c>
      <c r="D303" s="167">
        <v>11.28</v>
      </c>
      <c r="E303" s="167">
        <f>E304+E305</f>
        <v>12.899999999999999</v>
      </c>
      <c r="F303" s="167">
        <v>120</v>
      </c>
      <c r="G303" s="167">
        <f t="shared" si="15"/>
        <v>-1.6199999999999992</v>
      </c>
      <c r="H303" s="167">
        <v>0</v>
      </c>
      <c r="I303" s="167">
        <v>26.5</v>
      </c>
      <c r="J303" s="167">
        <f t="shared" si="16"/>
        <v>28.119999999999997</v>
      </c>
      <c r="K303" s="380">
        <f>MIN(J303:J305)</f>
        <v>21.55</v>
      </c>
      <c r="L303" s="383" t="s">
        <v>364</v>
      </c>
    </row>
    <row r="304" spans="1:12" ht="15">
      <c r="A304" s="378"/>
      <c r="B304" s="168" t="s">
        <v>352</v>
      </c>
      <c r="C304" s="169">
        <v>25</v>
      </c>
      <c r="D304" s="169">
        <v>5.55</v>
      </c>
      <c r="E304" s="169">
        <v>12.12</v>
      </c>
      <c r="F304" s="169"/>
      <c r="G304" s="169">
        <f t="shared" si="15"/>
        <v>-6.569999999999999</v>
      </c>
      <c r="H304" s="169">
        <v>0</v>
      </c>
      <c r="I304" s="169">
        <v>26.5</v>
      </c>
      <c r="J304" s="169">
        <f t="shared" si="16"/>
        <v>33.07</v>
      </c>
      <c r="K304" s="381"/>
      <c r="L304" s="384"/>
    </row>
    <row r="305" spans="1:12" ht="15.75" thickBot="1">
      <c r="A305" s="379"/>
      <c r="B305" s="170" t="s">
        <v>353</v>
      </c>
      <c r="C305" s="171">
        <v>25</v>
      </c>
      <c r="D305" s="171">
        <v>5.73</v>
      </c>
      <c r="E305" s="171">
        <v>0.78</v>
      </c>
      <c r="F305" s="171">
        <v>120</v>
      </c>
      <c r="G305" s="171">
        <f t="shared" si="15"/>
        <v>4.95</v>
      </c>
      <c r="H305" s="171">
        <v>0</v>
      </c>
      <c r="I305" s="171">
        <v>26.5</v>
      </c>
      <c r="J305" s="171">
        <f t="shared" si="16"/>
        <v>21.55</v>
      </c>
      <c r="K305" s="382"/>
      <c r="L305" s="385"/>
    </row>
    <row r="306" spans="1:12" ht="15">
      <c r="A306" s="377">
        <v>63</v>
      </c>
      <c r="B306" s="166" t="s">
        <v>224</v>
      </c>
      <c r="C306" s="167" t="s">
        <v>390</v>
      </c>
      <c r="D306" s="167">
        <v>2.56</v>
      </c>
      <c r="E306" s="167">
        <f>E307+E308</f>
        <v>6.31</v>
      </c>
      <c r="F306" s="167">
        <v>10</v>
      </c>
      <c r="G306" s="167">
        <f t="shared" si="15"/>
        <v>-3.7499999999999996</v>
      </c>
      <c r="H306" s="167">
        <v>0</v>
      </c>
      <c r="I306" s="167">
        <v>7.88</v>
      </c>
      <c r="J306" s="167">
        <f t="shared" si="16"/>
        <v>11.629999999999999</v>
      </c>
      <c r="K306" s="380">
        <f>MIN(J306:J308)</f>
        <v>6.95</v>
      </c>
      <c r="L306" s="383" t="s">
        <v>364</v>
      </c>
    </row>
    <row r="307" spans="1:12" ht="15">
      <c r="A307" s="378"/>
      <c r="B307" s="168" t="s">
        <v>352</v>
      </c>
      <c r="C307" s="169" t="s">
        <v>390</v>
      </c>
      <c r="D307" s="169">
        <v>1.38</v>
      </c>
      <c r="E307" s="169">
        <v>6.06</v>
      </c>
      <c r="F307" s="169"/>
      <c r="G307" s="169">
        <f t="shared" si="15"/>
        <v>-4.68</v>
      </c>
      <c r="H307" s="169">
        <v>0</v>
      </c>
      <c r="I307" s="169">
        <v>7.88</v>
      </c>
      <c r="J307" s="169">
        <f t="shared" si="16"/>
        <v>12.559999999999999</v>
      </c>
      <c r="K307" s="381"/>
      <c r="L307" s="384"/>
    </row>
    <row r="308" spans="1:12" ht="15.75" thickBot="1">
      <c r="A308" s="379"/>
      <c r="B308" s="170" t="s">
        <v>353</v>
      </c>
      <c r="C308" s="171" t="s">
        <v>390</v>
      </c>
      <c r="D308" s="171">
        <v>1.18</v>
      </c>
      <c r="E308" s="171">
        <v>0.25</v>
      </c>
      <c r="F308" s="171">
        <v>10</v>
      </c>
      <c r="G308" s="171">
        <f t="shared" si="15"/>
        <v>0.9299999999999999</v>
      </c>
      <c r="H308" s="171">
        <v>0</v>
      </c>
      <c r="I308" s="171">
        <v>7.88</v>
      </c>
      <c r="J308" s="171">
        <f t="shared" si="16"/>
        <v>6.95</v>
      </c>
      <c r="K308" s="382"/>
      <c r="L308" s="385"/>
    </row>
    <row r="309" spans="1:12" ht="15.75" thickBot="1">
      <c r="A309" s="163">
        <v>64</v>
      </c>
      <c r="B309" s="173" t="s">
        <v>225</v>
      </c>
      <c r="C309" s="164" t="s">
        <v>385</v>
      </c>
      <c r="D309" s="164">
        <v>0.31</v>
      </c>
      <c r="E309" s="164">
        <v>0.2</v>
      </c>
      <c r="F309" s="164">
        <v>120</v>
      </c>
      <c r="G309" s="164">
        <f t="shared" si="15"/>
        <v>0.10999999999999999</v>
      </c>
      <c r="H309" s="164">
        <v>0</v>
      </c>
      <c r="I309" s="164">
        <v>2.63</v>
      </c>
      <c r="J309" s="164">
        <f t="shared" si="16"/>
        <v>2.52</v>
      </c>
      <c r="K309" s="164">
        <f>J309</f>
        <v>2.52</v>
      </c>
      <c r="L309" s="174" t="s">
        <v>364</v>
      </c>
    </row>
    <row r="310" spans="1:12" ht="15.75" thickBot="1">
      <c r="A310" s="163">
        <v>65</v>
      </c>
      <c r="B310" s="173" t="s">
        <v>226</v>
      </c>
      <c r="C310" s="164" t="s">
        <v>391</v>
      </c>
      <c r="D310" s="164">
        <v>0.5</v>
      </c>
      <c r="E310" s="164">
        <v>0.37</v>
      </c>
      <c r="F310" s="164">
        <v>120</v>
      </c>
      <c r="G310" s="164">
        <f t="shared" si="15"/>
        <v>0.13</v>
      </c>
      <c r="H310" s="164">
        <v>0</v>
      </c>
      <c r="I310" s="164">
        <v>1.68</v>
      </c>
      <c r="J310" s="164">
        <f t="shared" si="16"/>
        <v>1.5499999999999998</v>
      </c>
      <c r="K310" s="164">
        <f>J310</f>
        <v>1.5499999999999998</v>
      </c>
      <c r="L310" s="174" t="s">
        <v>364</v>
      </c>
    </row>
    <row r="311" spans="1:12" ht="15.75" thickBot="1">
      <c r="A311" s="163">
        <v>66</v>
      </c>
      <c r="B311" s="173" t="s">
        <v>227</v>
      </c>
      <c r="C311" s="164" t="s">
        <v>392</v>
      </c>
      <c r="D311" s="164">
        <v>1.4</v>
      </c>
      <c r="E311" s="164">
        <v>1.1</v>
      </c>
      <c r="F311" s="164">
        <v>80</v>
      </c>
      <c r="G311" s="164">
        <f t="shared" si="15"/>
        <v>0.2999999999999998</v>
      </c>
      <c r="H311" s="164">
        <v>0</v>
      </c>
      <c r="I311" s="164">
        <v>4.2</v>
      </c>
      <c r="J311" s="164">
        <f t="shared" si="16"/>
        <v>3.9000000000000004</v>
      </c>
      <c r="K311" s="164">
        <f>J311</f>
        <v>3.9000000000000004</v>
      </c>
      <c r="L311" s="174" t="s">
        <v>364</v>
      </c>
    </row>
    <row r="312" spans="1:12" ht="15.75" thickBot="1">
      <c r="A312" s="163">
        <v>67</v>
      </c>
      <c r="B312" s="173" t="s">
        <v>39</v>
      </c>
      <c r="C312" s="164" t="s">
        <v>393</v>
      </c>
      <c r="D312" s="164">
        <v>0.23</v>
      </c>
      <c r="E312" s="164">
        <v>1.43</v>
      </c>
      <c r="F312" s="164">
        <v>120</v>
      </c>
      <c r="G312" s="164">
        <f t="shared" si="15"/>
        <v>-1.2</v>
      </c>
      <c r="H312" s="164">
        <v>0</v>
      </c>
      <c r="I312" s="164">
        <v>1.68</v>
      </c>
      <c r="J312" s="164">
        <f t="shared" si="16"/>
        <v>2.88</v>
      </c>
      <c r="K312" s="164">
        <f aca="true" t="shared" si="17" ref="K312:K375">J312</f>
        <v>2.88</v>
      </c>
      <c r="L312" s="174" t="s">
        <v>364</v>
      </c>
    </row>
    <row r="313" spans="1:12" ht="15.75" thickBot="1">
      <c r="A313" s="163">
        <v>68</v>
      </c>
      <c r="B313" s="173" t="s">
        <v>228</v>
      </c>
      <c r="C313" s="164" t="s">
        <v>392</v>
      </c>
      <c r="D313" s="164">
        <v>1.19</v>
      </c>
      <c r="E313" s="164">
        <v>6.1</v>
      </c>
      <c r="F313" s="164">
        <v>0</v>
      </c>
      <c r="G313" s="164">
        <f t="shared" si="15"/>
        <v>-4.91</v>
      </c>
      <c r="H313" s="164">
        <v>0</v>
      </c>
      <c r="I313" s="164">
        <v>4.2</v>
      </c>
      <c r="J313" s="164">
        <f t="shared" si="16"/>
        <v>9.11</v>
      </c>
      <c r="K313" s="164">
        <f t="shared" si="17"/>
        <v>9.11</v>
      </c>
      <c r="L313" s="174" t="s">
        <v>364</v>
      </c>
    </row>
    <row r="314" spans="1:12" ht="15.75" thickBot="1">
      <c r="A314" s="163">
        <v>69</v>
      </c>
      <c r="B314" s="173" t="s">
        <v>229</v>
      </c>
      <c r="C314" s="164" t="s">
        <v>394</v>
      </c>
      <c r="D314" s="164">
        <v>0.49</v>
      </c>
      <c r="E314" s="164">
        <v>0.15</v>
      </c>
      <c r="F314" s="164">
        <v>120</v>
      </c>
      <c r="G314" s="164">
        <f t="shared" si="15"/>
        <v>0.33999999999999997</v>
      </c>
      <c r="H314" s="164">
        <v>0</v>
      </c>
      <c r="I314" s="164">
        <v>1.05</v>
      </c>
      <c r="J314" s="164">
        <f t="shared" si="16"/>
        <v>0.7100000000000001</v>
      </c>
      <c r="K314" s="164">
        <f t="shared" si="17"/>
        <v>0.7100000000000001</v>
      </c>
      <c r="L314" s="174" t="s">
        <v>364</v>
      </c>
    </row>
    <row r="315" spans="1:12" ht="15.75" thickBot="1">
      <c r="A315" s="163">
        <v>70</v>
      </c>
      <c r="B315" s="173" t="s">
        <v>230</v>
      </c>
      <c r="C315" s="164" t="s">
        <v>395</v>
      </c>
      <c r="D315" s="164">
        <v>0.99</v>
      </c>
      <c r="E315" s="164">
        <v>0.29</v>
      </c>
      <c r="F315" s="164">
        <v>120</v>
      </c>
      <c r="G315" s="164">
        <f t="shared" si="15"/>
        <v>0.7</v>
      </c>
      <c r="H315" s="164">
        <v>0</v>
      </c>
      <c r="I315" s="164">
        <v>2.63</v>
      </c>
      <c r="J315" s="164">
        <f t="shared" si="16"/>
        <v>1.93</v>
      </c>
      <c r="K315" s="164">
        <f t="shared" si="17"/>
        <v>1.93</v>
      </c>
      <c r="L315" s="174" t="s">
        <v>364</v>
      </c>
    </row>
    <row r="316" spans="1:12" ht="15.75" thickBot="1">
      <c r="A316" s="163">
        <v>71</v>
      </c>
      <c r="B316" s="173" t="s">
        <v>231</v>
      </c>
      <c r="C316" s="164" t="s">
        <v>385</v>
      </c>
      <c r="D316" s="164">
        <v>0.5</v>
      </c>
      <c r="E316" s="164">
        <v>0.41</v>
      </c>
      <c r="F316" s="164">
        <v>120</v>
      </c>
      <c r="G316" s="164">
        <f t="shared" si="15"/>
        <v>0.09000000000000002</v>
      </c>
      <c r="H316" s="164">
        <v>0</v>
      </c>
      <c r="I316" s="164">
        <v>2.63</v>
      </c>
      <c r="J316" s="164">
        <f t="shared" si="16"/>
        <v>2.54</v>
      </c>
      <c r="K316" s="164">
        <f t="shared" si="17"/>
        <v>2.54</v>
      </c>
      <c r="L316" s="174" t="s">
        <v>364</v>
      </c>
    </row>
    <row r="317" spans="1:12" ht="15.75" thickBot="1">
      <c r="A317" s="163">
        <v>72</v>
      </c>
      <c r="B317" s="173" t="s">
        <v>232</v>
      </c>
      <c r="C317" s="164" t="s">
        <v>396</v>
      </c>
      <c r="D317" s="164">
        <v>1.17</v>
      </c>
      <c r="E317" s="164">
        <v>0.4</v>
      </c>
      <c r="F317" s="164">
        <v>120</v>
      </c>
      <c r="G317" s="164">
        <f t="shared" si="15"/>
        <v>0.7699999999999999</v>
      </c>
      <c r="H317" s="164">
        <v>0</v>
      </c>
      <c r="I317" s="164">
        <v>4.2</v>
      </c>
      <c r="J317" s="164">
        <f t="shared" si="16"/>
        <v>3.43</v>
      </c>
      <c r="K317" s="164">
        <f t="shared" si="17"/>
        <v>3.43</v>
      </c>
      <c r="L317" s="174" t="s">
        <v>364</v>
      </c>
    </row>
    <row r="318" spans="1:12" ht="15.75" thickBot="1">
      <c r="A318" s="163">
        <v>73</v>
      </c>
      <c r="B318" s="173" t="s">
        <v>233</v>
      </c>
      <c r="C318" s="164" t="s">
        <v>393</v>
      </c>
      <c r="D318" s="164">
        <v>0.8</v>
      </c>
      <c r="E318" s="164">
        <v>0.22</v>
      </c>
      <c r="F318" s="164">
        <v>120</v>
      </c>
      <c r="G318" s="164">
        <f t="shared" si="15"/>
        <v>0.5800000000000001</v>
      </c>
      <c r="H318" s="164">
        <v>0</v>
      </c>
      <c r="I318" s="164">
        <v>1.68</v>
      </c>
      <c r="J318" s="164">
        <f t="shared" si="16"/>
        <v>1.0999999999999999</v>
      </c>
      <c r="K318" s="164">
        <f t="shared" si="17"/>
        <v>1.0999999999999999</v>
      </c>
      <c r="L318" s="174" t="s">
        <v>364</v>
      </c>
    </row>
    <row r="319" spans="1:12" ht="15.75" thickBot="1">
      <c r="A319" s="163">
        <v>74</v>
      </c>
      <c r="B319" s="173" t="s">
        <v>234</v>
      </c>
      <c r="C319" s="164" t="s">
        <v>395</v>
      </c>
      <c r="D319" s="164">
        <v>0.57</v>
      </c>
      <c r="E319" s="164">
        <v>0.46</v>
      </c>
      <c r="F319" s="164">
        <v>120</v>
      </c>
      <c r="G319" s="164">
        <f t="shared" si="15"/>
        <v>0.10999999999999993</v>
      </c>
      <c r="H319" s="164">
        <v>0</v>
      </c>
      <c r="I319" s="164">
        <v>2.63</v>
      </c>
      <c r="J319" s="164">
        <f t="shared" si="16"/>
        <v>2.52</v>
      </c>
      <c r="K319" s="164">
        <f t="shared" si="17"/>
        <v>2.52</v>
      </c>
      <c r="L319" s="174" t="s">
        <v>364</v>
      </c>
    </row>
    <row r="320" spans="1:12" ht="15.75" thickBot="1">
      <c r="A320" s="163">
        <v>75</v>
      </c>
      <c r="B320" s="173" t="s">
        <v>235</v>
      </c>
      <c r="C320" s="164" t="s">
        <v>392</v>
      </c>
      <c r="D320" s="164">
        <v>0.87</v>
      </c>
      <c r="E320" s="164">
        <v>0</v>
      </c>
      <c r="F320" s="164">
        <v>0</v>
      </c>
      <c r="G320" s="164">
        <f t="shared" si="15"/>
        <v>0.87</v>
      </c>
      <c r="H320" s="164">
        <v>0</v>
      </c>
      <c r="I320" s="164">
        <v>4.2</v>
      </c>
      <c r="J320" s="164">
        <f t="shared" si="16"/>
        <v>3.33</v>
      </c>
      <c r="K320" s="164">
        <f t="shared" si="17"/>
        <v>3.33</v>
      </c>
      <c r="L320" s="174" t="s">
        <v>364</v>
      </c>
    </row>
    <row r="321" spans="1:12" ht="15.75" thickBot="1">
      <c r="A321" s="163">
        <v>76</v>
      </c>
      <c r="B321" s="173" t="s">
        <v>236</v>
      </c>
      <c r="C321" s="164" t="s">
        <v>313</v>
      </c>
      <c r="D321" s="164">
        <v>4.13</v>
      </c>
      <c r="E321" s="164">
        <v>0.46</v>
      </c>
      <c r="F321" s="164">
        <v>120</v>
      </c>
      <c r="G321" s="164">
        <f t="shared" si="15"/>
        <v>3.67</v>
      </c>
      <c r="H321" s="164">
        <v>0</v>
      </c>
      <c r="I321" s="164">
        <v>6.62</v>
      </c>
      <c r="J321" s="164">
        <f t="shared" si="16"/>
        <v>2.95</v>
      </c>
      <c r="K321" s="164">
        <f t="shared" si="17"/>
        <v>2.95</v>
      </c>
      <c r="L321" s="174" t="s">
        <v>364</v>
      </c>
    </row>
    <row r="322" spans="1:12" ht="15.75" thickBot="1">
      <c r="A322" s="163">
        <v>77</v>
      </c>
      <c r="B322" s="173" t="s">
        <v>237</v>
      </c>
      <c r="C322" s="164" t="s">
        <v>385</v>
      </c>
      <c r="D322" s="164">
        <v>1.22</v>
      </c>
      <c r="E322" s="164">
        <v>0.51</v>
      </c>
      <c r="F322" s="164">
        <v>120</v>
      </c>
      <c r="G322" s="164">
        <f t="shared" si="15"/>
        <v>0.71</v>
      </c>
      <c r="H322" s="164">
        <v>0</v>
      </c>
      <c r="I322" s="164">
        <v>2.63</v>
      </c>
      <c r="J322" s="164">
        <f t="shared" si="16"/>
        <v>1.92</v>
      </c>
      <c r="K322" s="164">
        <f t="shared" si="17"/>
        <v>1.92</v>
      </c>
      <c r="L322" s="174" t="s">
        <v>364</v>
      </c>
    </row>
    <row r="323" spans="1:12" ht="15.75" thickBot="1">
      <c r="A323" s="163">
        <v>78</v>
      </c>
      <c r="B323" s="173" t="s">
        <v>238</v>
      </c>
      <c r="C323" s="164" t="s">
        <v>393</v>
      </c>
      <c r="D323" s="164">
        <v>0.3</v>
      </c>
      <c r="E323" s="164">
        <v>0.17</v>
      </c>
      <c r="F323" s="164">
        <v>120</v>
      </c>
      <c r="G323" s="164">
        <f t="shared" si="15"/>
        <v>0.12999999999999998</v>
      </c>
      <c r="H323" s="164">
        <v>0</v>
      </c>
      <c r="I323" s="164">
        <v>1.68</v>
      </c>
      <c r="J323" s="164">
        <f t="shared" si="16"/>
        <v>1.55</v>
      </c>
      <c r="K323" s="164">
        <f t="shared" si="17"/>
        <v>1.55</v>
      </c>
      <c r="L323" s="174" t="s">
        <v>364</v>
      </c>
    </row>
    <row r="324" spans="1:12" ht="15.75" thickBot="1">
      <c r="A324" s="163">
        <v>79</v>
      </c>
      <c r="B324" s="173" t="s">
        <v>239</v>
      </c>
      <c r="C324" s="164" t="s">
        <v>392</v>
      </c>
      <c r="D324" s="164">
        <v>1.6</v>
      </c>
      <c r="E324" s="164">
        <v>0.7</v>
      </c>
      <c r="F324" s="164">
        <v>45</v>
      </c>
      <c r="G324" s="164">
        <f t="shared" si="15"/>
        <v>0.9000000000000001</v>
      </c>
      <c r="H324" s="164">
        <v>0</v>
      </c>
      <c r="I324" s="164">
        <v>4.2</v>
      </c>
      <c r="J324" s="164">
        <f t="shared" si="16"/>
        <v>3.3</v>
      </c>
      <c r="K324" s="164">
        <f t="shared" si="17"/>
        <v>3.3</v>
      </c>
      <c r="L324" s="174" t="s">
        <v>364</v>
      </c>
    </row>
    <row r="325" spans="1:12" ht="15.75" thickBot="1">
      <c r="A325" s="163">
        <v>80</v>
      </c>
      <c r="B325" s="173" t="s">
        <v>240</v>
      </c>
      <c r="C325" s="164" t="s">
        <v>385</v>
      </c>
      <c r="D325" s="164">
        <v>1.2</v>
      </c>
      <c r="E325" s="164">
        <v>1.69</v>
      </c>
      <c r="F325" s="164">
        <v>20</v>
      </c>
      <c r="G325" s="164">
        <f t="shared" si="15"/>
        <v>-0.49</v>
      </c>
      <c r="H325" s="164">
        <v>0</v>
      </c>
      <c r="I325" s="164">
        <v>2.63</v>
      </c>
      <c r="J325" s="164">
        <f t="shared" si="16"/>
        <v>3.12</v>
      </c>
      <c r="K325" s="164">
        <f t="shared" si="17"/>
        <v>3.12</v>
      </c>
      <c r="L325" s="174" t="s">
        <v>364</v>
      </c>
    </row>
    <row r="326" spans="1:12" ht="15.75" thickBot="1">
      <c r="A326" s="163">
        <v>81</v>
      </c>
      <c r="B326" s="173" t="s">
        <v>241</v>
      </c>
      <c r="C326" s="164" t="s">
        <v>393</v>
      </c>
      <c r="D326" s="164">
        <v>0.4</v>
      </c>
      <c r="E326" s="164">
        <v>0.38</v>
      </c>
      <c r="F326" s="164">
        <v>120</v>
      </c>
      <c r="G326" s="164">
        <f t="shared" si="15"/>
        <v>0.020000000000000018</v>
      </c>
      <c r="H326" s="164">
        <v>0</v>
      </c>
      <c r="I326" s="164">
        <v>1.68</v>
      </c>
      <c r="J326" s="164">
        <f t="shared" si="16"/>
        <v>1.66</v>
      </c>
      <c r="K326" s="164">
        <f t="shared" si="17"/>
        <v>1.66</v>
      </c>
      <c r="L326" s="174" t="s">
        <v>364</v>
      </c>
    </row>
    <row r="327" spans="1:12" ht="15.75" thickBot="1">
      <c r="A327" s="163">
        <v>82</v>
      </c>
      <c r="B327" s="173" t="s">
        <v>242</v>
      </c>
      <c r="C327" s="164" t="s">
        <v>395</v>
      </c>
      <c r="D327" s="164">
        <v>3.33</v>
      </c>
      <c r="E327" s="164">
        <v>3.5</v>
      </c>
      <c r="F327" s="164">
        <v>0</v>
      </c>
      <c r="G327" s="164">
        <f t="shared" si="15"/>
        <v>-0.16999999999999993</v>
      </c>
      <c r="H327" s="164">
        <v>0</v>
      </c>
      <c r="I327" s="164">
        <v>2.63</v>
      </c>
      <c r="J327" s="164">
        <f t="shared" si="16"/>
        <v>2.8</v>
      </c>
      <c r="K327" s="164">
        <f t="shared" si="17"/>
        <v>2.8</v>
      </c>
      <c r="L327" s="174" t="s">
        <v>364</v>
      </c>
    </row>
    <row r="328" spans="1:12" ht="15.75" thickBot="1">
      <c r="A328" s="163">
        <v>83</v>
      </c>
      <c r="B328" s="173" t="s">
        <v>243</v>
      </c>
      <c r="C328" s="164" t="s">
        <v>385</v>
      </c>
      <c r="D328" s="164">
        <v>0.4</v>
      </c>
      <c r="E328" s="164">
        <v>0.26</v>
      </c>
      <c r="F328" s="164">
        <v>120</v>
      </c>
      <c r="G328" s="164">
        <f t="shared" si="15"/>
        <v>0.14</v>
      </c>
      <c r="H328" s="164">
        <v>0</v>
      </c>
      <c r="I328" s="164">
        <v>2.63</v>
      </c>
      <c r="J328" s="164">
        <f t="shared" si="16"/>
        <v>2.4899999999999998</v>
      </c>
      <c r="K328" s="164">
        <f t="shared" si="17"/>
        <v>2.4899999999999998</v>
      </c>
      <c r="L328" s="174" t="s">
        <v>364</v>
      </c>
    </row>
    <row r="329" spans="1:12" ht="15.75" thickBot="1">
      <c r="A329" s="163">
        <v>84</v>
      </c>
      <c r="B329" s="173" t="s">
        <v>244</v>
      </c>
      <c r="C329" s="164" t="s">
        <v>380</v>
      </c>
      <c r="D329" s="164">
        <v>12.57</v>
      </c>
      <c r="E329" s="164">
        <v>2.5</v>
      </c>
      <c r="F329" s="164">
        <v>0</v>
      </c>
      <c r="G329" s="164">
        <f t="shared" si="15"/>
        <v>10.07</v>
      </c>
      <c r="H329" s="164">
        <v>0</v>
      </c>
      <c r="I329" s="164">
        <v>10.5</v>
      </c>
      <c r="J329" s="164">
        <f t="shared" si="16"/>
        <v>0.4299999999999997</v>
      </c>
      <c r="K329" s="164">
        <f t="shared" si="17"/>
        <v>0.4299999999999997</v>
      </c>
      <c r="L329" s="174" t="s">
        <v>364</v>
      </c>
    </row>
    <row r="330" spans="1:12" ht="15.75" thickBot="1">
      <c r="A330" s="163">
        <v>85</v>
      </c>
      <c r="B330" s="173" t="s">
        <v>245</v>
      </c>
      <c r="C330" s="164" t="s">
        <v>392</v>
      </c>
      <c r="D330" s="164">
        <v>1.1</v>
      </c>
      <c r="E330" s="164">
        <v>1.67</v>
      </c>
      <c r="F330" s="164">
        <v>0</v>
      </c>
      <c r="G330" s="164">
        <f t="shared" si="15"/>
        <v>-0.5699999999999998</v>
      </c>
      <c r="H330" s="164">
        <v>0</v>
      </c>
      <c r="I330" s="164">
        <v>4.2</v>
      </c>
      <c r="J330" s="164">
        <f t="shared" si="16"/>
        <v>4.77</v>
      </c>
      <c r="K330" s="164">
        <f t="shared" si="17"/>
        <v>4.77</v>
      </c>
      <c r="L330" s="174" t="s">
        <v>364</v>
      </c>
    </row>
    <row r="331" spans="1:12" ht="15.75" thickBot="1">
      <c r="A331" s="163">
        <v>86</v>
      </c>
      <c r="B331" s="173" t="s">
        <v>246</v>
      </c>
      <c r="C331" s="164" t="s">
        <v>391</v>
      </c>
      <c r="D331" s="164">
        <v>0.9</v>
      </c>
      <c r="E331" s="164">
        <v>0.93</v>
      </c>
      <c r="F331" s="164">
        <v>45</v>
      </c>
      <c r="G331" s="164">
        <f t="shared" si="15"/>
        <v>-0.030000000000000027</v>
      </c>
      <c r="H331" s="164">
        <v>0</v>
      </c>
      <c r="I331" s="164">
        <v>1.68</v>
      </c>
      <c r="J331" s="164">
        <f t="shared" si="16"/>
        <v>1.71</v>
      </c>
      <c r="K331" s="164">
        <f t="shared" si="17"/>
        <v>1.71</v>
      </c>
      <c r="L331" s="174" t="s">
        <v>364</v>
      </c>
    </row>
    <row r="332" spans="1:12" ht="15.75" thickBot="1">
      <c r="A332" s="163">
        <v>87</v>
      </c>
      <c r="B332" s="173" t="s">
        <v>247</v>
      </c>
      <c r="C332" s="164" t="s">
        <v>313</v>
      </c>
      <c r="D332" s="164">
        <v>2.19</v>
      </c>
      <c r="E332" s="164">
        <v>2.69</v>
      </c>
      <c r="F332" s="164">
        <v>80</v>
      </c>
      <c r="G332" s="164">
        <f t="shared" si="15"/>
        <v>-0.5</v>
      </c>
      <c r="H332" s="164">
        <v>0</v>
      </c>
      <c r="I332" s="164">
        <v>6.62</v>
      </c>
      <c r="J332" s="164">
        <f t="shared" si="16"/>
        <v>7.12</v>
      </c>
      <c r="K332" s="164">
        <f t="shared" si="17"/>
        <v>7.12</v>
      </c>
      <c r="L332" s="174" t="s">
        <v>364</v>
      </c>
    </row>
    <row r="333" spans="1:12" ht="15.75" thickBot="1">
      <c r="A333" s="163">
        <v>88</v>
      </c>
      <c r="B333" s="173" t="s">
        <v>248</v>
      </c>
      <c r="C333" s="164" t="s">
        <v>397</v>
      </c>
      <c r="D333" s="164">
        <v>0.68</v>
      </c>
      <c r="E333" s="164">
        <v>0.5</v>
      </c>
      <c r="F333" s="164">
        <v>120</v>
      </c>
      <c r="G333" s="164">
        <f t="shared" si="15"/>
        <v>0.18000000000000005</v>
      </c>
      <c r="H333" s="164">
        <v>0</v>
      </c>
      <c r="I333" s="164">
        <v>1.89</v>
      </c>
      <c r="J333" s="164">
        <f t="shared" si="16"/>
        <v>1.71</v>
      </c>
      <c r="K333" s="164">
        <f t="shared" si="17"/>
        <v>1.71</v>
      </c>
      <c r="L333" s="174" t="s">
        <v>364</v>
      </c>
    </row>
    <row r="334" spans="1:12" ht="15.75" thickBot="1">
      <c r="A334" s="163">
        <v>89</v>
      </c>
      <c r="B334" s="173" t="s">
        <v>82</v>
      </c>
      <c r="C334" s="164" t="s">
        <v>393</v>
      </c>
      <c r="D334" s="164">
        <v>0.29</v>
      </c>
      <c r="E334" s="164">
        <v>0.52</v>
      </c>
      <c r="F334" s="164">
        <v>120</v>
      </c>
      <c r="G334" s="164">
        <f t="shared" si="15"/>
        <v>-0.23000000000000004</v>
      </c>
      <c r="H334" s="164">
        <v>0</v>
      </c>
      <c r="I334" s="164">
        <v>1.68</v>
      </c>
      <c r="J334" s="164">
        <f t="shared" si="16"/>
        <v>1.91</v>
      </c>
      <c r="K334" s="164">
        <f t="shared" si="17"/>
        <v>1.91</v>
      </c>
      <c r="L334" s="174" t="s">
        <v>364</v>
      </c>
    </row>
    <row r="335" spans="1:12" ht="15.75" thickBot="1">
      <c r="A335" s="163">
        <v>90</v>
      </c>
      <c r="B335" s="173" t="s">
        <v>249</v>
      </c>
      <c r="C335" s="164" t="s">
        <v>380</v>
      </c>
      <c r="D335" s="164">
        <v>16.7</v>
      </c>
      <c r="E335" s="164">
        <v>6.25</v>
      </c>
      <c r="F335" s="164">
        <v>20</v>
      </c>
      <c r="G335" s="164">
        <f t="shared" si="15"/>
        <v>10.45</v>
      </c>
      <c r="H335" s="164">
        <v>0</v>
      </c>
      <c r="I335" s="164">
        <v>10.5</v>
      </c>
      <c r="J335" s="164">
        <f t="shared" si="16"/>
        <v>0.05000000000000071</v>
      </c>
      <c r="K335" s="164">
        <f t="shared" si="17"/>
        <v>0.05000000000000071</v>
      </c>
      <c r="L335" s="174" t="s">
        <v>364</v>
      </c>
    </row>
    <row r="336" spans="1:12" ht="15.75" thickBot="1">
      <c r="A336" s="163">
        <v>91</v>
      </c>
      <c r="B336" s="173" t="s">
        <v>250</v>
      </c>
      <c r="C336" s="164" t="s">
        <v>398</v>
      </c>
      <c r="D336" s="164">
        <v>0.29</v>
      </c>
      <c r="E336" s="164">
        <v>0</v>
      </c>
      <c r="F336" s="164">
        <v>0</v>
      </c>
      <c r="G336" s="164">
        <f t="shared" si="15"/>
        <v>0.29</v>
      </c>
      <c r="H336" s="164">
        <v>0</v>
      </c>
      <c r="I336" s="164">
        <v>4.2</v>
      </c>
      <c r="J336" s="164">
        <f t="shared" si="16"/>
        <v>3.91</v>
      </c>
      <c r="K336" s="164">
        <f t="shared" si="17"/>
        <v>3.91</v>
      </c>
      <c r="L336" s="174" t="s">
        <v>364</v>
      </c>
    </row>
    <row r="337" spans="1:12" ht="15.75" thickBot="1">
      <c r="A337" s="163">
        <v>92</v>
      </c>
      <c r="B337" s="173" t="s">
        <v>251</v>
      </c>
      <c r="C337" s="164" t="s">
        <v>313</v>
      </c>
      <c r="D337" s="164">
        <v>3.31</v>
      </c>
      <c r="E337" s="164">
        <v>0.21</v>
      </c>
      <c r="F337" s="164">
        <v>120</v>
      </c>
      <c r="G337" s="164">
        <f t="shared" si="15"/>
        <v>3.1</v>
      </c>
      <c r="H337" s="164">
        <v>0</v>
      </c>
      <c r="I337" s="164">
        <v>6.62</v>
      </c>
      <c r="J337" s="164">
        <f t="shared" si="16"/>
        <v>3.52</v>
      </c>
      <c r="K337" s="164">
        <f t="shared" si="17"/>
        <v>3.52</v>
      </c>
      <c r="L337" s="174" t="s">
        <v>364</v>
      </c>
    </row>
    <row r="338" spans="1:12" ht="15.75" thickBot="1">
      <c r="A338" s="163">
        <v>93</v>
      </c>
      <c r="B338" s="173" t="s">
        <v>252</v>
      </c>
      <c r="C338" s="164" t="s">
        <v>399</v>
      </c>
      <c r="D338" s="164">
        <v>2.66</v>
      </c>
      <c r="E338" s="164">
        <v>1.14</v>
      </c>
      <c r="F338" s="164">
        <v>80</v>
      </c>
      <c r="G338" s="164">
        <f t="shared" si="15"/>
        <v>1.5200000000000002</v>
      </c>
      <c r="H338" s="164">
        <v>0</v>
      </c>
      <c r="I338" s="164">
        <v>3.36</v>
      </c>
      <c r="J338" s="164">
        <f t="shared" si="16"/>
        <v>1.8399999999999996</v>
      </c>
      <c r="K338" s="164">
        <f t="shared" si="17"/>
        <v>1.8399999999999996</v>
      </c>
      <c r="L338" s="174" t="s">
        <v>364</v>
      </c>
    </row>
    <row r="339" spans="1:12" ht="15.75" thickBot="1">
      <c r="A339" s="163">
        <v>94</v>
      </c>
      <c r="B339" s="173" t="s">
        <v>253</v>
      </c>
      <c r="C339" s="164" t="s">
        <v>398</v>
      </c>
      <c r="D339" s="164">
        <v>3.45</v>
      </c>
      <c r="E339" s="164">
        <v>2.7</v>
      </c>
      <c r="F339" s="164">
        <v>80</v>
      </c>
      <c r="G339" s="164">
        <f t="shared" si="15"/>
        <v>0.75</v>
      </c>
      <c r="H339" s="164">
        <v>0</v>
      </c>
      <c r="I339" s="164">
        <v>4.2</v>
      </c>
      <c r="J339" s="164">
        <f t="shared" si="16"/>
        <v>3.45</v>
      </c>
      <c r="K339" s="164">
        <f t="shared" si="17"/>
        <v>3.45</v>
      </c>
      <c r="L339" s="174" t="s">
        <v>364</v>
      </c>
    </row>
    <row r="340" spans="1:12" ht="15.75" thickBot="1">
      <c r="A340" s="163">
        <v>95</v>
      </c>
      <c r="B340" s="173" t="s">
        <v>254</v>
      </c>
      <c r="C340" s="164" t="s">
        <v>395</v>
      </c>
      <c r="D340" s="164">
        <v>0.41</v>
      </c>
      <c r="E340" s="164">
        <v>0.24</v>
      </c>
      <c r="F340" s="164">
        <v>120</v>
      </c>
      <c r="G340" s="164">
        <f t="shared" si="15"/>
        <v>0.16999999999999998</v>
      </c>
      <c r="H340" s="164">
        <v>0</v>
      </c>
      <c r="I340" s="164">
        <v>2.63</v>
      </c>
      <c r="J340" s="164">
        <f t="shared" si="16"/>
        <v>2.46</v>
      </c>
      <c r="K340" s="164">
        <f t="shared" si="17"/>
        <v>2.46</v>
      </c>
      <c r="L340" s="174" t="s">
        <v>364</v>
      </c>
    </row>
    <row r="341" spans="1:12" ht="15.75" thickBot="1">
      <c r="A341" s="163">
        <v>96</v>
      </c>
      <c r="B341" s="173" t="s">
        <v>255</v>
      </c>
      <c r="C341" s="164" t="s">
        <v>397</v>
      </c>
      <c r="D341" s="164">
        <v>1.6</v>
      </c>
      <c r="E341" s="164">
        <v>0.42</v>
      </c>
      <c r="F341" s="164">
        <v>120</v>
      </c>
      <c r="G341" s="164">
        <f t="shared" si="15"/>
        <v>1.1800000000000002</v>
      </c>
      <c r="H341" s="164">
        <v>0</v>
      </c>
      <c r="I341" s="164">
        <v>1.89</v>
      </c>
      <c r="J341" s="164">
        <f t="shared" si="16"/>
        <v>0.7099999999999997</v>
      </c>
      <c r="K341" s="164">
        <f t="shared" si="17"/>
        <v>0.7099999999999997</v>
      </c>
      <c r="L341" s="174" t="s">
        <v>364</v>
      </c>
    </row>
    <row r="342" spans="1:12" ht="15.75" thickBot="1">
      <c r="A342" s="163">
        <v>97</v>
      </c>
      <c r="B342" s="173" t="s">
        <v>256</v>
      </c>
      <c r="C342" s="164" t="s">
        <v>385</v>
      </c>
      <c r="D342" s="164">
        <v>0.88</v>
      </c>
      <c r="E342" s="164">
        <v>0.6</v>
      </c>
      <c r="F342" s="164">
        <v>120</v>
      </c>
      <c r="G342" s="164">
        <f t="shared" si="15"/>
        <v>0.28</v>
      </c>
      <c r="H342" s="164">
        <v>0</v>
      </c>
      <c r="I342" s="164">
        <v>2.63</v>
      </c>
      <c r="J342" s="164">
        <f t="shared" si="16"/>
        <v>2.3499999999999996</v>
      </c>
      <c r="K342" s="164">
        <f t="shared" si="17"/>
        <v>2.3499999999999996</v>
      </c>
      <c r="L342" s="174" t="s">
        <v>364</v>
      </c>
    </row>
    <row r="343" spans="1:12" ht="15.75" thickBot="1">
      <c r="A343" s="163">
        <v>98</v>
      </c>
      <c r="B343" s="173" t="s">
        <v>257</v>
      </c>
      <c r="C343" s="164" t="s">
        <v>385</v>
      </c>
      <c r="D343" s="164">
        <v>0.18</v>
      </c>
      <c r="E343" s="164">
        <v>0.17</v>
      </c>
      <c r="F343" s="164">
        <v>120</v>
      </c>
      <c r="G343" s="164">
        <f t="shared" si="15"/>
        <v>0.009999999999999981</v>
      </c>
      <c r="H343" s="164">
        <v>0</v>
      </c>
      <c r="I343" s="164">
        <v>2.63</v>
      </c>
      <c r="J343" s="164">
        <f t="shared" si="16"/>
        <v>2.62</v>
      </c>
      <c r="K343" s="164">
        <f t="shared" si="17"/>
        <v>2.62</v>
      </c>
      <c r="L343" s="174" t="s">
        <v>364</v>
      </c>
    </row>
    <row r="344" spans="1:12" ht="15.75" thickBot="1">
      <c r="A344" s="163">
        <v>99</v>
      </c>
      <c r="B344" s="173" t="s">
        <v>258</v>
      </c>
      <c r="C344" s="164" t="s">
        <v>380</v>
      </c>
      <c r="D344" s="164">
        <v>4.85</v>
      </c>
      <c r="E344" s="164">
        <v>4.5</v>
      </c>
      <c r="F344" s="164">
        <v>80</v>
      </c>
      <c r="G344" s="164">
        <f t="shared" si="15"/>
        <v>0.34999999999999964</v>
      </c>
      <c r="H344" s="164">
        <v>0</v>
      </c>
      <c r="I344" s="164">
        <v>10.5</v>
      </c>
      <c r="J344" s="164">
        <f t="shared" si="16"/>
        <v>10.15</v>
      </c>
      <c r="K344" s="164">
        <f t="shared" si="17"/>
        <v>10.15</v>
      </c>
      <c r="L344" s="174" t="s">
        <v>364</v>
      </c>
    </row>
    <row r="345" spans="1:12" ht="15.75" thickBot="1">
      <c r="A345" s="163">
        <v>100</v>
      </c>
      <c r="B345" s="173" t="s">
        <v>259</v>
      </c>
      <c r="C345" s="164" t="s">
        <v>385</v>
      </c>
      <c r="D345" s="164">
        <v>0.17</v>
      </c>
      <c r="E345" s="164">
        <v>0.05</v>
      </c>
      <c r="F345" s="164">
        <v>120</v>
      </c>
      <c r="G345" s="164">
        <f t="shared" si="15"/>
        <v>0.12000000000000001</v>
      </c>
      <c r="H345" s="164">
        <v>0</v>
      </c>
      <c r="I345" s="164">
        <v>2.63</v>
      </c>
      <c r="J345" s="164">
        <f t="shared" si="16"/>
        <v>2.51</v>
      </c>
      <c r="K345" s="164">
        <f t="shared" si="17"/>
        <v>2.51</v>
      </c>
      <c r="L345" s="174" t="s">
        <v>364</v>
      </c>
    </row>
    <row r="346" spans="1:12" ht="15.75" thickBot="1">
      <c r="A346" s="163">
        <v>101</v>
      </c>
      <c r="B346" s="173" t="s">
        <v>260</v>
      </c>
      <c r="C346" s="164" t="s">
        <v>385</v>
      </c>
      <c r="D346" s="164">
        <v>0.67</v>
      </c>
      <c r="E346" s="164">
        <v>0.25</v>
      </c>
      <c r="F346" s="164">
        <v>120</v>
      </c>
      <c r="G346" s="164">
        <f t="shared" si="15"/>
        <v>0.42000000000000004</v>
      </c>
      <c r="H346" s="164">
        <v>0</v>
      </c>
      <c r="I346" s="164">
        <v>2.63</v>
      </c>
      <c r="J346" s="164">
        <f t="shared" si="16"/>
        <v>2.21</v>
      </c>
      <c r="K346" s="164">
        <f t="shared" si="17"/>
        <v>2.21</v>
      </c>
      <c r="L346" s="174" t="s">
        <v>364</v>
      </c>
    </row>
    <row r="347" spans="1:12" ht="15.75" thickBot="1">
      <c r="A347" s="163">
        <v>102</v>
      </c>
      <c r="B347" s="173" t="s">
        <v>261</v>
      </c>
      <c r="C347" s="164" t="s">
        <v>313</v>
      </c>
      <c r="D347" s="164">
        <v>2.83</v>
      </c>
      <c r="E347" s="164">
        <v>0.23</v>
      </c>
      <c r="F347" s="164">
        <v>120</v>
      </c>
      <c r="G347" s="164">
        <f t="shared" si="15"/>
        <v>2.6</v>
      </c>
      <c r="H347" s="164">
        <v>0</v>
      </c>
      <c r="I347" s="164">
        <v>6.62</v>
      </c>
      <c r="J347" s="164">
        <f t="shared" si="16"/>
        <v>4.02</v>
      </c>
      <c r="K347" s="164">
        <f t="shared" si="17"/>
        <v>4.02</v>
      </c>
      <c r="L347" s="174" t="s">
        <v>364</v>
      </c>
    </row>
    <row r="348" spans="1:12" ht="15.75" thickBot="1">
      <c r="A348" s="163">
        <v>103</v>
      </c>
      <c r="B348" s="173" t="s">
        <v>262</v>
      </c>
      <c r="C348" s="164" t="s">
        <v>392</v>
      </c>
      <c r="D348" s="164">
        <v>0.75</v>
      </c>
      <c r="E348" s="164">
        <v>1.59</v>
      </c>
      <c r="F348" s="164">
        <v>80</v>
      </c>
      <c r="G348" s="164">
        <f aca="true" t="shared" si="18" ref="G348:G397">D348-E348</f>
        <v>-0.8400000000000001</v>
      </c>
      <c r="H348" s="164">
        <v>0</v>
      </c>
      <c r="I348" s="164">
        <v>4.2</v>
      </c>
      <c r="J348" s="164">
        <f t="shared" si="16"/>
        <v>5.04</v>
      </c>
      <c r="K348" s="164">
        <f t="shared" si="17"/>
        <v>5.04</v>
      </c>
      <c r="L348" s="174" t="s">
        <v>364</v>
      </c>
    </row>
    <row r="349" spans="1:12" ht="15.75" thickBot="1">
      <c r="A349" s="163">
        <v>104</v>
      </c>
      <c r="B349" s="173" t="s">
        <v>263</v>
      </c>
      <c r="C349" s="164" t="s">
        <v>385</v>
      </c>
      <c r="D349" s="164">
        <v>0.67</v>
      </c>
      <c r="E349" s="164">
        <v>0.08</v>
      </c>
      <c r="F349" s="164">
        <v>120</v>
      </c>
      <c r="G349" s="164">
        <f t="shared" si="18"/>
        <v>0.5900000000000001</v>
      </c>
      <c r="H349" s="164">
        <v>0</v>
      </c>
      <c r="I349" s="164">
        <v>2.63</v>
      </c>
      <c r="J349" s="164">
        <f aca="true" t="shared" si="19" ref="J349:J395">I349-G349-H349</f>
        <v>2.04</v>
      </c>
      <c r="K349" s="164">
        <f t="shared" si="17"/>
        <v>2.04</v>
      </c>
      <c r="L349" s="174" t="s">
        <v>364</v>
      </c>
    </row>
    <row r="350" spans="1:12" ht="15.75" thickBot="1">
      <c r="A350" s="163">
        <v>105</v>
      </c>
      <c r="B350" s="173" t="s">
        <v>264</v>
      </c>
      <c r="C350" s="164" t="s">
        <v>385</v>
      </c>
      <c r="D350" s="164">
        <v>0.41</v>
      </c>
      <c r="E350" s="164">
        <v>0.3</v>
      </c>
      <c r="F350" s="164">
        <v>120</v>
      </c>
      <c r="G350" s="164">
        <f t="shared" si="18"/>
        <v>0.10999999999999999</v>
      </c>
      <c r="H350" s="164">
        <v>0</v>
      </c>
      <c r="I350" s="164">
        <v>2.63</v>
      </c>
      <c r="J350" s="164">
        <f t="shared" si="19"/>
        <v>2.52</v>
      </c>
      <c r="K350" s="164">
        <f t="shared" si="17"/>
        <v>2.52</v>
      </c>
      <c r="L350" s="174" t="s">
        <v>364</v>
      </c>
    </row>
    <row r="351" spans="1:12" ht="15.75" thickBot="1">
      <c r="A351" s="163">
        <v>106</v>
      </c>
      <c r="B351" s="173" t="s">
        <v>265</v>
      </c>
      <c r="C351" s="164" t="s">
        <v>398</v>
      </c>
      <c r="D351" s="164">
        <v>2.15</v>
      </c>
      <c r="E351" s="164">
        <v>1.7</v>
      </c>
      <c r="F351" s="164">
        <v>80</v>
      </c>
      <c r="G351" s="164">
        <f t="shared" si="18"/>
        <v>0.44999999999999996</v>
      </c>
      <c r="H351" s="164">
        <v>0</v>
      </c>
      <c r="I351" s="164">
        <v>4.2</v>
      </c>
      <c r="J351" s="164">
        <f t="shared" si="19"/>
        <v>3.75</v>
      </c>
      <c r="K351" s="164">
        <f t="shared" si="17"/>
        <v>3.75</v>
      </c>
      <c r="L351" s="174" t="s">
        <v>364</v>
      </c>
    </row>
    <row r="352" spans="1:12" ht="15.75" thickBot="1">
      <c r="A352" s="163">
        <v>107</v>
      </c>
      <c r="B352" s="173" t="s">
        <v>266</v>
      </c>
      <c r="C352" s="164" t="s">
        <v>392</v>
      </c>
      <c r="D352" s="164">
        <v>0.63</v>
      </c>
      <c r="E352" s="164">
        <v>0.3</v>
      </c>
      <c r="F352" s="164">
        <v>120</v>
      </c>
      <c r="G352" s="164">
        <f t="shared" si="18"/>
        <v>0.33</v>
      </c>
      <c r="H352" s="164">
        <v>0</v>
      </c>
      <c r="I352" s="164">
        <v>4.2</v>
      </c>
      <c r="J352" s="164">
        <f t="shared" si="19"/>
        <v>3.87</v>
      </c>
      <c r="K352" s="164">
        <f t="shared" si="17"/>
        <v>3.87</v>
      </c>
      <c r="L352" s="174" t="s">
        <v>364</v>
      </c>
    </row>
    <row r="353" spans="1:12" ht="15.75" thickBot="1">
      <c r="A353" s="163">
        <v>108</v>
      </c>
      <c r="B353" s="173" t="s">
        <v>267</v>
      </c>
      <c r="C353" s="164" t="s">
        <v>385</v>
      </c>
      <c r="D353" s="164">
        <v>0.5</v>
      </c>
      <c r="E353" s="164">
        <v>0.63</v>
      </c>
      <c r="F353" s="164">
        <v>120</v>
      </c>
      <c r="G353" s="164">
        <f t="shared" si="18"/>
        <v>-0.13</v>
      </c>
      <c r="H353" s="164">
        <v>0</v>
      </c>
      <c r="I353" s="164">
        <v>2.63</v>
      </c>
      <c r="J353" s="164">
        <f t="shared" si="19"/>
        <v>2.76</v>
      </c>
      <c r="K353" s="164">
        <f t="shared" si="17"/>
        <v>2.76</v>
      </c>
      <c r="L353" s="174" t="s">
        <v>364</v>
      </c>
    </row>
    <row r="354" spans="1:12" ht="15.75" thickBot="1">
      <c r="A354" s="163">
        <v>109</v>
      </c>
      <c r="B354" s="173" t="s">
        <v>268</v>
      </c>
      <c r="C354" s="164" t="s">
        <v>400</v>
      </c>
      <c r="D354" s="164">
        <v>0.36</v>
      </c>
      <c r="E354" s="164">
        <v>0.03</v>
      </c>
      <c r="F354" s="164">
        <v>80</v>
      </c>
      <c r="G354" s="164">
        <f t="shared" si="18"/>
        <v>0.32999999999999996</v>
      </c>
      <c r="H354" s="164">
        <v>0</v>
      </c>
      <c r="I354" s="164">
        <v>1.68</v>
      </c>
      <c r="J354" s="164">
        <f t="shared" si="19"/>
        <v>1.35</v>
      </c>
      <c r="K354" s="164">
        <f t="shared" si="17"/>
        <v>1.35</v>
      </c>
      <c r="L354" s="174" t="s">
        <v>364</v>
      </c>
    </row>
    <row r="355" spans="1:12" ht="15.75" thickBot="1">
      <c r="A355" s="163">
        <v>110</v>
      </c>
      <c r="B355" s="173" t="s">
        <v>269</v>
      </c>
      <c r="C355" s="164" t="s">
        <v>385</v>
      </c>
      <c r="D355" s="164">
        <v>1.08</v>
      </c>
      <c r="E355" s="164">
        <v>0.4</v>
      </c>
      <c r="F355" s="164">
        <v>120</v>
      </c>
      <c r="G355" s="164">
        <f t="shared" si="18"/>
        <v>0.68</v>
      </c>
      <c r="H355" s="164">
        <v>0</v>
      </c>
      <c r="I355" s="164">
        <v>2.63</v>
      </c>
      <c r="J355" s="164">
        <f t="shared" si="19"/>
        <v>1.9499999999999997</v>
      </c>
      <c r="K355" s="164">
        <f t="shared" si="17"/>
        <v>1.9499999999999997</v>
      </c>
      <c r="L355" s="174" t="s">
        <v>364</v>
      </c>
    </row>
    <row r="356" spans="1:12" ht="15.75" thickBot="1">
      <c r="A356" s="163">
        <v>111</v>
      </c>
      <c r="B356" s="173" t="s">
        <v>270</v>
      </c>
      <c r="C356" s="164" t="s">
        <v>385</v>
      </c>
      <c r="D356" s="164">
        <v>0.73</v>
      </c>
      <c r="E356" s="164">
        <v>0.19</v>
      </c>
      <c r="F356" s="164">
        <v>120</v>
      </c>
      <c r="G356" s="164">
        <f t="shared" si="18"/>
        <v>0.54</v>
      </c>
      <c r="H356" s="164">
        <v>0</v>
      </c>
      <c r="I356" s="164">
        <v>2.63</v>
      </c>
      <c r="J356" s="164">
        <f t="shared" si="19"/>
        <v>2.09</v>
      </c>
      <c r="K356" s="164">
        <f t="shared" si="17"/>
        <v>2.09</v>
      </c>
      <c r="L356" s="174" t="s">
        <v>364</v>
      </c>
    </row>
    <row r="357" spans="1:12" ht="15.75" thickBot="1">
      <c r="A357" s="163">
        <v>112</v>
      </c>
      <c r="B357" s="173" t="s">
        <v>271</v>
      </c>
      <c r="C357" s="164" t="s">
        <v>385</v>
      </c>
      <c r="D357" s="164">
        <v>0.17</v>
      </c>
      <c r="E357" s="164">
        <v>0.52</v>
      </c>
      <c r="F357" s="164">
        <v>120</v>
      </c>
      <c r="G357" s="164">
        <f t="shared" si="18"/>
        <v>-0.35</v>
      </c>
      <c r="H357" s="164">
        <v>0</v>
      </c>
      <c r="I357" s="164">
        <v>2.63</v>
      </c>
      <c r="J357" s="164">
        <f t="shared" si="19"/>
        <v>2.98</v>
      </c>
      <c r="K357" s="164">
        <f t="shared" si="17"/>
        <v>2.98</v>
      </c>
      <c r="L357" s="174" t="s">
        <v>364</v>
      </c>
    </row>
    <row r="358" spans="1:12" ht="15.75" thickBot="1">
      <c r="A358" s="163">
        <v>113</v>
      </c>
      <c r="B358" s="173" t="s">
        <v>272</v>
      </c>
      <c r="C358" s="164" t="s">
        <v>385</v>
      </c>
      <c r="D358" s="164">
        <v>0.19</v>
      </c>
      <c r="E358" s="164">
        <v>0.2</v>
      </c>
      <c r="F358" s="164">
        <v>120</v>
      </c>
      <c r="G358" s="164">
        <f t="shared" si="18"/>
        <v>-0.010000000000000009</v>
      </c>
      <c r="H358" s="164">
        <v>0</v>
      </c>
      <c r="I358" s="164">
        <v>2.63</v>
      </c>
      <c r="J358" s="164">
        <f t="shared" si="19"/>
        <v>2.6399999999999997</v>
      </c>
      <c r="K358" s="164">
        <f t="shared" si="17"/>
        <v>2.6399999999999997</v>
      </c>
      <c r="L358" s="174" t="s">
        <v>364</v>
      </c>
    </row>
    <row r="359" spans="1:12" ht="15.75" thickBot="1">
      <c r="A359" s="163">
        <v>114</v>
      </c>
      <c r="B359" s="173" t="s">
        <v>273</v>
      </c>
      <c r="C359" s="164" t="s">
        <v>398</v>
      </c>
      <c r="D359" s="164">
        <v>1.27</v>
      </c>
      <c r="E359" s="164">
        <v>0.74</v>
      </c>
      <c r="F359" s="164">
        <v>120</v>
      </c>
      <c r="G359" s="164">
        <f t="shared" si="18"/>
        <v>0.53</v>
      </c>
      <c r="H359" s="164">
        <v>0</v>
      </c>
      <c r="I359" s="164">
        <v>4.2</v>
      </c>
      <c r="J359" s="164">
        <f t="shared" si="19"/>
        <v>3.67</v>
      </c>
      <c r="K359" s="164">
        <f t="shared" si="17"/>
        <v>3.67</v>
      </c>
      <c r="L359" s="174" t="s">
        <v>364</v>
      </c>
    </row>
    <row r="360" spans="1:12" ht="15.75" thickBot="1">
      <c r="A360" s="163">
        <v>115</v>
      </c>
      <c r="B360" s="173" t="s">
        <v>274</v>
      </c>
      <c r="C360" s="164" t="s">
        <v>385</v>
      </c>
      <c r="D360" s="164">
        <v>0.26</v>
      </c>
      <c r="E360" s="164">
        <v>0.11</v>
      </c>
      <c r="F360" s="164">
        <v>80</v>
      </c>
      <c r="G360" s="164">
        <f t="shared" si="18"/>
        <v>0.15000000000000002</v>
      </c>
      <c r="H360" s="164">
        <v>0</v>
      </c>
      <c r="I360" s="164">
        <v>2.63</v>
      </c>
      <c r="J360" s="164">
        <f t="shared" si="19"/>
        <v>2.48</v>
      </c>
      <c r="K360" s="164">
        <f t="shared" si="17"/>
        <v>2.48</v>
      </c>
      <c r="L360" s="174" t="s">
        <v>364</v>
      </c>
    </row>
    <row r="361" spans="1:12" ht="15.75" thickBot="1">
      <c r="A361" s="163">
        <v>116</v>
      </c>
      <c r="B361" s="173" t="s">
        <v>275</v>
      </c>
      <c r="C361" s="164" t="s">
        <v>401</v>
      </c>
      <c r="D361" s="164">
        <v>0.74</v>
      </c>
      <c r="E361" s="164">
        <v>0.52</v>
      </c>
      <c r="F361" s="164">
        <v>120</v>
      </c>
      <c r="G361" s="164">
        <f t="shared" si="18"/>
        <v>0.21999999999999997</v>
      </c>
      <c r="H361" s="164">
        <v>0</v>
      </c>
      <c r="I361" s="164">
        <v>2.63</v>
      </c>
      <c r="J361" s="164">
        <f t="shared" si="19"/>
        <v>2.41</v>
      </c>
      <c r="K361" s="164">
        <f t="shared" si="17"/>
        <v>2.41</v>
      </c>
      <c r="L361" s="174" t="s">
        <v>364</v>
      </c>
    </row>
    <row r="362" spans="1:12" ht="15.75" thickBot="1">
      <c r="A362" s="163">
        <v>117</v>
      </c>
      <c r="B362" s="173" t="s">
        <v>276</v>
      </c>
      <c r="C362" s="164" t="s">
        <v>395</v>
      </c>
      <c r="D362" s="164">
        <v>1.1</v>
      </c>
      <c r="E362" s="164">
        <v>0.3</v>
      </c>
      <c r="F362" s="164">
        <v>120</v>
      </c>
      <c r="G362" s="164">
        <f t="shared" si="18"/>
        <v>0.8</v>
      </c>
      <c r="H362" s="164">
        <v>0</v>
      </c>
      <c r="I362" s="164">
        <v>2.63</v>
      </c>
      <c r="J362" s="164">
        <f t="shared" si="19"/>
        <v>1.8299999999999998</v>
      </c>
      <c r="K362" s="164">
        <f t="shared" si="17"/>
        <v>1.8299999999999998</v>
      </c>
      <c r="L362" s="174" t="s">
        <v>364</v>
      </c>
    </row>
    <row r="363" spans="1:12" ht="15.75" thickBot="1">
      <c r="A363" s="163">
        <v>118</v>
      </c>
      <c r="B363" s="173" t="s">
        <v>277</v>
      </c>
      <c r="C363" s="164" t="s">
        <v>385</v>
      </c>
      <c r="D363" s="164">
        <v>1.07</v>
      </c>
      <c r="E363" s="164">
        <v>0.26</v>
      </c>
      <c r="F363" s="164">
        <v>120</v>
      </c>
      <c r="G363" s="164">
        <f t="shared" si="18"/>
        <v>0.81</v>
      </c>
      <c r="H363" s="164">
        <v>0</v>
      </c>
      <c r="I363" s="164">
        <v>2.63</v>
      </c>
      <c r="J363" s="164">
        <f t="shared" si="19"/>
        <v>1.8199999999999998</v>
      </c>
      <c r="K363" s="164">
        <f t="shared" si="17"/>
        <v>1.8199999999999998</v>
      </c>
      <c r="L363" s="174" t="s">
        <v>364</v>
      </c>
    </row>
    <row r="364" spans="1:12" ht="15.75" thickBot="1">
      <c r="A364" s="163">
        <v>119</v>
      </c>
      <c r="B364" s="173" t="s">
        <v>278</v>
      </c>
      <c r="C364" s="164" t="s">
        <v>393</v>
      </c>
      <c r="D364" s="164">
        <v>0.23</v>
      </c>
      <c r="E364" s="164">
        <v>0.46</v>
      </c>
      <c r="F364" s="164">
        <v>120</v>
      </c>
      <c r="G364" s="164">
        <f t="shared" si="18"/>
        <v>-0.23</v>
      </c>
      <c r="H364" s="164">
        <v>0</v>
      </c>
      <c r="I364" s="164">
        <v>1.68</v>
      </c>
      <c r="J364" s="164">
        <f t="shared" si="19"/>
        <v>1.91</v>
      </c>
      <c r="K364" s="164">
        <f t="shared" si="17"/>
        <v>1.91</v>
      </c>
      <c r="L364" s="174" t="s">
        <v>364</v>
      </c>
    </row>
    <row r="365" spans="1:12" ht="15.75" thickBot="1">
      <c r="A365" s="163">
        <v>120</v>
      </c>
      <c r="B365" s="173" t="s">
        <v>279</v>
      </c>
      <c r="C365" s="164" t="s">
        <v>392</v>
      </c>
      <c r="D365" s="164">
        <v>0.5</v>
      </c>
      <c r="E365" s="164">
        <v>1.16</v>
      </c>
      <c r="F365" s="164">
        <v>120</v>
      </c>
      <c r="G365" s="164">
        <f t="shared" si="18"/>
        <v>-0.6599999999999999</v>
      </c>
      <c r="H365" s="164">
        <v>0</v>
      </c>
      <c r="I365" s="164">
        <v>4.2</v>
      </c>
      <c r="J365" s="164">
        <f t="shared" si="19"/>
        <v>4.86</v>
      </c>
      <c r="K365" s="164">
        <f t="shared" si="17"/>
        <v>4.86</v>
      </c>
      <c r="L365" s="174" t="s">
        <v>364</v>
      </c>
    </row>
    <row r="366" spans="1:12" ht="15.75" thickBot="1">
      <c r="A366" s="163">
        <v>121</v>
      </c>
      <c r="B366" s="173" t="s">
        <v>280</v>
      </c>
      <c r="C366" s="164" t="s">
        <v>313</v>
      </c>
      <c r="D366" s="164">
        <v>0.13</v>
      </c>
      <c r="E366" s="164">
        <v>0.08</v>
      </c>
      <c r="F366" s="164">
        <v>120</v>
      </c>
      <c r="G366" s="164">
        <f t="shared" si="18"/>
        <v>0.05</v>
      </c>
      <c r="H366" s="164">
        <v>0</v>
      </c>
      <c r="I366" s="164">
        <v>6.62</v>
      </c>
      <c r="J366" s="164">
        <f t="shared" si="19"/>
        <v>6.57</v>
      </c>
      <c r="K366" s="164">
        <f t="shared" si="17"/>
        <v>6.57</v>
      </c>
      <c r="L366" s="174" t="s">
        <v>364</v>
      </c>
    </row>
    <row r="367" spans="1:12" ht="15.75" thickBot="1">
      <c r="A367" s="163">
        <v>122</v>
      </c>
      <c r="B367" s="173" t="s">
        <v>281</v>
      </c>
      <c r="C367" s="164" t="s">
        <v>385</v>
      </c>
      <c r="D367" s="164">
        <v>0.52</v>
      </c>
      <c r="E367" s="164">
        <v>0.3</v>
      </c>
      <c r="F367" s="164">
        <v>80</v>
      </c>
      <c r="G367" s="164">
        <f t="shared" si="18"/>
        <v>0.22000000000000003</v>
      </c>
      <c r="H367" s="164">
        <v>0</v>
      </c>
      <c r="I367" s="164">
        <v>2.63</v>
      </c>
      <c r="J367" s="164">
        <f t="shared" si="19"/>
        <v>2.4099999999999997</v>
      </c>
      <c r="K367" s="164">
        <f t="shared" si="17"/>
        <v>2.4099999999999997</v>
      </c>
      <c r="L367" s="174" t="s">
        <v>364</v>
      </c>
    </row>
    <row r="368" spans="1:12" ht="15.75" thickBot="1">
      <c r="A368" s="163">
        <v>123</v>
      </c>
      <c r="B368" s="173" t="s">
        <v>282</v>
      </c>
      <c r="C368" s="164" t="s">
        <v>393</v>
      </c>
      <c r="D368" s="164">
        <v>0.2</v>
      </c>
      <c r="E368" s="164">
        <v>0.24</v>
      </c>
      <c r="F368" s="164">
        <v>120</v>
      </c>
      <c r="G368" s="164">
        <f t="shared" si="18"/>
        <v>-0.03999999999999998</v>
      </c>
      <c r="H368" s="164">
        <v>0</v>
      </c>
      <c r="I368" s="164">
        <v>1.68</v>
      </c>
      <c r="J368" s="164">
        <f t="shared" si="19"/>
        <v>1.72</v>
      </c>
      <c r="K368" s="164">
        <f t="shared" si="17"/>
        <v>1.72</v>
      </c>
      <c r="L368" s="174" t="s">
        <v>364</v>
      </c>
    </row>
    <row r="369" spans="1:12" ht="15.75" thickBot="1">
      <c r="A369" s="163">
        <v>124</v>
      </c>
      <c r="B369" s="173" t="s">
        <v>283</v>
      </c>
      <c r="C369" s="164" t="s">
        <v>402</v>
      </c>
      <c r="D369" s="164">
        <v>0.4</v>
      </c>
      <c r="E369" s="164">
        <v>0.43</v>
      </c>
      <c r="F369" s="164">
        <v>120</v>
      </c>
      <c r="G369" s="164">
        <f t="shared" si="18"/>
        <v>-0.02999999999999997</v>
      </c>
      <c r="H369" s="164">
        <v>0</v>
      </c>
      <c r="I369" s="164">
        <v>1.68</v>
      </c>
      <c r="J369" s="164">
        <f t="shared" si="19"/>
        <v>1.71</v>
      </c>
      <c r="K369" s="164">
        <f t="shared" si="17"/>
        <v>1.71</v>
      </c>
      <c r="L369" s="174" t="s">
        <v>364</v>
      </c>
    </row>
    <row r="370" spans="1:12" ht="15.75" thickBot="1">
      <c r="A370" s="163">
        <v>125</v>
      </c>
      <c r="B370" s="173" t="s">
        <v>284</v>
      </c>
      <c r="C370" s="164" t="s">
        <v>385</v>
      </c>
      <c r="D370" s="164">
        <v>0.8</v>
      </c>
      <c r="E370" s="164">
        <v>0.32</v>
      </c>
      <c r="F370" s="164">
        <v>120</v>
      </c>
      <c r="G370" s="164">
        <f t="shared" si="18"/>
        <v>0.48000000000000004</v>
      </c>
      <c r="H370" s="164">
        <v>0</v>
      </c>
      <c r="I370" s="164">
        <v>2.625</v>
      </c>
      <c r="J370" s="164">
        <f t="shared" si="19"/>
        <v>2.145</v>
      </c>
      <c r="K370" s="164">
        <f t="shared" si="17"/>
        <v>2.145</v>
      </c>
      <c r="L370" s="174" t="s">
        <v>364</v>
      </c>
    </row>
    <row r="371" spans="1:12" ht="15.75" thickBot="1">
      <c r="A371" s="163">
        <v>126</v>
      </c>
      <c r="B371" s="173" t="s">
        <v>285</v>
      </c>
      <c r="C371" s="164" t="s">
        <v>385</v>
      </c>
      <c r="D371" s="164">
        <v>0.6</v>
      </c>
      <c r="E371" s="164">
        <v>0.44</v>
      </c>
      <c r="F371" s="164">
        <v>120</v>
      </c>
      <c r="G371" s="164">
        <f t="shared" si="18"/>
        <v>0.15999999999999998</v>
      </c>
      <c r="H371" s="164">
        <v>0</v>
      </c>
      <c r="I371" s="164">
        <v>2.625</v>
      </c>
      <c r="J371" s="164">
        <f>I371-G371-H371</f>
        <v>2.465</v>
      </c>
      <c r="K371" s="164">
        <f>J371</f>
        <v>2.465</v>
      </c>
      <c r="L371" s="174" t="s">
        <v>364</v>
      </c>
    </row>
    <row r="372" spans="1:12" ht="15.75" thickBot="1">
      <c r="A372" s="163">
        <v>127</v>
      </c>
      <c r="B372" s="173" t="s">
        <v>286</v>
      </c>
      <c r="C372" s="164" t="s">
        <v>392</v>
      </c>
      <c r="D372" s="164">
        <v>2.38</v>
      </c>
      <c r="E372" s="164">
        <v>1.03</v>
      </c>
      <c r="F372" s="164">
        <v>120</v>
      </c>
      <c r="G372" s="164">
        <f t="shared" si="18"/>
        <v>1.3499999999999999</v>
      </c>
      <c r="H372" s="164">
        <v>0</v>
      </c>
      <c r="I372" s="164">
        <v>4.2</v>
      </c>
      <c r="J372" s="164">
        <f t="shared" si="19"/>
        <v>2.8500000000000005</v>
      </c>
      <c r="K372" s="164">
        <f t="shared" si="17"/>
        <v>2.8500000000000005</v>
      </c>
      <c r="L372" s="174" t="s">
        <v>364</v>
      </c>
    </row>
    <row r="373" spans="1:12" ht="15.75" thickBot="1">
      <c r="A373" s="163">
        <v>128</v>
      </c>
      <c r="B373" s="173" t="s">
        <v>287</v>
      </c>
      <c r="C373" s="164" t="s">
        <v>392</v>
      </c>
      <c r="D373" s="164">
        <v>0.28</v>
      </c>
      <c r="E373" s="164">
        <v>0.11</v>
      </c>
      <c r="F373" s="164">
        <v>120</v>
      </c>
      <c r="G373" s="164">
        <f t="shared" si="18"/>
        <v>0.17000000000000004</v>
      </c>
      <c r="H373" s="164">
        <v>0</v>
      </c>
      <c r="I373" s="164">
        <v>4.2</v>
      </c>
      <c r="J373" s="164">
        <f t="shared" si="19"/>
        <v>4.03</v>
      </c>
      <c r="K373" s="164">
        <f t="shared" si="17"/>
        <v>4.03</v>
      </c>
      <c r="L373" s="174" t="s">
        <v>364</v>
      </c>
    </row>
    <row r="374" spans="1:12" ht="15.75" thickBot="1">
      <c r="A374" s="163">
        <v>129</v>
      </c>
      <c r="B374" s="173" t="s">
        <v>288</v>
      </c>
      <c r="C374" s="164" t="s">
        <v>393</v>
      </c>
      <c r="D374" s="164">
        <v>0.3</v>
      </c>
      <c r="E374" s="164">
        <v>0.29</v>
      </c>
      <c r="F374" s="164">
        <v>120</v>
      </c>
      <c r="G374" s="164">
        <f t="shared" si="18"/>
        <v>0.010000000000000009</v>
      </c>
      <c r="H374" s="164">
        <v>0</v>
      </c>
      <c r="I374" s="164">
        <v>1.68</v>
      </c>
      <c r="J374" s="164">
        <f t="shared" si="19"/>
        <v>1.67</v>
      </c>
      <c r="K374" s="164">
        <f t="shared" si="17"/>
        <v>1.67</v>
      </c>
      <c r="L374" s="174" t="s">
        <v>364</v>
      </c>
    </row>
    <row r="375" spans="1:12" ht="15.75" thickBot="1">
      <c r="A375" s="163">
        <v>130</v>
      </c>
      <c r="B375" s="173" t="s">
        <v>289</v>
      </c>
      <c r="C375" s="164" t="s">
        <v>385</v>
      </c>
      <c r="D375" s="164">
        <v>0.78</v>
      </c>
      <c r="E375" s="164">
        <v>1.18</v>
      </c>
      <c r="F375" s="164">
        <v>80</v>
      </c>
      <c r="G375" s="164">
        <f>D375-E375</f>
        <v>-0.3999999999999999</v>
      </c>
      <c r="H375" s="164">
        <v>0</v>
      </c>
      <c r="I375" s="164">
        <v>2.625</v>
      </c>
      <c r="J375" s="164">
        <f>I375-G375-H375</f>
        <v>3.025</v>
      </c>
      <c r="K375" s="164">
        <f t="shared" si="17"/>
        <v>3.025</v>
      </c>
      <c r="L375" s="174" t="s">
        <v>364</v>
      </c>
    </row>
    <row r="376" spans="1:12" ht="15.75" thickBot="1">
      <c r="A376" s="163">
        <v>131</v>
      </c>
      <c r="B376" s="173" t="s">
        <v>290</v>
      </c>
      <c r="C376" s="164" t="s">
        <v>393</v>
      </c>
      <c r="D376" s="164">
        <v>0.23</v>
      </c>
      <c r="E376" s="164">
        <v>0.08</v>
      </c>
      <c r="F376" s="164">
        <v>20</v>
      </c>
      <c r="G376" s="164">
        <f t="shared" si="18"/>
        <v>0.15000000000000002</v>
      </c>
      <c r="H376" s="164">
        <v>0</v>
      </c>
      <c r="I376" s="164">
        <v>1.68</v>
      </c>
      <c r="J376" s="164">
        <f t="shared" si="19"/>
        <v>1.5299999999999998</v>
      </c>
      <c r="K376" s="164">
        <f aca="true" t="shared" si="20" ref="K376:K395">J376</f>
        <v>1.5299999999999998</v>
      </c>
      <c r="L376" s="174" t="s">
        <v>364</v>
      </c>
    </row>
    <row r="377" spans="1:12" ht="15.75" thickBot="1">
      <c r="A377" s="163">
        <v>132</v>
      </c>
      <c r="B377" s="173" t="s">
        <v>291</v>
      </c>
      <c r="C377" s="164" t="s">
        <v>385</v>
      </c>
      <c r="D377" s="164">
        <v>1.57</v>
      </c>
      <c r="E377" s="164">
        <v>0.6</v>
      </c>
      <c r="F377" s="164">
        <v>20</v>
      </c>
      <c r="G377" s="164">
        <f t="shared" si="18"/>
        <v>0.9700000000000001</v>
      </c>
      <c r="H377" s="164">
        <v>0</v>
      </c>
      <c r="I377" s="164">
        <v>2.63</v>
      </c>
      <c r="J377" s="164">
        <f t="shared" si="19"/>
        <v>1.6599999999999997</v>
      </c>
      <c r="K377" s="164">
        <f t="shared" si="20"/>
        <v>1.6599999999999997</v>
      </c>
      <c r="L377" s="174" t="s">
        <v>364</v>
      </c>
    </row>
    <row r="378" spans="1:12" ht="15.75" thickBot="1">
      <c r="A378" s="163">
        <v>133</v>
      </c>
      <c r="B378" s="173" t="s">
        <v>292</v>
      </c>
      <c r="C378" s="164" t="s">
        <v>313</v>
      </c>
      <c r="D378" s="164">
        <v>4.01</v>
      </c>
      <c r="E378" s="164">
        <v>2.25</v>
      </c>
      <c r="F378" s="164">
        <v>80</v>
      </c>
      <c r="G378" s="164">
        <f t="shared" si="18"/>
        <v>1.7599999999999998</v>
      </c>
      <c r="H378" s="164">
        <v>0</v>
      </c>
      <c r="I378" s="164">
        <v>6.615</v>
      </c>
      <c r="J378" s="164">
        <f t="shared" si="19"/>
        <v>4.855</v>
      </c>
      <c r="K378" s="164">
        <f t="shared" si="20"/>
        <v>4.855</v>
      </c>
      <c r="L378" s="174" t="s">
        <v>364</v>
      </c>
    </row>
    <row r="379" spans="1:12" ht="15.75" thickBot="1">
      <c r="A379" s="163">
        <v>134</v>
      </c>
      <c r="B379" s="173" t="s">
        <v>293</v>
      </c>
      <c r="C379" s="164" t="s">
        <v>392</v>
      </c>
      <c r="D379" s="164">
        <v>1.56</v>
      </c>
      <c r="E379" s="164">
        <v>1.4</v>
      </c>
      <c r="F379" s="164">
        <v>45</v>
      </c>
      <c r="G379" s="164">
        <f t="shared" si="18"/>
        <v>0.16000000000000014</v>
      </c>
      <c r="H379" s="164">
        <v>0</v>
      </c>
      <c r="I379" s="164">
        <v>4.2</v>
      </c>
      <c r="J379" s="164">
        <f t="shared" si="19"/>
        <v>4.04</v>
      </c>
      <c r="K379" s="164">
        <f t="shared" si="20"/>
        <v>4.04</v>
      </c>
      <c r="L379" s="174" t="s">
        <v>364</v>
      </c>
    </row>
    <row r="380" spans="1:12" ht="15.75" thickBot="1">
      <c r="A380" s="163">
        <v>135</v>
      </c>
      <c r="B380" s="173" t="s">
        <v>294</v>
      </c>
      <c r="C380" s="164" t="s">
        <v>385</v>
      </c>
      <c r="D380" s="164">
        <v>0.5</v>
      </c>
      <c r="E380" s="164">
        <v>0</v>
      </c>
      <c r="F380" s="164" t="s">
        <v>358</v>
      </c>
      <c r="G380" s="164">
        <f t="shared" si="18"/>
        <v>0.5</v>
      </c>
      <c r="H380" s="164">
        <v>0</v>
      </c>
      <c r="I380" s="164">
        <v>2.625</v>
      </c>
      <c r="J380" s="164">
        <f t="shared" si="19"/>
        <v>2.125</v>
      </c>
      <c r="K380" s="164">
        <f t="shared" si="20"/>
        <v>2.125</v>
      </c>
      <c r="L380" s="174" t="s">
        <v>364</v>
      </c>
    </row>
    <row r="381" spans="1:12" ht="15.75" thickBot="1">
      <c r="A381" s="163">
        <v>136</v>
      </c>
      <c r="B381" s="173" t="s">
        <v>295</v>
      </c>
      <c r="C381" s="164" t="s">
        <v>385</v>
      </c>
      <c r="D381" s="164">
        <v>0.6</v>
      </c>
      <c r="E381" s="164">
        <v>0.6</v>
      </c>
      <c r="F381" s="164">
        <v>120</v>
      </c>
      <c r="G381" s="164">
        <f t="shared" si="18"/>
        <v>0</v>
      </c>
      <c r="H381" s="164">
        <v>0</v>
      </c>
      <c r="I381" s="164">
        <v>2.63</v>
      </c>
      <c r="J381" s="164">
        <f t="shared" si="19"/>
        <v>2.63</v>
      </c>
      <c r="K381" s="164">
        <f t="shared" si="20"/>
        <v>2.63</v>
      </c>
      <c r="L381" s="174" t="s">
        <v>364</v>
      </c>
    </row>
    <row r="382" spans="1:12" ht="15.75" thickBot="1">
      <c r="A382" s="163">
        <v>137</v>
      </c>
      <c r="B382" s="173" t="s">
        <v>296</v>
      </c>
      <c r="C382" s="164" t="s">
        <v>392</v>
      </c>
      <c r="D382" s="164">
        <v>1.26</v>
      </c>
      <c r="E382" s="164">
        <v>0.05</v>
      </c>
      <c r="F382" s="164">
        <v>10</v>
      </c>
      <c r="G382" s="164">
        <f t="shared" si="18"/>
        <v>1.21</v>
      </c>
      <c r="H382" s="164">
        <v>0</v>
      </c>
      <c r="I382" s="164">
        <v>4.2</v>
      </c>
      <c r="J382" s="164">
        <f t="shared" si="19"/>
        <v>2.99</v>
      </c>
      <c r="K382" s="164">
        <f t="shared" si="20"/>
        <v>2.99</v>
      </c>
      <c r="L382" s="174" t="s">
        <v>364</v>
      </c>
    </row>
    <row r="383" spans="1:12" ht="15.75" thickBot="1">
      <c r="A383" s="163">
        <v>138</v>
      </c>
      <c r="B383" s="173" t="s">
        <v>297</v>
      </c>
      <c r="C383" s="164" t="s">
        <v>402</v>
      </c>
      <c r="D383" s="164">
        <v>1.56</v>
      </c>
      <c r="E383" s="164">
        <v>0.08</v>
      </c>
      <c r="F383" s="164">
        <v>10</v>
      </c>
      <c r="G383" s="164">
        <f t="shared" si="18"/>
        <v>1.48</v>
      </c>
      <c r="H383" s="164">
        <v>0</v>
      </c>
      <c r="I383" s="164">
        <v>1.68</v>
      </c>
      <c r="J383" s="164">
        <f t="shared" si="19"/>
        <v>0.19999999999999996</v>
      </c>
      <c r="K383" s="164">
        <f t="shared" si="20"/>
        <v>0.19999999999999996</v>
      </c>
      <c r="L383" s="174" t="s">
        <v>364</v>
      </c>
    </row>
    <row r="384" spans="1:12" ht="15.75" thickBot="1">
      <c r="A384" s="163">
        <v>139</v>
      </c>
      <c r="B384" s="173" t="s">
        <v>298</v>
      </c>
      <c r="C384" s="164" t="s">
        <v>399</v>
      </c>
      <c r="D384" s="164">
        <v>0.69</v>
      </c>
      <c r="E384" s="164">
        <v>0.69</v>
      </c>
      <c r="F384" s="164">
        <v>120</v>
      </c>
      <c r="G384" s="164">
        <f t="shared" si="18"/>
        <v>0</v>
      </c>
      <c r="H384" s="164">
        <v>0</v>
      </c>
      <c r="I384" s="164">
        <v>3.36</v>
      </c>
      <c r="J384" s="164">
        <f t="shared" si="19"/>
        <v>3.36</v>
      </c>
      <c r="K384" s="164">
        <f t="shared" si="20"/>
        <v>3.36</v>
      </c>
      <c r="L384" s="174" t="s">
        <v>364</v>
      </c>
    </row>
    <row r="385" spans="1:12" ht="15.75" thickBot="1">
      <c r="A385" s="163">
        <v>140</v>
      </c>
      <c r="B385" s="173" t="s">
        <v>299</v>
      </c>
      <c r="C385" s="164" t="s">
        <v>385</v>
      </c>
      <c r="D385" s="164">
        <v>1.23</v>
      </c>
      <c r="E385" s="164">
        <v>0.58</v>
      </c>
      <c r="F385" s="164">
        <v>80</v>
      </c>
      <c r="G385" s="164">
        <f t="shared" si="18"/>
        <v>0.65</v>
      </c>
      <c r="H385" s="164">
        <v>0</v>
      </c>
      <c r="I385" s="164">
        <v>2.625</v>
      </c>
      <c r="J385" s="164">
        <f t="shared" si="19"/>
        <v>1.975</v>
      </c>
      <c r="K385" s="164">
        <f t="shared" si="20"/>
        <v>1.975</v>
      </c>
      <c r="L385" s="174" t="s">
        <v>364</v>
      </c>
    </row>
    <row r="386" spans="1:12" ht="15.75" thickBot="1">
      <c r="A386" s="163">
        <v>141</v>
      </c>
      <c r="B386" s="173" t="s">
        <v>300</v>
      </c>
      <c r="C386" s="164" t="s">
        <v>393</v>
      </c>
      <c r="D386" s="164">
        <v>0.43</v>
      </c>
      <c r="E386" s="164">
        <v>0.2</v>
      </c>
      <c r="F386" s="164">
        <v>80</v>
      </c>
      <c r="G386" s="164">
        <f t="shared" si="18"/>
        <v>0.22999999999999998</v>
      </c>
      <c r="H386" s="164">
        <v>0</v>
      </c>
      <c r="I386" s="164">
        <v>1.68</v>
      </c>
      <c r="J386" s="164">
        <f t="shared" si="19"/>
        <v>1.45</v>
      </c>
      <c r="K386" s="164">
        <f t="shared" si="20"/>
        <v>1.45</v>
      </c>
      <c r="L386" s="174" t="s">
        <v>364</v>
      </c>
    </row>
    <row r="387" spans="1:12" ht="15.75" thickBot="1">
      <c r="A387" s="163">
        <v>142</v>
      </c>
      <c r="B387" s="173" t="s">
        <v>301</v>
      </c>
      <c r="C387" s="164" t="s">
        <v>393</v>
      </c>
      <c r="D387" s="164">
        <v>0.31</v>
      </c>
      <c r="E387" s="164">
        <v>0.2</v>
      </c>
      <c r="F387" s="164">
        <v>120</v>
      </c>
      <c r="G387" s="164">
        <f t="shared" si="18"/>
        <v>0.10999999999999999</v>
      </c>
      <c r="H387" s="164">
        <v>0</v>
      </c>
      <c r="I387" s="164">
        <v>1.68</v>
      </c>
      <c r="J387" s="164">
        <f t="shared" si="19"/>
        <v>1.5699999999999998</v>
      </c>
      <c r="K387" s="164">
        <f t="shared" si="20"/>
        <v>1.5699999999999998</v>
      </c>
      <c r="L387" s="174" t="s">
        <v>364</v>
      </c>
    </row>
    <row r="388" spans="1:12" ht="15.75" thickBot="1">
      <c r="A388" s="163">
        <v>143</v>
      </c>
      <c r="B388" s="173" t="s">
        <v>302</v>
      </c>
      <c r="C388" s="164" t="s">
        <v>392</v>
      </c>
      <c r="D388" s="164">
        <v>2.25</v>
      </c>
      <c r="E388" s="164">
        <v>1.08</v>
      </c>
      <c r="F388" s="164">
        <v>45</v>
      </c>
      <c r="G388" s="164">
        <f t="shared" si="18"/>
        <v>1.17</v>
      </c>
      <c r="H388" s="164">
        <v>0</v>
      </c>
      <c r="I388" s="164">
        <v>4.2</v>
      </c>
      <c r="J388" s="164">
        <f t="shared" si="19"/>
        <v>3.0300000000000002</v>
      </c>
      <c r="K388" s="164">
        <f t="shared" si="20"/>
        <v>3.0300000000000002</v>
      </c>
      <c r="L388" s="174" t="s">
        <v>364</v>
      </c>
    </row>
    <row r="389" spans="1:12" ht="15.75" thickBot="1">
      <c r="A389" s="163">
        <v>144</v>
      </c>
      <c r="B389" s="173" t="s">
        <v>303</v>
      </c>
      <c r="C389" s="164" t="s">
        <v>385</v>
      </c>
      <c r="D389" s="164">
        <v>0.8</v>
      </c>
      <c r="E389" s="164">
        <v>0.6</v>
      </c>
      <c r="F389" s="164">
        <v>120</v>
      </c>
      <c r="G389" s="164">
        <f t="shared" si="18"/>
        <v>0.20000000000000007</v>
      </c>
      <c r="H389" s="164">
        <v>0</v>
      </c>
      <c r="I389" s="164">
        <v>2.63</v>
      </c>
      <c r="J389" s="164">
        <f t="shared" si="19"/>
        <v>2.4299999999999997</v>
      </c>
      <c r="K389" s="164">
        <f t="shared" si="20"/>
        <v>2.4299999999999997</v>
      </c>
      <c r="L389" s="174" t="s">
        <v>364</v>
      </c>
    </row>
    <row r="390" spans="1:12" ht="15.75" thickBot="1">
      <c r="A390" s="163">
        <v>145</v>
      </c>
      <c r="B390" s="173" t="s">
        <v>304</v>
      </c>
      <c r="C390" s="164" t="s">
        <v>385</v>
      </c>
      <c r="D390" s="164">
        <v>1.19</v>
      </c>
      <c r="E390" s="164">
        <v>1</v>
      </c>
      <c r="F390" s="164">
        <v>80</v>
      </c>
      <c r="G390" s="164">
        <f t="shared" si="18"/>
        <v>0.18999999999999995</v>
      </c>
      <c r="H390" s="164">
        <v>0</v>
      </c>
      <c r="I390" s="164">
        <v>2.63</v>
      </c>
      <c r="J390" s="164">
        <f t="shared" si="19"/>
        <v>2.44</v>
      </c>
      <c r="K390" s="164">
        <f t="shared" si="20"/>
        <v>2.44</v>
      </c>
      <c r="L390" s="174" t="s">
        <v>364</v>
      </c>
    </row>
    <row r="391" spans="1:12" ht="15.75" thickBot="1">
      <c r="A391" s="163">
        <v>146</v>
      </c>
      <c r="B391" s="173" t="s">
        <v>305</v>
      </c>
      <c r="C391" s="164" t="s">
        <v>311</v>
      </c>
      <c r="D391" s="164">
        <v>24.9</v>
      </c>
      <c r="E391" s="164">
        <v>5</v>
      </c>
      <c r="F391" s="164">
        <v>10</v>
      </c>
      <c r="G391" s="164">
        <f t="shared" si="18"/>
        <v>19.9</v>
      </c>
      <c r="H391" s="164">
        <v>0</v>
      </c>
      <c r="I391" s="164">
        <v>26.25</v>
      </c>
      <c r="J391" s="164">
        <f t="shared" si="19"/>
        <v>6.350000000000001</v>
      </c>
      <c r="K391" s="164">
        <f t="shared" si="20"/>
        <v>6.350000000000001</v>
      </c>
      <c r="L391" s="174" t="s">
        <v>364</v>
      </c>
    </row>
    <row r="392" spans="1:12" ht="15.75" thickBot="1">
      <c r="A392" s="163">
        <v>147</v>
      </c>
      <c r="B392" s="173" t="s">
        <v>306</v>
      </c>
      <c r="C392" s="164" t="s">
        <v>385</v>
      </c>
      <c r="D392" s="164">
        <v>0.4</v>
      </c>
      <c r="E392" s="164">
        <v>0.5</v>
      </c>
      <c r="F392" s="164">
        <v>120</v>
      </c>
      <c r="G392" s="164">
        <f t="shared" si="18"/>
        <v>-0.09999999999999998</v>
      </c>
      <c r="H392" s="164">
        <v>0</v>
      </c>
      <c r="I392" s="164">
        <v>4.2</v>
      </c>
      <c r="J392" s="164">
        <f t="shared" si="19"/>
        <v>4.3</v>
      </c>
      <c r="K392" s="164">
        <f t="shared" si="20"/>
        <v>4.3</v>
      </c>
      <c r="L392" s="174" t="s">
        <v>364</v>
      </c>
    </row>
    <row r="393" spans="1:12" ht="15.75" thickBot="1">
      <c r="A393" s="163">
        <v>148</v>
      </c>
      <c r="B393" s="173" t="s">
        <v>307</v>
      </c>
      <c r="C393" s="164" t="s">
        <v>395</v>
      </c>
      <c r="D393" s="164">
        <v>0.31</v>
      </c>
      <c r="E393" s="164">
        <v>0.21</v>
      </c>
      <c r="F393" s="164">
        <v>80</v>
      </c>
      <c r="G393" s="164">
        <f t="shared" si="18"/>
        <v>0.1</v>
      </c>
      <c r="H393" s="164">
        <v>0</v>
      </c>
      <c r="I393" s="164">
        <v>2.625</v>
      </c>
      <c r="J393" s="164">
        <f t="shared" si="19"/>
        <v>2.525</v>
      </c>
      <c r="K393" s="164">
        <f t="shared" si="20"/>
        <v>2.525</v>
      </c>
      <c r="L393" s="174" t="s">
        <v>364</v>
      </c>
    </row>
    <row r="394" spans="1:12" ht="15.75" thickBot="1">
      <c r="A394" s="163">
        <v>149</v>
      </c>
      <c r="B394" s="173" t="s">
        <v>308</v>
      </c>
      <c r="C394" s="164" t="s">
        <v>385</v>
      </c>
      <c r="D394" s="164">
        <v>0.2</v>
      </c>
      <c r="E394" s="164">
        <v>0.3</v>
      </c>
      <c r="F394" s="164">
        <v>120</v>
      </c>
      <c r="G394" s="164">
        <f t="shared" si="18"/>
        <v>-0.09999999999999998</v>
      </c>
      <c r="H394" s="164">
        <v>0</v>
      </c>
      <c r="I394" s="164">
        <v>2.625</v>
      </c>
      <c r="J394" s="164">
        <f t="shared" si="19"/>
        <v>2.725</v>
      </c>
      <c r="K394" s="164">
        <f t="shared" si="20"/>
        <v>2.725</v>
      </c>
      <c r="L394" s="174" t="s">
        <v>364</v>
      </c>
    </row>
    <row r="395" spans="1:12" ht="15.75" thickBot="1">
      <c r="A395" s="163">
        <v>150</v>
      </c>
      <c r="B395" s="173" t="s">
        <v>309</v>
      </c>
      <c r="C395" s="164" t="s">
        <v>398</v>
      </c>
      <c r="D395" s="164">
        <v>2.21</v>
      </c>
      <c r="E395" s="164">
        <v>0.6</v>
      </c>
      <c r="F395" s="164">
        <v>120</v>
      </c>
      <c r="G395" s="164">
        <f t="shared" si="18"/>
        <v>1.6099999999999999</v>
      </c>
      <c r="H395" s="164">
        <v>0</v>
      </c>
      <c r="I395" s="164">
        <v>4.2</v>
      </c>
      <c r="J395" s="164">
        <f t="shared" si="19"/>
        <v>2.5900000000000003</v>
      </c>
      <c r="K395" s="164">
        <f t="shared" si="20"/>
        <v>2.5900000000000003</v>
      </c>
      <c r="L395" s="174" t="s">
        <v>364</v>
      </c>
    </row>
    <row r="396" spans="1:12" ht="15.75" thickBot="1">
      <c r="A396" s="163">
        <v>151</v>
      </c>
      <c r="B396" s="173" t="s">
        <v>310</v>
      </c>
      <c r="C396" s="164" t="s">
        <v>380</v>
      </c>
      <c r="D396" s="164">
        <v>9.28</v>
      </c>
      <c r="E396" s="164">
        <v>4.7</v>
      </c>
      <c r="F396" s="164">
        <v>80</v>
      </c>
      <c r="G396" s="164">
        <f t="shared" si="18"/>
        <v>4.579999999999999</v>
      </c>
      <c r="H396" s="164">
        <v>0</v>
      </c>
      <c r="I396" s="164">
        <v>10.5</v>
      </c>
      <c r="J396" s="164">
        <f>I396-G396-H396</f>
        <v>5.920000000000001</v>
      </c>
      <c r="K396" s="164">
        <f>J396</f>
        <v>5.920000000000001</v>
      </c>
      <c r="L396" s="174" t="s">
        <v>364</v>
      </c>
    </row>
    <row r="397" spans="1:12" ht="15.75" thickBot="1">
      <c r="A397" s="163">
        <v>152</v>
      </c>
      <c r="B397" s="173" t="s">
        <v>362</v>
      </c>
      <c r="C397" s="164" t="s">
        <v>385</v>
      </c>
      <c r="D397" s="164">
        <v>1.97</v>
      </c>
      <c r="E397" s="164">
        <v>3.9</v>
      </c>
      <c r="F397" s="164">
        <v>120</v>
      </c>
      <c r="G397" s="164">
        <f t="shared" si="18"/>
        <v>-1.93</v>
      </c>
      <c r="H397" s="164">
        <v>0</v>
      </c>
      <c r="I397" s="164">
        <v>2.625</v>
      </c>
      <c r="J397" s="164">
        <f>I397-G397-H397</f>
        <v>4.555</v>
      </c>
      <c r="K397" s="164">
        <f>J397</f>
        <v>4.555</v>
      </c>
      <c r="L397" s="174" t="s">
        <v>364</v>
      </c>
    </row>
    <row r="398" spans="1:12" ht="15">
      <c r="A398" s="185"/>
      <c r="B398" s="186" t="s">
        <v>357</v>
      </c>
      <c r="C398" s="186">
        <v>3185.9</v>
      </c>
      <c r="D398" s="185">
        <v>763.705</v>
      </c>
      <c r="E398" s="185">
        <v>777.41</v>
      </c>
      <c r="F398" s="185"/>
      <c r="G398" s="185"/>
      <c r="H398" s="185"/>
      <c r="I398" s="185"/>
      <c r="J398" s="185"/>
      <c r="K398" s="185">
        <v>1191.575</v>
      </c>
      <c r="L398" s="186"/>
    </row>
    <row r="399" spans="1:12" ht="15">
      <c r="A399" s="187"/>
      <c r="B399" s="188" t="s">
        <v>13</v>
      </c>
      <c r="C399" s="188"/>
      <c r="D399" s="187"/>
      <c r="E399" s="187"/>
      <c r="F399" s="187"/>
      <c r="G399" s="187"/>
      <c r="H399" s="187"/>
      <c r="I399" s="187"/>
      <c r="J399" s="187"/>
      <c r="K399" s="187">
        <v>-8.27</v>
      </c>
      <c r="L399" s="188"/>
    </row>
    <row r="400" spans="1:12" ht="15">
      <c r="A400" s="187"/>
      <c r="B400" s="188" t="s">
        <v>14</v>
      </c>
      <c r="C400" s="188"/>
      <c r="D400" s="187"/>
      <c r="E400" s="187"/>
      <c r="F400" s="187"/>
      <c r="G400" s="187"/>
      <c r="H400" s="187"/>
      <c r="I400" s="187"/>
      <c r="J400" s="187"/>
      <c r="K400" s="187">
        <v>1183.31</v>
      </c>
      <c r="L400" s="188"/>
    </row>
    <row r="402" ht="15">
      <c r="A402" s="158" t="s">
        <v>403</v>
      </c>
    </row>
    <row r="403" spans="1:2" ht="15">
      <c r="A403" s="189" t="s">
        <v>409</v>
      </c>
      <c r="B403" s="190"/>
    </row>
    <row r="406" ht="15">
      <c r="C406" s="158" t="s">
        <v>405</v>
      </c>
    </row>
    <row r="407" spans="3:10" ht="15">
      <c r="C407" s="158" t="s">
        <v>406</v>
      </c>
      <c r="J407" s="159" t="s">
        <v>407</v>
      </c>
    </row>
  </sheetData>
  <sheetProtection/>
  <mergeCells count="168">
    <mergeCell ref="A5:A6"/>
    <mergeCell ref="C6:C7"/>
    <mergeCell ref="B5:B7"/>
    <mergeCell ref="D6:D7"/>
    <mergeCell ref="A31:A33"/>
    <mergeCell ref="K18:K20"/>
    <mergeCell ref="K21:K23"/>
    <mergeCell ref="K31:K33"/>
    <mergeCell ref="A18:A20"/>
    <mergeCell ref="A21:A23"/>
    <mergeCell ref="K26:K28"/>
    <mergeCell ref="G6:G7"/>
    <mergeCell ref="H6:H7"/>
    <mergeCell ref="I6:I7"/>
    <mergeCell ref="K10:K12"/>
    <mergeCell ref="A9:L9"/>
    <mergeCell ref="L10:L12"/>
    <mergeCell ref="A10:A12"/>
    <mergeCell ref="J6:K7"/>
    <mergeCell ref="L5:L7"/>
    <mergeCell ref="C5:K5"/>
    <mergeCell ref="L21:L23"/>
    <mergeCell ref="K14:K16"/>
    <mergeCell ref="A14:A16"/>
    <mergeCell ref="L14:L16"/>
    <mergeCell ref="L18:L20"/>
    <mergeCell ref="A158:A160"/>
    <mergeCell ref="L158:L160"/>
    <mergeCell ref="K158:K160"/>
    <mergeCell ref="A26:A28"/>
    <mergeCell ref="L26:L28"/>
    <mergeCell ref="L31:L33"/>
    <mergeCell ref="A36:A38"/>
    <mergeCell ref="L36:L38"/>
    <mergeCell ref="K36:K38"/>
    <mergeCell ref="A155:L155"/>
    <mergeCell ref="A162:A164"/>
    <mergeCell ref="K162:K164"/>
    <mergeCell ref="L162:L164"/>
    <mergeCell ref="A165:A167"/>
    <mergeCell ref="K165:K167"/>
    <mergeCell ref="L165:L167"/>
    <mergeCell ref="A168:A170"/>
    <mergeCell ref="K168:K170"/>
    <mergeCell ref="L168:L170"/>
    <mergeCell ref="A172:A174"/>
    <mergeCell ref="K172:K174"/>
    <mergeCell ref="L172:L174"/>
    <mergeCell ref="A176:A178"/>
    <mergeCell ref="L176:L178"/>
    <mergeCell ref="K176:K178"/>
    <mergeCell ref="A180:A182"/>
    <mergeCell ref="K180:K182"/>
    <mergeCell ref="L180:L182"/>
    <mergeCell ref="A183:A185"/>
    <mergeCell ref="K183:K185"/>
    <mergeCell ref="L183:L185"/>
    <mergeCell ref="A187:A189"/>
    <mergeCell ref="K187:K189"/>
    <mergeCell ref="L187:L189"/>
    <mergeCell ref="A190:A192"/>
    <mergeCell ref="K190:K192"/>
    <mergeCell ref="L190:L192"/>
    <mergeCell ref="A193:A195"/>
    <mergeCell ref="K193:K195"/>
    <mergeCell ref="L193:L195"/>
    <mergeCell ref="A196:A198"/>
    <mergeCell ref="K196:K198"/>
    <mergeCell ref="L196:L198"/>
    <mergeCell ref="A199:A201"/>
    <mergeCell ref="K199:K201"/>
    <mergeCell ref="L199:L201"/>
    <mergeCell ref="A202:A204"/>
    <mergeCell ref="K202:K204"/>
    <mergeCell ref="L202:L204"/>
    <mergeCell ref="A206:A208"/>
    <mergeCell ref="K206:K208"/>
    <mergeCell ref="L206:L208"/>
    <mergeCell ref="A210:A212"/>
    <mergeCell ref="K210:K212"/>
    <mergeCell ref="L210:L212"/>
    <mergeCell ref="A214:A216"/>
    <mergeCell ref="K214:K216"/>
    <mergeCell ref="L214:L216"/>
    <mergeCell ref="A217:A219"/>
    <mergeCell ref="K217:K219"/>
    <mergeCell ref="L217:L219"/>
    <mergeCell ref="A220:A222"/>
    <mergeCell ref="K220:K222"/>
    <mergeCell ref="L220:L222"/>
    <mergeCell ref="A223:A225"/>
    <mergeCell ref="K223:K225"/>
    <mergeCell ref="L223:L225"/>
    <mergeCell ref="A226:A228"/>
    <mergeCell ref="K226:K228"/>
    <mergeCell ref="L226:L228"/>
    <mergeCell ref="A230:A232"/>
    <mergeCell ref="K230:K232"/>
    <mergeCell ref="L230:L232"/>
    <mergeCell ref="A233:A235"/>
    <mergeCell ref="K233:K235"/>
    <mergeCell ref="L233:L235"/>
    <mergeCell ref="A237:A239"/>
    <mergeCell ref="K237:K239"/>
    <mergeCell ref="L237:L239"/>
    <mergeCell ref="A240:A242"/>
    <mergeCell ref="K240:K242"/>
    <mergeCell ref="L240:L242"/>
    <mergeCell ref="A243:A245"/>
    <mergeCell ref="A247:A249"/>
    <mergeCell ref="A250:A252"/>
    <mergeCell ref="K243:K245"/>
    <mergeCell ref="L243:L245"/>
    <mergeCell ref="K247:K249"/>
    <mergeCell ref="L247:L249"/>
    <mergeCell ref="K250:K252"/>
    <mergeCell ref="L250:L252"/>
    <mergeCell ref="A255:A257"/>
    <mergeCell ref="K255:K257"/>
    <mergeCell ref="L255:L257"/>
    <mergeCell ref="A258:A260"/>
    <mergeCell ref="K258:K260"/>
    <mergeCell ref="L258:L260"/>
    <mergeCell ref="A261:A263"/>
    <mergeCell ref="K261:K263"/>
    <mergeCell ref="L261:L263"/>
    <mergeCell ref="A264:A266"/>
    <mergeCell ref="K264:K266"/>
    <mergeCell ref="L264:L266"/>
    <mergeCell ref="A270:A272"/>
    <mergeCell ref="K270:K272"/>
    <mergeCell ref="L270:L272"/>
    <mergeCell ref="A273:A275"/>
    <mergeCell ref="A276:A278"/>
    <mergeCell ref="K273:K275"/>
    <mergeCell ref="L273:L275"/>
    <mergeCell ref="K276:K278"/>
    <mergeCell ref="L276:L278"/>
    <mergeCell ref="A279:A281"/>
    <mergeCell ref="K279:K281"/>
    <mergeCell ref="L279:L281"/>
    <mergeCell ref="K282:K284"/>
    <mergeCell ref="L282:L284"/>
    <mergeCell ref="A282:A284"/>
    <mergeCell ref="A285:A287"/>
    <mergeCell ref="K285:K287"/>
    <mergeCell ref="L285:L287"/>
    <mergeCell ref="A288:A290"/>
    <mergeCell ref="K288:K290"/>
    <mergeCell ref="L288:L290"/>
    <mergeCell ref="A291:A293"/>
    <mergeCell ref="K291:K293"/>
    <mergeCell ref="L291:L293"/>
    <mergeCell ref="A294:A296"/>
    <mergeCell ref="K294:K296"/>
    <mergeCell ref="L294:L296"/>
    <mergeCell ref="A297:A299"/>
    <mergeCell ref="K297:K299"/>
    <mergeCell ref="L297:L299"/>
    <mergeCell ref="A300:A302"/>
    <mergeCell ref="K300:K302"/>
    <mergeCell ref="L300:L302"/>
    <mergeCell ref="A303:A305"/>
    <mergeCell ref="K303:K305"/>
    <mergeCell ref="L303:L305"/>
    <mergeCell ref="A306:A308"/>
    <mergeCell ref="K306:K308"/>
    <mergeCell ref="L306:L308"/>
  </mergeCells>
  <printOptions/>
  <pageMargins left="0.7" right="0.7" top="0.75" bottom="0.75" header="0.3" footer="0.3"/>
  <pageSetup horizontalDpi="600" verticalDpi="600" orientation="landscape" paperSize="9" scale="90" r:id="rId1"/>
  <rowBreaks count="7" manualBreakCount="7">
    <brk id="23" max="255" man="1"/>
    <brk id="120" max="12" man="1"/>
    <brk id="154" max="255" man="1"/>
    <brk id="186" max="255" man="1"/>
    <brk id="219" max="255" man="1"/>
    <brk id="252" max="255" man="1"/>
    <brk id="2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7"/>
  <sheetViews>
    <sheetView view="pageBreakPreview" zoomScale="90" zoomScaleSheetLayoutView="90" workbookViewId="0" topLeftCell="C1">
      <selection activeCell="M417" sqref="M417"/>
    </sheetView>
  </sheetViews>
  <sheetFormatPr defaultColWidth="9.140625" defaultRowHeight="15"/>
  <cols>
    <col min="1" max="1" width="16.421875" style="0" customWidth="1"/>
    <col min="2" max="2" width="28.140625" style="97" customWidth="1"/>
    <col min="3" max="3" width="21.28125" style="0" customWidth="1"/>
    <col min="4" max="4" width="17.421875" style="128" customWidth="1"/>
    <col min="5" max="5" width="18.7109375" style="0" customWidth="1"/>
    <col min="6" max="6" width="19.28125" style="0" customWidth="1"/>
    <col min="7" max="7" width="15.57421875" style="0" customWidth="1"/>
    <col min="8" max="8" width="14.7109375" style="0" customWidth="1"/>
    <col min="9" max="9" width="16.57421875" style="0" customWidth="1"/>
    <col min="10" max="10" width="15.140625" style="0" customWidth="1"/>
    <col min="11" max="11" width="11.140625" style="0" customWidth="1"/>
    <col min="12" max="12" width="13.57421875" style="0" customWidth="1"/>
    <col min="13" max="13" width="19.28125" style="0" customWidth="1"/>
  </cols>
  <sheetData>
    <row r="1" spans="1:13" ht="15">
      <c r="A1" s="25"/>
      <c r="B1" s="191"/>
      <c r="C1" s="26"/>
      <c r="D1" s="117"/>
      <c r="E1" s="25"/>
      <c r="F1" s="25"/>
      <c r="G1" s="25"/>
      <c r="H1" s="26"/>
      <c r="I1" s="26"/>
      <c r="J1" s="25"/>
      <c r="K1" s="403" t="s">
        <v>9</v>
      </c>
      <c r="L1" s="403"/>
      <c r="M1" s="18"/>
    </row>
    <row r="2" spans="1:13" ht="40.5" customHeight="1">
      <c r="A2" s="27"/>
      <c r="B2" s="404" t="s">
        <v>412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18"/>
    </row>
    <row r="3" spans="1:13" ht="15.75" thickBot="1">
      <c r="A3" s="25"/>
      <c r="B3" s="191"/>
      <c r="C3" s="26"/>
      <c r="D3" s="117"/>
      <c r="E3" s="25"/>
      <c r="F3" s="25"/>
      <c r="G3" s="25"/>
      <c r="H3" s="26"/>
      <c r="I3" s="26"/>
      <c r="J3" s="25"/>
      <c r="K3" s="405" t="s">
        <v>17</v>
      </c>
      <c r="L3" s="405"/>
      <c r="M3" s="20"/>
    </row>
    <row r="4" spans="1:13" ht="15.75" thickBot="1">
      <c r="A4" s="406" t="s">
        <v>15</v>
      </c>
      <c r="B4" s="408" t="s">
        <v>0</v>
      </c>
      <c r="C4" s="410" t="s">
        <v>361</v>
      </c>
      <c r="D4" s="410"/>
      <c r="E4" s="410"/>
      <c r="F4" s="410"/>
      <c r="G4" s="410"/>
      <c r="H4" s="410"/>
      <c r="I4" s="410"/>
      <c r="J4" s="410"/>
      <c r="K4" s="410"/>
      <c r="L4" s="411"/>
      <c r="M4" s="392" t="s">
        <v>363</v>
      </c>
    </row>
    <row r="5" spans="1:13" ht="15.75" thickBot="1">
      <c r="A5" s="407"/>
      <c r="B5" s="409"/>
      <c r="C5" s="393" t="s">
        <v>10</v>
      </c>
      <c r="D5" s="394" t="s">
        <v>359</v>
      </c>
      <c r="E5" s="395" t="s">
        <v>360</v>
      </c>
      <c r="F5" s="396" t="s">
        <v>8</v>
      </c>
      <c r="G5" s="396"/>
      <c r="H5" s="396" t="s">
        <v>2</v>
      </c>
      <c r="I5" s="396" t="s">
        <v>12</v>
      </c>
      <c r="J5" s="393" t="s">
        <v>6</v>
      </c>
      <c r="K5" s="397" t="s">
        <v>351</v>
      </c>
      <c r="L5" s="398"/>
      <c r="M5" s="392"/>
    </row>
    <row r="6" spans="1:13" ht="84" customHeight="1" thickBot="1">
      <c r="A6" s="407"/>
      <c r="B6" s="409"/>
      <c r="C6" s="393"/>
      <c r="D6" s="394"/>
      <c r="E6" s="395"/>
      <c r="F6" s="6" t="s">
        <v>4</v>
      </c>
      <c r="G6" s="6" t="s">
        <v>7</v>
      </c>
      <c r="H6" s="396"/>
      <c r="I6" s="396"/>
      <c r="J6" s="393"/>
      <c r="K6" s="399"/>
      <c r="L6" s="400"/>
      <c r="M6" s="392"/>
    </row>
    <row r="7" spans="1:13" ht="15.75" thickBot="1">
      <c r="A7" s="28">
        <v>1</v>
      </c>
      <c r="B7" s="192">
        <v>2</v>
      </c>
      <c r="C7" s="29">
        <v>3</v>
      </c>
      <c r="D7" s="118"/>
      <c r="E7" s="29">
        <v>4</v>
      </c>
      <c r="F7" s="29">
        <v>5</v>
      </c>
      <c r="G7" s="29">
        <v>6</v>
      </c>
      <c r="H7" s="29">
        <v>7</v>
      </c>
      <c r="I7" s="29">
        <v>8</v>
      </c>
      <c r="J7" s="29">
        <v>9</v>
      </c>
      <c r="K7" s="29">
        <v>10</v>
      </c>
      <c r="L7" s="30">
        <v>11</v>
      </c>
      <c r="M7" s="91">
        <v>12</v>
      </c>
    </row>
    <row r="8" spans="1:13" ht="15.75" thickBot="1">
      <c r="A8" s="401" t="s">
        <v>350</v>
      </c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92"/>
    </row>
    <row r="9" spans="1:13" ht="15.75" thickBot="1">
      <c r="A9" s="338">
        <v>1</v>
      </c>
      <c r="B9" s="193" t="s">
        <v>18</v>
      </c>
      <c r="C9" s="32" t="s">
        <v>149</v>
      </c>
      <c r="D9" s="77">
        <f>D10+D11</f>
        <v>0.016</v>
      </c>
      <c r="E9" s="55">
        <f>'ЦП Текущий дефицит, табл.1'!D10+'Ожидаемый дефицит, табл. 2'!D9</f>
        <v>1.656</v>
      </c>
      <c r="F9" s="9">
        <f>F10+F11</f>
        <v>6.3</v>
      </c>
      <c r="G9" s="10" t="s">
        <v>5</v>
      </c>
      <c r="H9" s="12">
        <f>F9</f>
        <v>6.3</v>
      </c>
      <c r="I9" s="33">
        <v>0</v>
      </c>
      <c r="J9" s="12">
        <f aca="true" t="shared" si="0" ref="J9:J72">H9</f>
        <v>6.3</v>
      </c>
      <c r="K9" s="55">
        <f>J9-E9</f>
        <v>4.644</v>
      </c>
      <c r="L9" s="340">
        <f>MIN(K9:K11)</f>
        <v>1.1889999999999998</v>
      </c>
      <c r="M9" s="337" t="s">
        <v>364</v>
      </c>
    </row>
    <row r="10" spans="1:13" ht="15.75" thickBot="1">
      <c r="A10" s="352"/>
      <c r="B10" s="194" t="s">
        <v>352</v>
      </c>
      <c r="C10" s="17">
        <v>6.3</v>
      </c>
      <c r="D10" s="78">
        <f>D94</f>
        <v>0.011</v>
      </c>
      <c r="E10" s="9">
        <f>'ЦП Текущий дефицит, табл.1'!D11+'Ожидаемый дефицит, табл. 2'!D10</f>
        <v>1.111</v>
      </c>
      <c r="F10" s="9">
        <v>2.3</v>
      </c>
      <c r="G10" s="10" t="s">
        <v>5</v>
      </c>
      <c r="H10" s="21">
        <f aca="true" t="shared" si="1" ref="H10:H73">F10</f>
        <v>2.3</v>
      </c>
      <c r="I10" s="10">
        <v>0</v>
      </c>
      <c r="J10" s="9">
        <f t="shared" si="0"/>
        <v>2.3</v>
      </c>
      <c r="K10" s="9">
        <f aca="true" t="shared" si="2" ref="K10:K73">J10-E10</f>
        <v>1.1889999999999998</v>
      </c>
      <c r="L10" s="353"/>
      <c r="M10" s="337"/>
    </row>
    <row r="11" spans="1:13" ht="15.75" thickBot="1">
      <c r="A11" s="339"/>
      <c r="B11" s="195" t="s">
        <v>353</v>
      </c>
      <c r="C11" s="36">
        <v>6.3</v>
      </c>
      <c r="D11" s="79">
        <v>0.005</v>
      </c>
      <c r="E11" s="14">
        <f>'ЦП Текущий дефицит, табл.1'!D12+'Ожидаемый дефицит, табл. 2'!D11</f>
        <v>0.545</v>
      </c>
      <c r="F11" s="13">
        <v>4</v>
      </c>
      <c r="G11" s="38" t="s">
        <v>5</v>
      </c>
      <c r="H11" s="37">
        <f t="shared" si="1"/>
        <v>4</v>
      </c>
      <c r="I11" s="38">
        <v>0</v>
      </c>
      <c r="J11" s="13">
        <f t="shared" si="0"/>
        <v>4</v>
      </c>
      <c r="K11" s="44">
        <f t="shared" si="2"/>
        <v>3.455</v>
      </c>
      <c r="L11" s="341"/>
      <c r="M11" s="337"/>
    </row>
    <row r="12" spans="1:13" ht="15.75" thickBot="1">
      <c r="A12" s="34">
        <v>2</v>
      </c>
      <c r="B12" s="196" t="s">
        <v>19</v>
      </c>
      <c r="C12" s="39" t="s">
        <v>149</v>
      </c>
      <c r="D12" s="80"/>
      <c r="E12" s="55">
        <f>'ЦП Текущий дефицит, табл.1'!D13+'Ожидаемый дефицит, табл. 2'!D12</f>
        <v>0.39</v>
      </c>
      <c r="F12" s="15">
        <v>2.15</v>
      </c>
      <c r="G12" s="53" t="s">
        <v>5</v>
      </c>
      <c r="H12" s="40">
        <f t="shared" si="1"/>
        <v>2.15</v>
      </c>
      <c r="I12" s="41">
        <v>0</v>
      </c>
      <c r="J12" s="14">
        <f t="shared" si="0"/>
        <v>2.15</v>
      </c>
      <c r="K12" s="12">
        <f t="shared" si="2"/>
        <v>1.7599999999999998</v>
      </c>
      <c r="L12" s="85">
        <f>K12</f>
        <v>1.7599999999999998</v>
      </c>
      <c r="M12" s="93" t="s">
        <v>364</v>
      </c>
    </row>
    <row r="13" spans="1:13" ht="15.75" thickBot="1">
      <c r="A13" s="338">
        <v>3</v>
      </c>
      <c r="B13" s="193" t="s">
        <v>20</v>
      </c>
      <c r="C13" s="32" t="s">
        <v>149</v>
      </c>
      <c r="D13" s="77">
        <f>D14+D15</f>
        <v>0.181</v>
      </c>
      <c r="E13" s="55">
        <f>'ЦП Текущий дефицит, табл.1'!D14+'Ожидаемый дефицит, табл. 2'!D13</f>
        <v>3.021</v>
      </c>
      <c r="F13" s="44">
        <f>F14+F15</f>
        <v>6.7</v>
      </c>
      <c r="G13" s="46" t="s">
        <v>5</v>
      </c>
      <c r="H13" s="42">
        <f t="shared" si="1"/>
        <v>6.7</v>
      </c>
      <c r="I13" s="33">
        <v>0</v>
      </c>
      <c r="J13" s="12">
        <f t="shared" si="0"/>
        <v>6.7</v>
      </c>
      <c r="K13" s="55">
        <f t="shared" si="2"/>
        <v>3.6790000000000003</v>
      </c>
      <c r="L13" s="340">
        <f>MIN(K13:K15)</f>
        <v>0.01200000000000001</v>
      </c>
      <c r="M13" s="344" t="s">
        <v>364</v>
      </c>
    </row>
    <row r="14" spans="1:13" ht="15.75" thickBot="1">
      <c r="A14" s="352"/>
      <c r="B14" s="194" t="s">
        <v>352</v>
      </c>
      <c r="C14" s="17">
        <v>6.3</v>
      </c>
      <c r="D14" s="78">
        <f>D83</f>
        <v>0.033</v>
      </c>
      <c r="E14" s="9">
        <f>'ЦП Текущий дефицит, табл.1'!D15+'Ожидаемый дефицит, табл. 2'!D14</f>
        <v>0.533</v>
      </c>
      <c r="F14" s="9">
        <v>4.2</v>
      </c>
      <c r="G14" s="10" t="s">
        <v>5</v>
      </c>
      <c r="H14" s="21">
        <f t="shared" si="1"/>
        <v>4.2</v>
      </c>
      <c r="I14" s="10">
        <v>0</v>
      </c>
      <c r="J14" s="9">
        <f t="shared" si="0"/>
        <v>4.2</v>
      </c>
      <c r="K14" s="9">
        <f t="shared" si="2"/>
        <v>3.6670000000000003</v>
      </c>
      <c r="L14" s="353"/>
      <c r="M14" s="344"/>
    </row>
    <row r="15" spans="1:13" ht="15.75" thickBot="1">
      <c r="A15" s="339"/>
      <c r="B15" s="195" t="s">
        <v>353</v>
      </c>
      <c r="C15" s="36">
        <v>6.3</v>
      </c>
      <c r="D15" s="79">
        <v>0.148</v>
      </c>
      <c r="E15" s="14">
        <f>'ЦП Текущий дефицит, табл.1'!D16+'Ожидаемый дефицит, табл. 2'!D15</f>
        <v>2.488</v>
      </c>
      <c r="F15" s="13">
        <v>2.5</v>
      </c>
      <c r="G15" s="38" t="s">
        <v>5</v>
      </c>
      <c r="H15" s="37">
        <f t="shared" si="1"/>
        <v>2.5</v>
      </c>
      <c r="I15" s="38">
        <v>0</v>
      </c>
      <c r="J15" s="13">
        <f t="shared" si="0"/>
        <v>2.5</v>
      </c>
      <c r="K15" s="44">
        <f t="shared" si="2"/>
        <v>0.01200000000000001</v>
      </c>
      <c r="L15" s="341"/>
      <c r="M15" s="344"/>
    </row>
    <row r="16" spans="1:13" ht="15.75" thickBot="1">
      <c r="A16" s="34">
        <v>4</v>
      </c>
      <c r="B16" s="196" t="s">
        <v>21</v>
      </c>
      <c r="C16" s="39" t="s">
        <v>150</v>
      </c>
      <c r="D16" s="80">
        <v>0.049</v>
      </c>
      <c r="E16" s="55">
        <f>'ЦП Текущий дефицит, табл.1'!D17+'Ожидаемый дефицит, табл. 2'!D16</f>
        <v>0.8490000000000001</v>
      </c>
      <c r="F16" s="15">
        <v>2.5</v>
      </c>
      <c r="G16" s="53" t="s">
        <v>5</v>
      </c>
      <c r="H16" s="40">
        <f t="shared" si="1"/>
        <v>2.5</v>
      </c>
      <c r="I16" s="41">
        <v>0</v>
      </c>
      <c r="J16" s="14">
        <f t="shared" si="0"/>
        <v>2.5</v>
      </c>
      <c r="K16" s="12">
        <f t="shared" si="2"/>
        <v>1.6509999999999998</v>
      </c>
      <c r="L16" s="85">
        <f>K16</f>
        <v>1.6509999999999998</v>
      </c>
      <c r="M16" s="93" t="s">
        <v>364</v>
      </c>
    </row>
    <row r="17" spans="1:13" ht="15.75" thickBot="1">
      <c r="A17" s="338">
        <v>5</v>
      </c>
      <c r="B17" s="193" t="s">
        <v>22</v>
      </c>
      <c r="C17" s="32" t="s">
        <v>149</v>
      </c>
      <c r="D17" s="77">
        <f>D18+D19</f>
        <v>0</v>
      </c>
      <c r="E17" s="55">
        <f>'ЦП Текущий дефицит, табл.1'!D18+'Ожидаемый дефицит, табл. 2'!D17</f>
        <v>0.82</v>
      </c>
      <c r="F17" s="12">
        <f>F18+F19</f>
        <v>6</v>
      </c>
      <c r="G17" s="33" t="s">
        <v>5</v>
      </c>
      <c r="H17" s="42">
        <f t="shared" si="1"/>
        <v>6</v>
      </c>
      <c r="I17" s="33">
        <v>0</v>
      </c>
      <c r="J17" s="12">
        <f t="shared" si="0"/>
        <v>6</v>
      </c>
      <c r="K17" s="55">
        <f t="shared" si="2"/>
        <v>5.18</v>
      </c>
      <c r="L17" s="340">
        <f>MIN(K17:K19)</f>
        <v>1.48</v>
      </c>
      <c r="M17" s="337" t="s">
        <v>364</v>
      </c>
    </row>
    <row r="18" spans="1:13" ht="15.75" thickBot="1">
      <c r="A18" s="352"/>
      <c r="B18" s="194" t="s">
        <v>352</v>
      </c>
      <c r="C18" s="17">
        <v>6.3</v>
      </c>
      <c r="D18" s="78">
        <v>0</v>
      </c>
      <c r="E18" s="9">
        <f>'ЦП Текущий дефицит, табл.1'!D19+'Ожидаемый дефицит, табл. 2'!D18</f>
        <v>0</v>
      </c>
      <c r="F18" s="9">
        <v>3.7</v>
      </c>
      <c r="G18" s="10" t="s">
        <v>5</v>
      </c>
      <c r="H18" s="21">
        <f t="shared" si="1"/>
        <v>3.7</v>
      </c>
      <c r="I18" s="10">
        <v>0</v>
      </c>
      <c r="J18" s="9">
        <f t="shared" si="0"/>
        <v>3.7</v>
      </c>
      <c r="K18" s="9">
        <f t="shared" si="2"/>
        <v>3.7</v>
      </c>
      <c r="L18" s="353"/>
      <c r="M18" s="337"/>
    </row>
    <row r="19" spans="1:13" ht="15.75" thickBot="1">
      <c r="A19" s="339"/>
      <c r="B19" s="195" t="s">
        <v>353</v>
      </c>
      <c r="C19" s="36">
        <v>6.3</v>
      </c>
      <c r="D19" s="79"/>
      <c r="E19" s="61">
        <f>'ЦП Текущий дефицит, табл.1'!D20+'Ожидаемый дефицит, табл. 2'!D19</f>
        <v>0.82</v>
      </c>
      <c r="F19" s="13">
        <v>2.3</v>
      </c>
      <c r="G19" s="38" t="s">
        <v>5</v>
      </c>
      <c r="H19" s="37">
        <f t="shared" si="1"/>
        <v>2.3</v>
      </c>
      <c r="I19" s="38">
        <v>0</v>
      </c>
      <c r="J19" s="13">
        <f t="shared" si="0"/>
        <v>2.3</v>
      </c>
      <c r="K19" s="61">
        <f t="shared" si="2"/>
        <v>1.48</v>
      </c>
      <c r="L19" s="341"/>
      <c r="M19" s="337"/>
    </row>
    <row r="20" spans="1:13" ht="15.75" thickBot="1">
      <c r="A20" s="338">
        <v>6</v>
      </c>
      <c r="B20" s="197" t="s">
        <v>177</v>
      </c>
      <c r="C20" s="32" t="s">
        <v>150</v>
      </c>
      <c r="D20" s="80">
        <f>D21+D22</f>
        <v>0.020999999999999998</v>
      </c>
      <c r="E20" s="55">
        <f>'ЦП Текущий дефицит, табл.1'!D21+'Ожидаемый дефицит, табл. 2'!D20</f>
        <v>1.121</v>
      </c>
      <c r="F20" s="55">
        <f>F21+F22</f>
        <v>5.16</v>
      </c>
      <c r="G20" s="57">
        <v>120</v>
      </c>
      <c r="H20" s="56">
        <f t="shared" si="1"/>
        <v>5.16</v>
      </c>
      <c r="I20" s="57">
        <v>0</v>
      </c>
      <c r="J20" s="55">
        <f t="shared" si="0"/>
        <v>5.16</v>
      </c>
      <c r="K20" s="55">
        <f t="shared" si="2"/>
        <v>4.039</v>
      </c>
      <c r="L20" s="340">
        <f>MIN(K20:K22)</f>
        <v>0.49</v>
      </c>
      <c r="M20" s="337" t="s">
        <v>364</v>
      </c>
    </row>
    <row r="21" spans="1:13" ht="15.75" thickBot="1">
      <c r="A21" s="352"/>
      <c r="B21" s="194" t="s">
        <v>352</v>
      </c>
      <c r="C21" s="17">
        <v>10</v>
      </c>
      <c r="D21" s="78">
        <f>D113+D349</f>
        <v>0.020999999999999998</v>
      </c>
      <c r="E21" s="9">
        <f>'ЦП Текущий дефицит, табл.1'!D22+'Ожидаемый дефицит, табл. 2'!D21</f>
        <v>0.9510000000000001</v>
      </c>
      <c r="F21" s="9">
        <v>4.5</v>
      </c>
      <c r="G21" s="10" t="s">
        <v>5</v>
      </c>
      <c r="H21" s="21">
        <f t="shared" si="1"/>
        <v>4.5</v>
      </c>
      <c r="I21" s="10">
        <v>0</v>
      </c>
      <c r="J21" s="9">
        <f t="shared" si="0"/>
        <v>4.5</v>
      </c>
      <c r="K21" s="9">
        <f t="shared" si="2"/>
        <v>3.549</v>
      </c>
      <c r="L21" s="353"/>
      <c r="M21" s="337"/>
    </row>
    <row r="22" spans="1:13" ht="15.75" thickBot="1">
      <c r="A22" s="339"/>
      <c r="B22" s="195" t="s">
        <v>353</v>
      </c>
      <c r="C22" s="36">
        <v>10</v>
      </c>
      <c r="D22" s="80"/>
      <c r="E22" s="61">
        <f>'ЦП Текущий дефицит, табл.1'!D23+'Ожидаемый дефицит, табл. 2'!D22</f>
        <v>0.17</v>
      </c>
      <c r="F22" s="13">
        <v>0.66</v>
      </c>
      <c r="G22" s="38">
        <v>120</v>
      </c>
      <c r="H22" s="37">
        <f t="shared" si="1"/>
        <v>0.66</v>
      </c>
      <c r="I22" s="62">
        <v>0</v>
      </c>
      <c r="J22" s="61">
        <f t="shared" si="0"/>
        <v>0.66</v>
      </c>
      <c r="K22" s="61">
        <f t="shared" si="2"/>
        <v>0.49</v>
      </c>
      <c r="L22" s="341"/>
      <c r="M22" s="337"/>
    </row>
    <row r="23" spans="1:13" ht="38.25" customHeight="1" thickBot="1">
      <c r="A23" s="50">
        <v>7</v>
      </c>
      <c r="B23" s="198" t="s">
        <v>23</v>
      </c>
      <c r="C23" s="51" t="s">
        <v>151</v>
      </c>
      <c r="D23" s="83">
        <v>0.013</v>
      </c>
      <c r="E23" s="55">
        <f>'ЦП Текущий дефицит, табл.1'!D24+'Ожидаемый дефицит, табл. 2'!D23</f>
        <v>0.323</v>
      </c>
      <c r="F23" s="15">
        <v>2.15</v>
      </c>
      <c r="G23" s="53" t="s">
        <v>5</v>
      </c>
      <c r="H23" s="75">
        <f t="shared" si="1"/>
        <v>2.15</v>
      </c>
      <c r="I23" s="53">
        <v>0</v>
      </c>
      <c r="J23" s="15">
        <f t="shared" si="0"/>
        <v>2.15</v>
      </c>
      <c r="K23" s="12">
        <f t="shared" si="2"/>
        <v>1.827</v>
      </c>
      <c r="L23" s="87">
        <f>K23</f>
        <v>1.827</v>
      </c>
      <c r="M23" s="93" t="s">
        <v>364</v>
      </c>
    </row>
    <row r="24" spans="1:13" ht="15.75" thickBot="1">
      <c r="A24" s="34">
        <v>8</v>
      </c>
      <c r="B24" s="196" t="s">
        <v>24</v>
      </c>
      <c r="C24" s="39" t="s">
        <v>149</v>
      </c>
      <c r="D24" s="80"/>
      <c r="E24" s="55">
        <f>'ЦП Текущий дефицит, табл.1'!D25+'Ожидаемый дефицит, табл. 2'!D24</f>
        <v>0.4</v>
      </c>
      <c r="F24" s="15">
        <v>0.45</v>
      </c>
      <c r="G24" s="53" t="s">
        <v>5</v>
      </c>
      <c r="H24" s="40">
        <f t="shared" si="1"/>
        <v>0.45</v>
      </c>
      <c r="I24" s="41">
        <v>0</v>
      </c>
      <c r="J24" s="14">
        <f t="shared" si="0"/>
        <v>0.45</v>
      </c>
      <c r="K24" s="12">
        <f t="shared" si="2"/>
        <v>0.04999999999999999</v>
      </c>
      <c r="L24" s="85">
        <f>K24</f>
        <v>0.04999999999999999</v>
      </c>
      <c r="M24" s="93" t="s">
        <v>364</v>
      </c>
    </row>
    <row r="25" spans="1:13" ht="15.75" thickBot="1">
      <c r="A25" s="338">
        <v>9</v>
      </c>
      <c r="B25" s="193" t="s">
        <v>25</v>
      </c>
      <c r="C25" s="32" t="s">
        <v>150</v>
      </c>
      <c r="D25" s="77">
        <f>D26+D27</f>
        <v>0.46</v>
      </c>
      <c r="E25" s="55">
        <f>'ЦП Текущий дефицит, табл.1'!D26+'Ожидаемый дефицит, табл. 2'!D25</f>
        <v>1.74</v>
      </c>
      <c r="F25" s="12">
        <f>F26+F27</f>
        <v>5.13</v>
      </c>
      <c r="G25" s="33" t="s">
        <v>5</v>
      </c>
      <c r="H25" s="42">
        <f t="shared" si="1"/>
        <v>5.13</v>
      </c>
      <c r="I25" s="33">
        <v>0</v>
      </c>
      <c r="J25" s="12">
        <f t="shared" si="0"/>
        <v>5.13</v>
      </c>
      <c r="K25" s="55">
        <f t="shared" si="2"/>
        <v>3.3899999999999997</v>
      </c>
      <c r="L25" s="340">
        <f>MIN(K25:K27)</f>
        <v>0.54</v>
      </c>
      <c r="M25" s="337" t="s">
        <v>364</v>
      </c>
    </row>
    <row r="26" spans="1:13" ht="15.75" thickBot="1">
      <c r="A26" s="352"/>
      <c r="B26" s="194" t="s">
        <v>352</v>
      </c>
      <c r="C26" s="17">
        <v>10</v>
      </c>
      <c r="D26" s="78">
        <f>D72</f>
        <v>0</v>
      </c>
      <c r="E26" s="9">
        <f>'ЦП Текущий дефицит, табл.1'!D27+'Ожидаемый дефицит, табл. 2'!D26</f>
        <v>0.75</v>
      </c>
      <c r="F26" s="9">
        <v>3.6</v>
      </c>
      <c r="G26" s="10" t="s">
        <v>5</v>
      </c>
      <c r="H26" s="21">
        <f t="shared" si="1"/>
        <v>3.6</v>
      </c>
      <c r="I26" s="10">
        <v>0</v>
      </c>
      <c r="J26" s="9">
        <f t="shared" si="0"/>
        <v>3.6</v>
      </c>
      <c r="K26" s="9">
        <f t="shared" si="2"/>
        <v>2.85</v>
      </c>
      <c r="L26" s="353"/>
      <c r="M26" s="337"/>
    </row>
    <row r="27" spans="1:13" ht="15.75" thickBot="1">
      <c r="A27" s="339"/>
      <c r="B27" s="195" t="s">
        <v>353</v>
      </c>
      <c r="C27" s="36">
        <v>10</v>
      </c>
      <c r="D27" s="79">
        <v>0.46</v>
      </c>
      <c r="E27" s="61">
        <f>'ЦП Текущий дефицит, табл.1'!D28+'Ожидаемый дефицит, табл. 2'!D27</f>
        <v>0.99</v>
      </c>
      <c r="F27" s="13">
        <v>1.53</v>
      </c>
      <c r="G27" s="38" t="s">
        <v>5</v>
      </c>
      <c r="H27" s="37">
        <f t="shared" si="1"/>
        <v>1.53</v>
      </c>
      <c r="I27" s="38">
        <v>0</v>
      </c>
      <c r="J27" s="13">
        <f t="shared" si="0"/>
        <v>1.53</v>
      </c>
      <c r="K27" s="61">
        <f t="shared" si="2"/>
        <v>0.54</v>
      </c>
      <c r="L27" s="341"/>
      <c r="M27" s="337"/>
    </row>
    <row r="28" spans="1:13" ht="15.75" thickBot="1">
      <c r="A28" s="50">
        <v>10</v>
      </c>
      <c r="B28" s="198" t="s">
        <v>27</v>
      </c>
      <c r="C28" s="51" t="s">
        <v>150</v>
      </c>
      <c r="D28" s="83"/>
      <c r="E28" s="55">
        <f>'ЦП Текущий дефицит, табл.1'!D29+'Ожидаемый дефицит, табл. 2'!D28</f>
        <v>1.2</v>
      </c>
      <c r="F28" s="14">
        <v>1.21</v>
      </c>
      <c r="G28" s="41" t="s">
        <v>5</v>
      </c>
      <c r="H28" s="52">
        <f t="shared" si="1"/>
        <v>1.21</v>
      </c>
      <c r="I28" s="53">
        <v>0</v>
      </c>
      <c r="J28" s="15">
        <f t="shared" si="0"/>
        <v>1.21</v>
      </c>
      <c r="K28" s="12">
        <f t="shared" si="2"/>
        <v>0.010000000000000009</v>
      </c>
      <c r="L28" s="87">
        <f>K28</f>
        <v>0.010000000000000009</v>
      </c>
      <c r="M28" s="93" t="s">
        <v>364</v>
      </c>
    </row>
    <row r="29" spans="1:13" ht="15.75" thickBot="1">
      <c r="A29" s="31">
        <v>11</v>
      </c>
      <c r="B29" s="193" t="s">
        <v>28</v>
      </c>
      <c r="C29" s="32" t="s">
        <v>151</v>
      </c>
      <c r="D29" s="77">
        <v>0.01</v>
      </c>
      <c r="E29" s="55">
        <f>'ЦП Текущий дефицит, табл.1'!D30+'Ожидаемый дефицит, табл. 2'!D29</f>
        <v>1</v>
      </c>
      <c r="F29" s="15">
        <v>1.92</v>
      </c>
      <c r="G29" s="53" t="s">
        <v>5</v>
      </c>
      <c r="H29" s="42">
        <f t="shared" si="1"/>
        <v>1.92</v>
      </c>
      <c r="I29" s="33">
        <v>0</v>
      </c>
      <c r="J29" s="12">
        <f t="shared" si="0"/>
        <v>1.92</v>
      </c>
      <c r="K29" s="12">
        <f t="shared" si="2"/>
        <v>0.9199999999999999</v>
      </c>
      <c r="L29" s="84">
        <f>MIN(K29:K29)</f>
        <v>0.9199999999999999</v>
      </c>
      <c r="M29" s="93" t="s">
        <v>364</v>
      </c>
    </row>
    <row r="30" spans="1:13" ht="15.75" thickBot="1">
      <c r="A30" s="338">
        <v>12</v>
      </c>
      <c r="B30" s="193" t="s">
        <v>29</v>
      </c>
      <c r="C30" s="32" t="s">
        <v>152</v>
      </c>
      <c r="D30" s="77">
        <f>D31+D32</f>
        <v>0.014</v>
      </c>
      <c r="E30" s="55">
        <f>'ЦП Текущий дефицит, табл.1'!D31+'Ожидаемый дефицит, табл. 2'!D30</f>
        <v>0.5740000000000001</v>
      </c>
      <c r="F30" s="44">
        <f>F31+F32</f>
        <v>5.890000000000001</v>
      </c>
      <c r="G30" s="46" t="s">
        <v>5</v>
      </c>
      <c r="H30" s="42">
        <f t="shared" si="1"/>
        <v>5.890000000000001</v>
      </c>
      <c r="I30" s="33">
        <v>0</v>
      </c>
      <c r="J30" s="12">
        <f t="shared" si="0"/>
        <v>5.890000000000001</v>
      </c>
      <c r="K30" s="55">
        <f t="shared" si="2"/>
        <v>5.316000000000001</v>
      </c>
      <c r="L30" s="340">
        <f>MIN(K30:K32)</f>
        <v>1.97</v>
      </c>
      <c r="M30" s="337" t="s">
        <v>364</v>
      </c>
    </row>
    <row r="31" spans="1:13" ht="15.75" thickBot="1">
      <c r="A31" s="352"/>
      <c r="B31" s="194" t="s">
        <v>352</v>
      </c>
      <c r="C31" s="17">
        <v>6.3</v>
      </c>
      <c r="D31" s="78">
        <f>D74</f>
        <v>0.014</v>
      </c>
      <c r="E31" s="9">
        <f>'ЦП Текущий дефицит, табл.1'!D32+'Ожидаемый дефицит, табл. 2'!D31</f>
        <v>0.394</v>
      </c>
      <c r="F31" s="9">
        <v>3.74</v>
      </c>
      <c r="G31" s="10" t="s">
        <v>5</v>
      </c>
      <c r="H31" s="21">
        <f t="shared" si="1"/>
        <v>3.74</v>
      </c>
      <c r="I31" s="10">
        <v>0</v>
      </c>
      <c r="J31" s="9">
        <f t="shared" si="0"/>
        <v>3.74</v>
      </c>
      <c r="K31" s="9">
        <f t="shared" si="2"/>
        <v>3.346</v>
      </c>
      <c r="L31" s="353"/>
      <c r="M31" s="337"/>
    </row>
    <row r="32" spans="1:13" ht="15.75" thickBot="1">
      <c r="A32" s="339"/>
      <c r="B32" s="195" t="s">
        <v>353</v>
      </c>
      <c r="C32" s="36">
        <v>6.3</v>
      </c>
      <c r="D32" s="79"/>
      <c r="E32" s="14">
        <f>'ЦП Текущий дефицит, табл.1'!D33+'Ожидаемый дефицит, табл. 2'!D32</f>
        <v>0.18</v>
      </c>
      <c r="F32" s="13">
        <v>2.15</v>
      </c>
      <c r="G32" s="38" t="s">
        <v>5</v>
      </c>
      <c r="H32" s="37">
        <f t="shared" si="1"/>
        <v>2.15</v>
      </c>
      <c r="I32" s="38">
        <v>0</v>
      </c>
      <c r="J32" s="13">
        <f t="shared" si="0"/>
        <v>2.15</v>
      </c>
      <c r="K32" s="44">
        <f t="shared" si="2"/>
        <v>1.97</v>
      </c>
      <c r="L32" s="341"/>
      <c r="M32" s="337"/>
    </row>
    <row r="33" spans="1:13" ht="15.75" thickBot="1">
      <c r="A33" s="34">
        <v>13</v>
      </c>
      <c r="B33" s="196" t="s">
        <v>30</v>
      </c>
      <c r="C33" s="39" t="s">
        <v>153</v>
      </c>
      <c r="D33" s="80">
        <v>0.003</v>
      </c>
      <c r="E33" s="55">
        <f>'ЦП Текущий дефицит, табл.1'!D34+'Ожидаемый дефицит, табл. 2'!D33</f>
        <v>0.403</v>
      </c>
      <c r="F33" s="14">
        <v>1.4</v>
      </c>
      <c r="G33" s="41" t="s">
        <v>5</v>
      </c>
      <c r="H33" s="40">
        <f t="shared" si="1"/>
        <v>1.4</v>
      </c>
      <c r="I33" s="41">
        <v>0</v>
      </c>
      <c r="J33" s="14">
        <f t="shared" si="0"/>
        <v>1.4</v>
      </c>
      <c r="K33" s="12">
        <f t="shared" si="2"/>
        <v>0.9969999999999999</v>
      </c>
      <c r="L33" s="85">
        <f>K33</f>
        <v>0.9969999999999999</v>
      </c>
      <c r="M33" s="93" t="s">
        <v>364</v>
      </c>
    </row>
    <row r="34" spans="1:13" ht="15.75" thickBot="1">
      <c r="A34" s="131">
        <v>14</v>
      </c>
      <c r="B34" s="199" t="s">
        <v>31</v>
      </c>
      <c r="C34" s="132" t="s">
        <v>154</v>
      </c>
      <c r="D34" s="133">
        <v>5.7</v>
      </c>
      <c r="E34" s="138">
        <f>'ЦП Текущий дефицит, табл.1'!D35+'Ожидаемый дефицит, табл. 2'!D34</f>
        <v>9.8</v>
      </c>
      <c r="F34" s="134">
        <v>6.64</v>
      </c>
      <c r="G34" s="135" t="s">
        <v>5</v>
      </c>
      <c r="H34" s="139">
        <f t="shared" si="1"/>
        <v>6.64</v>
      </c>
      <c r="I34" s="135">
        <v>0</v>
      </c>
      <c r="J34" s="134">
        <f t="shared" si="0"/>
        <v>6.64</v>
      </c>
      <c r="K34" s="140">
        <f t="shared" si="2"/>
        <v>-3.160000000000001</v>
      </c>
      <c r="L34" s="136">
        <f>K34</f>
        <v>-3.160000000000001</v>
      </c>
      <c r="M34" s="137" t="s">
        <v>408</v>
      </c>
    </row>
    <row r="35" spans="1:13" ht="15.75" thickBot="1">
      <c r="A35" s="352">
        <v>15</v>
      </c>
      <c r="B35" s="200" t="s">
        <v>32</v>
      </c>
      <c r="C35" s="43" t="s">
        <v>155</v>
      </c>
      <c r="D35" s="81">
        <f>D36+D37</f>
        <v>0.7700000000000001</v>
      </c>
      <c r="E35" s="55">
        <f>'ЦП Текущий дефицит, табл.1'!D36+'Ожидаемый дефицит, табл. 2'!D35</f>
        <v>3.78</v>
      </c>
      <c r="F35" s="14">
        <f>F36+F37</f>
        <v>7.5</v>
      </c>
      <c r="G35" s="41" t="s">
        <v>5</v>
      </c>
      <c r="H35" s="40">
        <f t="shared" si="1"/>
        <v>7.5</v>
      </c>
      <c r="I35" s="41">
        <v>0</v>
      </c>
      <c r="J35" s="14">
        <f t="shared" si="0"/>
        <v>7.5</v>
      </c>
      <c r="K35" s="55">
        <f t="shared" si="2"/>
        <v>3.72</v>
      </c>
      <c r="L35" s="353">
        <f>MIN(K35:K37)</f>
        <v>0.7730000000000001</v>
      </c>
      <c r="M35" s="337" t="s">
        <v>364</v>
      </c>
    </row>
    <row r="36" spans="1:13" ht="15.75" thickBot="1">
      <c r="A36" s="352"/>
      <c r="B36" s="194" t="s">
        <v>352</v>
      </c>
      <c r="C36" s="17">
        <v>10</v>
      </c>
      <c r="D36" s="78">
        <f>D124+D130+D316+D319+D350</f>
        <v>0.7530000000000001</v>
      </c>
      <c r="E36" s="9">
        <f>'ЦП Текущий дефицит, табл.1'!D37+'Ожидаемый дефицит, табл. 2'!D36</f>
        <v>3.4530000000000003</v>
      </c>
      <c r="F36" s="9">
        <v>6.4</v>
      </c>
      <c r="G36" s="10" t="s">
        <v>5</v>
      </c>
      <c r="H36" s="21">
        <f t="shared" si="1"/>
        <v>6.4</v>
      </c>
      <c r="I36" s="10">
        <v>0</v>
      </c>
      <c r="J36" s="9">
        <f t="shared" si="0"/>
        <v>6.4</v>
      </c>
      <c r="K36" s="9">
        <f t="shared" si="2"/>
        <v>2.947</v>
      </c>
      <c r="L36" s="353"/>
      <c r="M36" s="337"/>
    </row>
    <row r="37" spans="1:13" ht="15.75" thickBot="1">
      <c r="A37" s="352"/>
      <c r="B37" s="201" t="s">
        <v>353</v>
      </c>
      <c r="C37" s="47">
        <v>10</v>
      </c>
      <c r="D37" s="82">
        <v>0.017</v>
      </c>
      <c r="E37" s="14">
        <f>'ЦП Текущий дефицит, табл.1'!D38+'Ожидаемый дефицит, табл. 2'!D37</f>
        <v>0.327</v>
      </c>
      <c r="F37" s="61">
        <v>1.1</v>
      </c>
      <c r="G37" s="62" t="s">
        <v>5</v>
      </c>
      <c r="H37" s="40">
        <f t="shared" si="1"/>
        <v>1.1</v>
      </c>
      <c r="I37" s="41">
        <v>0</v>
      </c>
      <c r="J37" s="14">
        <f t="shared" si="0"/>
        <v>1.1</v>
      </c>
      <c r="K37" s="44">
        <f t="shared" si="2"/>
        <v>0.7730000000000001</v>
      </c>
      <c r="L37" s="353"/>
      <c r="M37" s="337"/>
    </row>
    <row r="38" spans="1:13" ht="15.75" thickBot="1">
      <c r="A38" s="50">
        <v>16</v>
      </c>
      <c r="B38" s="198" t="s">
        <v>33</v>
      </c>
      <c r="C38" s="51" t="s">
        <v>153</v>
      </c>
      <c r="D38" s="83">
        <v>0.043</v>
      </c>
      <c r="E38" s="15">
        <f>'ЦП Текущий дефицит, табл.1'!D39+'Ожидаемый дефицит, табл. 2'!D38</f>
        <v>0.503</v>
      </c>
      <c r="F38" s="15">
        <v>0.8</v>
      </c>
      <c r="G38" s="53" t="s">
        <v>5</v>
      </c>
      <c r="H38" s="52">
        <f t="shared" si="1"/>
        <v>0.8</v>
      </c>
      <c r="I38" s="53">
        <v>0</v>
      </c>
      <c r="J38" s="15">
        <f t="shared" si="0"/>
        <v>0.8</v>
      </c>
      <c r="K38" s="15">
        <f t="shared" si="2"/>
        <v>0.29700000000000004</v>
      </c>
      <c r="L38" s="87">
        <f>K38</f>
        <v>0.29700000000000004</v>
      </c>
      <c r="M38" s="93" t="s">
        <v>364</v>
      </c>
    </row>
    <row r="39" spans="1:13" ht="15.75" thickBot="1">
      <c r="A39" s="50">
        <v>17</v>
      </c>
      <c r="B39" s="198" t="s">
        <v>34</v>
      </c>
      <c r="C39" s="51" t="s">
        <v>156</v>
      </c>
      <c r="D39" s="80">
        <v>0.195</v>
      </c>
      <c r="E39" s="15">
        <f>'ЦП Текущий дефицит, табл.1'!D40+'Ожидаемый дефицит, табл. 2'!D39</f>
        <v>0.895</v>
      </c>
      <c r="F39" s="15">
        <v>0.96</v>
      </c>
      <c r="G39" s="53" t="s">
        <v>5</v>
      </c>
      <c r="H39" s="52">
        <f t="shared" si="1"/>
        <v>0.96</v>
      </c>
      <c r="I39" s="53">
        <v>0</v>
      </c>
      <c r="J39" s="15">
        <f t="shared" si="0"/>
        <v>0.96</v>
      </c>
      <c r="K39" s="15">
        <f t="shared" si="2"/>
        <v>0.06499999999999995</v>
      </c>
      <c r="L39" s="87">
        <f aca="true" t="shared" si="3" ref="L39:L102">K39</f>
        <v>0.06499999999999995</v>
      </c>
      <c r="M39" s="93" t="s">
        <v>364</v>
      </c>
    </row>
    <row r="40" spans="1:13" ht="38.25" customHeight="1" thickBot="1">
      <c r="A40" s="50">
        <v>18</v>
      </c>
      <c r="B40" s="198" t="s">
        <v>35</v>
      </c>
      <c r="C40" s="51" t="s">
        <v>153</v>
      </c>
      <c r="D40" s="83"/>
      <c r="E40" s="55">
        <f>'ЦП Текущий дефицит, табл.1'!D41+'Ожидаемый дефицит, табл. 2'!D40</f>
        <v>0.25</v>
      </c>
      <c r="F40" s="15">
        <v>0.68</v>
      </c>
      <c r="G40" s="53" t="s">
        <v>5</v>
      </c>
      <c r="H40" s="52">
        <f t="shared" si="1"/>
        <v>0.68</v>
      </c>
      <c r="I40" s="53">
        <v>0</v>
      </c>
      <c r="J40" s="15">
        <f t="shared" si="0"/>
        <v>0.68</v>
      </c>
      <c r="K40" s="12">
        <f t="shared" si="2"/>
        <v>0.43000000000000005</v>
      </c>
      <c r="L40" s="87">
        <f t="shared" si="3"/>
        <v>0.43000000000000005</v>
      </c>
      <c r="M40" s="93" t="s">
        <v>364</v>
      </c>
    </row>
    <row r="41" spans="1:13" ht="15.75" thickBot="1">
      <c r="A41" s="34">
        <v>19</v>
      </c>
      <c r="B41" s="196" t="s">
        <v>36</v>
      </c>
      <c r="C41" s="39" t="s">
        <v>153</v>
      </c>
      <c r="D41" s="80">
        <v>0.015</v>
      </c>
      <c r="E41" s="55">
        <f>'ЦП Текущий дефицит, табл.1'!D42+'Ожидаемый дефицит, табл. 2'!D41</f>
        <v>0.29500000000000004</v>
      </c>
      <c r="F41" s="15">
        <v>1.43</v>
      </c>
      <c r="G41" s="53" t="s">
        <v>5</v>
      </c>
      <c r="H41" s="40">
        <f t="shared" si="1"/>
        <v>1.43</v>
      </c>
      <c r="I41" s="41">
        <v>0</v>
      </c>
      <c r="J41" s="14">
        <f t="shared" si="0"/>
        <v>1.43</v>
      </c>
      <c r="K41" s="12">
        <f t="shared" si="2"/>
        <v>1.1349999999999998</v>
      </c>
      <c r="L41" s="85">
        <f t="shared" si="3"/>
        <v>1.1349999999999998</v>
      </c>
      <c r="M41" s="93" t="s">
        <v>364</v>
      </c>
    </row>
    <row r="42" spans="1:13" ht="52.5" customHeight="1" thickBot="1">
      <c r="A42" s="50">
        <v>20</v>
      </c>
      <c r="B42" s="198" t="s">
        <v>37</v>
      </c>
      <c r="C42" s="51" t="s">
        <v>157</v>
      </c>
      <c r="D42" s="83">
        <v>0.015</v>
      </c>
      <c r="E42" s="55">
        <f>'ЦП Текущий дефицит, табл.1'!D43+'Ожидаемый дефицит, табл. 2'!D42</f>
        <v>0.5650000000000001</v>
      </c>
      <c r="F42" s="15">
        <v>1.34</v>
      </c>
      <c r="G42" s="53" t="s">
        <v>5</v>
      </c>
      <c r="H42" s="52">
        <f t="shared" si="1"/>
        <v>1.34</v>
      </c>
      <c r="I42" s="53">
        <v>0</v>
      </c>
      <c r="J42" s="15">
        <f t="shared" si="0"/>
        <v>1.34</v>
      </c>
      <c r="K42" s="12">
        <f t="shared" si="2"/>
        <v>0.775</v>
      </c>
      <c r="L42" s="87">
        <f t="shared" si="3"/>
        <v>0.775</v>
      </c>
      <c r="M42" s="93" t="s">
        <v>364</v>
      </c>
    </row>
    <row r="43" spans="1:13" ht="15.75" thickBot="1">
      <c r="A43" s="34">
        <v>21</v>
      </c>
      <c r="B43" s="196" t="s">
        <v>38</v>
      </c>
      <c r="C43" s="39" t="s">
        <v>153</v>
      </c>
      <c r="D43" s="80"/>
      <c r="E43" s="55">
        <f>'ЦП Текущий дефицит, табл.1'!D44+'Ожидаемый дефицит, табл. 2'!D43</f>
        <v>0.77</v>
      </c>
      <c r="F43" s="15">
        <v>0.96</v>
      </c>
      <c r="G43" s="53" t="s">
        <v>5</v>
      </c>
      <c r="H43" s="40">
        <f t="shared" si="1"/>
        <v>0.96</v>
      </c>
      <c r="I43" s="41">
        <v>0</v>
      </c>
      <c r="J43" s="14">
        <f t="shared" si="0"/>
        <v>0.96</v>
      </c>
      <c r="K43" s="12">
        <f t="shared" si="2"/>
        <v>0.18999999999999995</v>
      </c>
      <c r="L43" s="85">
        <f t="shared" si="3"/>
        <v>0.18999999999999995</v>
      </c>
      <c r="M43" s="93" t="s">
        <v>364</v>
      </c>
    </row>
    <row r="44" spans="1:13" ht="15.75" thickBot="1">
      <c r="A44" s="50">
        <v>22</v>
      </c>
      <c r="B44" s="198" t="s">
        <v>40</v>
      </c>
      <c r="C44" s="51" t="s">
        <v>159</v>
      </c>
      <c r="D44" s="83">
        <v>0.231</v>
      </c>
      <c r="E44" s="55">
        <f>'ЦП Текущий дефицит, табл.1'!D45+'Ожидаемый дефицит, табл. 2'!D44</f>
        <v>1.0110000000000001</v>
      </c>
      <c r="F44" s="15">
        <v>2.83</v>
      </c>
      <c r="G44" s="53" t="s">
        <v>5</v>
      </c>
      <c r="H44" s="52">
        <f t="shared" si="1"/>
        <v>2.83</v>
      </c>
      <c r="I44" s="53">
        <v>0</v>
      </c>
      <c r="J44" s="15">
        <f t="shared" si="0"/>
        <v>2.83</v>
      </c>
      <c r="K44" s="12">
        <f t="shared" si="2"/>
        <v>1.819</v>
      </c>
      <c r="L44" s="87">
        <f t="shared" si="3"/>
        <v>1.819</v>
      </c>
      <c r="M44" s="93" t="s">
        <v>364</v>
      </c>
    </row>
    <row r="45" spans="1:13" ht="15.75" thickBot="1">
      <c r="A45" s="34">
        <v>23</v>
      </c>
      <c r="B45" s="196" t="s">
        <v>41</v>
      </c>
      <c r="C45" s="39" t="s">
        <v>158</v>
      </c>
      <c r="D45" s="80">
        <v>0.015</v>
      </c>
      <c r="E45" s="55">
        <f>'ЦП Текущий дефицит, табл.1'!D46+'Ожидаемый дефицит, табл. 2'!D45</f>
        <v>0.235</v>
      </c>
      <c r="F45" s="15">
        <v>0.64</v>
      </c>
      <c r="G45" s="53" t="s">
        <v>5</v>
      </c>
      <c r="H45" s="40">
        <f t="shared" si="1"/>
        <v>0.64</v>
      </c>
      <c r="I45" s="41">
        <v>0</v>
      </c>
      <c r="J45" s="14">
        <f t="shared" si="0"/>
        <v>0.64</v>
      </c>
      <c r="K45" s="12">
        <f t="shared" si="2"/>
        <v>0.405</v>
      </c>
      <c r="L45" s="85">
        <f t="shared" si="3"/>
        <v>0.405</v>
      </c>
      <c r="M45" s="93" t="s">
        <v>364</v>
      </c>
    </row>
    <row r="46" spans="1:13" ht="27" customHeight="1" thickBot="1">
      <c r="A46" s="50">
        <v>24</v>
      </c>
      <c r="B46" s="198" t="s">
        <v>42</v>
      </c>
      <c r="C46" s="51" t="s">
        <v>157</v>
      </c>
      <c r="D46" s="83">
        <v>0.0977</v>
      </c>
      <c r="E46" s="55">
        <f>'ЦП Текущий дефицит, табл.1'!D47+'Ожидаемый дефицит, табл. 2'!D46</f>
        <v>0.5577</v>
      </c>
      <c r="F46" s="15">
        <v>1.43</v>
      </c>
      <c r="G46" s="53" t="s">
        <v>5</v>
      </c>
      <c r="H46" s="52">
        <f t="shared" si="1"/>
        <v>1.43</v>
      </c>
      <c r="I46" s="53">
        <v>0</v>
      </c>
      <c r="J46" s="15">
        <f t="shared" si="0"/>
        <v>1.43</v>
      </c>
      <c r="K46" s="12">
        <f t="shared" si="2"/>
        <v>0.8723</v>
      </c>
      <c r="L46" s="87">
        <f t="shared" si="3"/>
        <v>0.8723</v>
      </c>
      <c r="M46" s="93" t="s">
        <v>364</v>
      </c>
    </row>
    <row r="47" spans="1:13" ht="15.75" thickBot="1">
      <c r="A47" s="34">
        <v>25</v>
      </c>
      <c r="B47" s="196" t="s">
        <v>43</v>
      </c>
      <c r="C47" s="39" t="s">
        <v>153</v>
      </c>
      <c r="D47" s="80">
        <v>0.015</v>
      </c>
      <c r="E47" s="55">
        <f>'ЦП Текущий дефицит, табл.1'!D48+'Ожидаемый дефицит, табл. 2'!D47</f>
        <v>0.28500000000000003</v>
      </c>
      <c r="F47" s="15">
        <v>2.15</v>
      </c>
      <c r="G47" s="53" t="s">
        <v>5</v>
      </c>
      <c r="H47" s="40">
        <f t="shared" si="1"/>
        <v>2.15</v>
      </c>
      <c r="I47" s="41">
        <v>0</v>
      </c>
      <c r="J47" s="14">
        <f t="shared" si="0"/>
        <v>2.15</v>
      </c>
      <c r="K47" s="12">
        <f t="shared" si="2"/>
        <v>1.8649999999999998</v>
      </c>
      <c r="L47" s="85">
        <f t="shared" si="3"/>
        <v>1.8649999999999998</v>
      </c>
      <c r="M47" s="93" t="s">
        <v>364</v>
      </c>
    </row>
    <row r="48" spans="1:13" ht="15.75" thickBot="1">
      <c r="A48" s="50">
        <v>26</v>
      </c>
      <c r="B48" s="198" t="s">
        <v>44</v>
      </c>
      <c r="C48" s="51" t="s">
        <v>157</v>
      </c>
      <c r="D48" s="83">
        <v>0.262</v>
      </c>
      <c r="E48" s="55">
        <f>'ЦП Текущий дефицит, табл.1'!D49+'Ожидаемый дефицит, табл. 2'!D48</f>
        <v>0.862</v>
      </c>
      <c r="F48" s="15">
        <v>1.76</v>
      </c>
      <c r="G48" s="53" t="s">
        <v>5</v>
      </c>
      <c r="H48" s="52">
        <f t="shared" si="1"/>
        <v>1.76</v>
      </c>
      <c r="I48" s="53">
        <v>0</v>
      </c>
      <c r="J48" s="15">
        <f t="shared" si="0"/>
        <v>1.76</v>
      </c>
      <c r="K48" s="12">
        <f t="shared" si="2"/>
        <v>0.898</v>
      </c>
      <c r="L48" s="87">
        <f t="shared" si="3"/>
        <v>0.898</v>
      </c>
      <c r="M48" s="93" t="s">
        <v>364</v>
      </c>
    </row>
    <row r="49" spans="1:13" ht="15.75" thickBot="1">
      <c r="A49" s="34">
        <v>27</v>
      </c>
      <c r="B49" s="196" t="s">
        <v>355</v>
      </c>
      <c r="C49" s="39" t="s">
        <v>356</v>
      </c>
      <c r="D49" s="80"/>
      <c r="E49" s="55">
        <f>'ЦП Текущий дефицит, табл.1'!D50+'Ожидаемый дефицит, табл. 2'!D49</f>
        <v>0.6</v>
      </c>
      <c r="F49" s="15">
        <v>0.67</v>
      </c>
      <c r="G49" s="53" t="s">
        <v>5</v>
      </c>
      <c r="H49" s="40">
        <f t="shared" si="1"/>
        <v>0.67</v>
      </c>
      <c r="I49" s="41">
        <v>0</v>
      </c>
      <c r="J49" s="14">
        <f t="shared" si="0"/>
        <v>0.67</v>
      </c>
      <c r="K49" s="12">
        <f t="shared" si="2"/>
        <v>0.07000000000000006</v>
      </c>
      <c r="L49" s="85">
        <f t="shared" si="3"/>
        <v>0.07000000000000006</v>
      </c>
      <c r="M49" s="98" t="s">
        <v>364</v>
      </c>
    </row>
    <row r="50" spans="1:13" ht="30.75" customHeight="1" thickBot="1">
      <c r="A50" s="50">
        <v>28</v>
      </c>
      <c r="B50" s="198" t="s">
        <v>45</v>
      </c>
      <c r="C50" s="51" t="s">
        <v>158</v>
      </c>
      <c r="D50" s="83"/>
      <c r="E50" s="55">
        <f>'ЦП Текущий дефицит, табл.1'!D51+'Ожидаемый дефицит, табл. 2'!D50</f>
        <v>0.24</v>
      </c>
      <c r="F50" s="15">
        <v>0.67</v>
      </c>
      <c r="G50" s="53" t="s">
        <v>5</v>
      </c>
      <c r="H50" s="52">
        <f t="shared" si="1"/>
        <v>0.67</v>
      </c>
      <c r="I50" s="53">
        <v>0</v>
      </c>
      <c r="J50" s="15">
        <f t="shared" si="0"/>
        <v>0.67</v>
      </c>
      <c r="K50" s="12">
        <f t="shared" si="2"/>
        <v>0.43000000000000005</v>
      </c>
      <c r="L50" s="87">
        <f t="shared" si="3"/>
        <v>0.43000000000000005</v>
      </c>
      <c r="M50" s="93" t="s">
        <v>364</v>
      </c>
    </row>
    <row r="51" spans="1:13" ht="15.75" thickBot="1">
      <c r="A51" s="34">
        <v>29</v>
      </c>
      <c r="B51" s="196" t="s">
        <v>46</v>
      </c>
      <c r="C51" s="39" t="s">
        <v>153</v>
      </c>
      <c r="D51" s="80"/>
      <c r="E51" s="55">
        <f>'ЦП Текущий дефицит, табл.1'!D52+'Ожидаемый дефицит, табл. 2'!D51</f>
        <v>0.42</v>
      </c>
      <c r="F51" s="15">
        <v>0.76</v>
      </c>
      <c r="G51" s="53" t="s">
        <v>5</v>
      </c>
      <c r="H51" s="40">
        <f t="shared" si="1"/>
        <v>0.76</v>
      </c>
      <c r="I51" s="41">
        <v>0</v>
      </c>
      <c r="J51" s="14">
        <f t="shared" si="0"/>
        <v>0.76</v>
      </c>
      <c r="K51" s="12">
        <f t="shared" si="2"/>
        <v>0.34</v>
      </c>
      <c r="L51" s="85">
        <f t="shared" si="3"/>
        <v>0.34</v>
      </c>
      <c r="M51" s="93" t="s">
        <v>364</v>
      </c>
    </row>
    <row r="52" spans="1:13" ht="15.75" thickBot="1">
      <c r="A52" s="50">
        <v>30</v>
      </c>
      <c r="B52" s="198" t="s">
        <v>47</v>
      </c>
      <c r="C52" s="51" t="s">
        <v>160</v>
      </c>
      <c r="D52" s="83"/>
      <c r="E52" s="55">
        <f>'ЦП Текущий дефицит, табл.1'!D53+'Ожидаемый дефицит, табл. 2'!D52</f>
        <v>0.09</v>
      </c>
      <c r="F52" s="15">
        <v>0.64</v>
      </c>
      <c r="G52" s="53" t="s">
        <v>5</v>
      </c>
      <c r="H52" s="52">
        <f t="shared" si="1"/>
        <v>0.64</v>
      </c>
      <c r="I52" s="53">
        <v>0</v>
      </c>
      <c r="J52" s="15">
        <f t="shared" si="0"/>
        <v>0.64</v>
      </c>
      <c r="K52" s="12">
        <f t="shared" si="2"/>
        <v>0.55</v>
      </c>
      <c r="L52" s="87">
        <f t="shared" si="3"/>
        <v>0.55</v>
      </c>
      <c r="M52" s="93" t="s">
        <v>364</v>
      </c>
    </row>
    <row r="53" spans="1:13" ht="15.75" thickBot="1">
      <c r="A53" s="34">
        <v>31</v>
      </c>
      <c r="B53" s="196" t="s">
        <v>48</v>
      </c>
      <c r="C53" s="39" t="s">
        <v>156</v>
      </c>
      <c r="D53" s="80">
        <v>0.037</v>
      </c>
      <c r="E53" s="55">
        <f>'ЦП Текущий дефицит, табл.1'!D54+'Ожидаемый дефицит, табл. 2'!D53</f>
        <v>0.627</v>
      </c>
      <c r="F53" s="15">
        <v>1.6</v>
      </c>
      <c r="G53" s="53">
        <v>50</v>
      </c>
      <c r="H53" s="40">
        <f t="shared" si="1"/>
        <v>1.6</v>
      </c>
      <c r="I53" s="41">
        <v>0</v>
      </c>
      <c r="J53" s="14">
        <f t="shared" si="0"/>
        <v>1.6</v>
      </c>
      <c r="K53" s="12">
        <f t="shared" si="2"/>
        <v>0.9730000000000001</v>
      </c>
      <c r="L53" s="85">
        <f t="shared" si="3"/>
        <v>0.9730000000000001</v>
      </c>
      <c r="M53" s="93" t="s">
        <v>364</v>
      </c>
    </row>
    <row r="54" spans="1:13" ht="15.75" thickBot="1">
      <c r="A54" s="50">
        <v>32</v>
      </c>
      <c r="B54" s="198" t="s">
        <v>49</v>
      </c>
      <c r="C54" s="51" t="s">
        <v>158</v>
      </c>
      <c r="D54" s="83">
        <v>0.037</v>
      </c>
      <c r="E54" s="55">
        <f>'ЦП Текущий дефицит, табл.1'!D55+'Ожидаемый дефицит, табл. 2'!D54</f>
        <v>0.247</v>
      </c>
      <c r="F54" s="15">
        <v>0.64</v>
      </c>
      <c r="G54" s="53" t="s">
        <v>5</v>
      </c>
      <c r="H54" s="52">
        <f t="shared" si="1"/>
        <v>0.64</v>
      </c>
      <c r="I54" s="53">
        <v>0</v>
      </c>
      <c r="J54" s="15">
        <f t="shared" si="0"/>
        <v>0.64</v>
      </c>
      <c r="K54" s="12">
        <f t="shared" si="2"/>
        <v>0.393</v>
      </c>
      <c r="L54" s="87">
        <f t="shared" si="3"/>
        <v>0.393</v>
      </c>
      <c r="M54" s="93" t="s">
        <v>364</v>
      </c>
    </row>
    <row r="55" spans="1:13" ht="29.25" customHeight="1" thickBot="1">
      <c r="A55" s="34">
        <v>33</v>
      </c>
      <c r="B55" s="196" t="s">
        <v>50</v>
      </c>
      <c r="C55" s="39" t="s">
        <v>158</v>
      </c>
      <c r="D55" s="80">
        <v>0.022</v>
      </c>
      <c r="E55" s="55">
        <f>'ЦП Текущий дефицит, табл.1'!D56+'Ожидаемый дефицит, табл. 2'!D55</f>
        <v>0.20199999999999999</v>
      </c>
      <c r="F55" s="15">
        <v>1.43</v>
      </c>
      <c r="G55" s="53" t="s">
        <v>5</v>
      </c>
      <c r="H55" s="40">
        <f t="shared" si="1"/>
        <v>1.43</v>
      </c>
      <c r="I55" s="41">
        <v>0</v>
      </c>
      <c r="J55" s="14">
        <f t="shared" si="0"/>
        <v>1.43</v>
      </c>
      <c r="K55" s="12">
        <f t="shared" si="2"/>
        <v>1.228</v>
      </c>
      <c r="L55" s="85">
        <f t="shared" si="3"/>
        <v>1.228</v>
      </c>
      <c r="M55" s="93" t="s">
        <v>364</v>
      </c>
    </row>
    <row r="56" spans="1:13" ht="15.75" thickBot="1">
      <c r="A56" s="50">
        <v>34</v>
      </c>
      <c r="B56" s="198" t="s">
        <v>51</v>
      </c>
      <c r="C56" s="51" t="s">
        <v>157</v>
      </c>
      <c r="D56" s="83">
        <v>0.205</v>
      </c>
      <c r="E56" s="55">
        <f>'ЦП Текущий дефицит, табл.1'!D57+'Ожидаемый дефицит, табл. 2'!D56</f>
        <v>1.095</v>
      </c>
      <c r="F56" s="15">
        <v>1.43</v>
      </c>
      <c r="G56" s="53" t="s">
        <v>5</v>
      </c>
      <c r="H56" s="52">
        <f t="shared" si="1"/>
        <v>1.43</v>
      </c>
      <c r="I56" s="53">
        <v>0</v>
      </c>
      <c r="J56" s="15">
        <f t="shared" si="0"/>
        <v>1.43</v>
      </c>
      <c r="K56" s="12">
        <f t="shared" si="2"/>
        <v>0.33499999999999996</v>
      </c>
      <c r="L56" s="87">
        <f t="shared" si="3"/>
        <v>0.33499999999999996</v>
      </c>
      <c r="M56" s="93" t="s">
        <v>364</v>
      </c>
    </row>
    <row r="57" spans="1:13" ht="15.75" thickBot="1">
      <c r="A57" s="34">
        <v>35</v>
      </c>
      <c r="B57" s="196" t="s">
        <v>52</v>
      </c>
      <c r="C57" s="39" t="s">
        <v>153</v>
      </c>
      <c r="D57" s="80"/>
      <c r="E57" s="55">
        <f>'ЦП Текущий дефицит, табл.1'!D58+'Ожидаемый дефицит, табл. 2'!D57</f>
        <v>0.12</v>
      </c>
      <c r="F57" s="15">
        <v>2.15</v>
      </c>
      <c r="G57" s="53" t="s">
        <v>5</v>
      </c>
      <c r="H57" s="40">
        <f t="shared" si="1"/>
        <v>2.15</v>
      </c>
      <c r="I57" s="41">
        <v>0</v>
      </c>
      <c r="J57" s="14">
        <f t="shared" si="0"/>
        <v>2.15</v>
      </c>
      <c r="K57" s="12">
        <f t="shared" si="2"/>
        <v>2.03</v>
      </c>
      <c r="L57" s="85">
        <f t="shared" si="3"/>
        <v>2.03</v>
      </c>
      <c r="M57" s="93" t="s">
        <v>364</v>
      </c>
    </row>
    <row r="58" spans="1:13" ht="15.75" thickBot="1">
      <c r="A58" s="50">
        <v>36</v>
      </c>
      <c r="B58" s="198" t="s">
        <v>53</v>
      </c>
      <c r="C58" s="51" t="s">
        <v>153</v>
      </c>
      <c r="D58" s="83">
        <v>0.065</v>
      </c>
      <c r="E58" s="55">
        <f>'ЦП Текущий дефицит, табл.1'!D59+'Ожидаемый дефицит, табл. 2'!D58</f>
        <v>0.425</v>
      </c>
      <c r="F58" s="15">
        <v>0.8</v>
      </c>
      <c r="G58" s="53" t="s">
        <v>5</v>
      </c>
      <c r="H58" s="52">
        <f t="shared" si="1"/>
        <v>0.8</v>
      </c>
      <c r="I58" s="53">
        <v>0</v>
      </c>
      <c r="J58" s="15">
        <f t="shared" si="0"/>
        <v>0.8</v>
      </c>
      <c r="K58" s="12">
        <f t="shared" si="2"/>
        <v>0.37500000000000006</v>
      </c>
      <c r="L58" s="87">
        <f t="shared" si="3"/>
        <v>0.37500000000000006</v>
      </c>
      <c r="M58" s="93" t="s">
        <v>364</v>
      </c>
    </row>
    <row r="59" spans="1:13" ht="15.75" thickBot="1">
      <c r="A59" s="50">
        <v>37</v>
      </c>
      <c r="B59" s="198" t="s">
        <v>54</v>
      </c>
      <c r="C59" s="51" t="s">
        <v>153</v>
      </c>
      <c r="D59" s="83">
        <v>0.035</v>
      </c>
      <c r="E59" s="15">
        <f>'ЦП Текущий дефицит, табл.1'!D60+'Ожидаемый дефицит, табл. 2'!D59</f>
        <v>0.675</v>
      </c>
      <c r="F59" s="15">
        <v>1.05</v>
      </c>
      <c r="G59" s="53" t="s">
        <v>5</v>
      </c>
      <c r="H59" s="52">
        <f t="shared" si="1"/>
        <v>1.05</v>
      </c>
      <c r="I59" s="53">
        <v>0</v>
      </c>
      <c r="J59" s="15">
        <f t="shared" si="0"/>
        <v>1.05</v>
      </c>
      <c r="K59" s="15">
        <f t="shared" si="2"/>
        <v>0.375</v>
      </c>
      <c r="L59" s="87">
        <f t="shared" si="3"/>
        <v>0.375</v>
      </c>
      <c r="M59" s="93" t="s">
        <v>364</v>
      </c>
    </row>
    <row r="60" spans="1:13" ht="15.75" thickBot="1">
      <c r="A60" s="131">
        <v>38</v>
      </c>
      <c r="B60" s="199" t="s">
        <v>55</v>
      </c>
      <c r="C60" s="132" t="s">
        <v>157</v>
      </c>
      <c r="D60" s="133">
        <v>3.54</v>
      </c>
      <c r="E60" s="138">
        <f>'ЦП Текущий дефицит, табл.1'!D61+'Ожидаемый дефицит, табл. 2'!D60</f>
        <v>5.12</v>
      </c>
      <c r="F60" s="134">
        <v>2.72</v>
      </c>
      <c r="G60" s="135" t="s">
        <v>5</v>
      </c>
      <c r="H60" s="139">
        <f t="shared" si="1"/>
        <v>2.72</v>
      </c>
      <c r="I60" s="135">
        <v>0</v>
      </c>
      <c r="J60" s="134">
        <f t="shared" si="0"/>
        <v>2.72</v>
      </c>
      <c r="K60" s="140">
        <f t="shared" si="2"/>
        <v>-2.4</v>
      </c>
      <c r="L60" s="136">
        <f t="shared" si="3"/>
        <v>-2.4</v>
      </c>
      <c r="M60" s="137" t="s">
        <v>408</v>
      </c>
    </row>
    <row r="61" spans="1:13" ht="15.75" thickBot="1">
      <c r="A61" s="50">
        <v>39</v>
      </c>
      <c r="B61" s="198" t="s">
        <v>56</v>
      </c>
      <c r="C61" s="51" t="s">
        <v>153</v>
      </c>
      <c r="D61" s="83"/>
      <c r="E61" s="55">
        <f>'ЦП Текущий дефицит, табл.1'!D62+'Ожидаемый дефицит, табл. 2'!D61</f>
        <v>0.3</v>
      </c>
      <c r="F61" s="15">
        <v>1.1</v>
      </c>
      <c r="G61" s="53" t="s">
        <v>5</v>
      </c>
      <c r="H61" s="52">
        <f t="shared" si="1"/>
        <v>1.1</v>
      </c>
      <c r="I61" s="53">
        <v>0</v>
      </c>
      <c r="J61" s="15">
        <f t="shared" si="0"/>
        <v>1.1</v>
      </c>
      <c r="K61" s="12">
        <f t="shared" si="2"/>
        <v>0.8</v>
      </c>
      <c r="L61" s="87">
        <f t="shared" si="3"/>
        <v>0.8</v>
      </c>
      <c r="M61" s="93" t="s">
        <v>364</v>
      </c>
    </row>
    <row r="62" spans="1:13" ht="15.75" thickBot="1">
      <c r="A62" s="50">
        <v>40</v>
      </c>
      <c r="B62" s="198" t="s">
        <v>57</v>
      </c>
      <c r="C62" s="51" t="s">
        <v>153</v>
      </c>
      <c r="D62" s="83">
        <v>0.014</v>
      </c>
      <c r="E62" s="55">
        <f>'ЦП Текущий дефицит, табл.1'!D63+'Ожидаемый дефицит, табл. 2'!D62</f>
        <v>0.664</v>
      </c>
      <c r="F62" s="15">
        <v>0.9</v>
      </c>
      <c r="G62" s="53" t="s">
        <v>5</v>
      </c>
      <c r="H62" s="52">
        <f t="shared" si="1"/>
        <v>0.9</v>
      </c>
      <c r="I62" s="53">
        <v>0</v>
      </c>
      <c r="J62" s="15">
        <f t="shared" si="0"/>
        <v>0.9</v>
      </c>
      <c r="K62" s="12">
        <f t="shared" si="2"/>
        <v>0.236</v>
      </c>
      <c r="L62" s="87">
        <f t="shared" si="3"/>
        <v>0.236</v>
      </c>
      <c r="M62" s="93" t="s">
        <v>364</v>
      </c>
    </row>
    <row r="63" spans="1:13" ht="15.75" thickBot="1">
      <c r="A63" s="34">
        <v>41</v>
      </c>
      <c r="B63" s="196" t="s">
        <v>58</v>
      </c>
      <c r="C63" s="39" t="s">
        <v>157</v>
      </c>
      <c r="D63" s="80">
        <v>0.013</v>
      </c>
      <c r="E63" s="55">
        <f>'ЦП Текущий дефицит, табл.1'!D64+'Ожидаемый дефицит, табл. 2'!D63</f>
        <v>0.873</v>
      </c>
      <c r="F63" s="15">
        <v>2.1</v>
      </c>
      <c r="G63" s="53" t="s">
        <v>5</v>
      </c>
      <c r="H63" s="40">
        <f t="shared" si="1"/>
        <v>2.1</v>
      </c>
      <c r="I63" s="41">
        <v>0</v>
      </c>
      <c r="J63" s="14">
        <f t="shared" si="0"/>
        <v>2.1</v>
      </c>
      <c r="K63" s="12">
        <f t="shared" si="2"/>
        <v>1.227</v>
      </c>
      <c r="L63" s="85">
        <f t="shared" si="3"/>
        <v>1.227</v>
      </c>
      <c r="M63" s="93" t="s">
        <v>364</v>
      </c>
    </row>
    <row r="64" spans="1:13" ht="15.75" thickBot="1">
      <c r="A64" s="50">
        <v>42</v>
      </c>
      <c r="B64" s="198" t="s">
        <v>59</v>
      </c>
      <c r="C64" s="51" t="s">
        <v>153</v>
      </c>
      <c r="D64" s="83"/>
      <c r="E64" s="55">
        <f>'ЦП Текущий дефицит, табл.1'!D65+'Ожидаемый дефицит, табл. 2'!D64</f>
        <v>0.66</v>
      </c>
      <c r="F64" s="15">
        <v>2.15</v>
      </c>
      <c r="G64" s="53" t="s">
        <v>5</v>
      </c>
      <c r="H64" s="52">
        <f t="shared" si="1"/>
        <v>2.15</v>
      </c>
      <c r="I64" s="53">
        <v>0</v>
      </c>
      <c r="J64" s="15">
        <f t="shared" si="0"/>
        <v>2.15</v>
      </c>
      <c r="K64" s="12">
        <f t="shared" si="2"/>
        <v>1.4899999999999998</v>
      </c>
      <c r="L64" s="87">
        <f t="shared" si="3"/>
        <v>1.4899999999999998</v>
      </c>
      <c r="M64" s="93" t="s">
        <v>364</v>
      </c>
    </row>
    <row r="65" spans="1:13" ht="15.75" thickBot="1">
      <c r="A65" s="34">
        <v>43</v>
      </c>
      <c r="B65" s="196" t="s">
        <v>60</v>
      </c>
      <c r="C65" s="39" t="s">
        <v>153</v>
      </c>
      <c r="D65" s="80">
        <v>0.02</v>
      </c>
      <c r="E65" s="55">
        <f>'ЦП Текущий дефицит, табл.1'!D66+'Ожидаемый дефицит, табл. 2'!D65</f>
        <v>0.22999999999999998</v>
      </c>
      <c r="F65" s="15">
        <v>1.8</v>
      </c>
      <c r="G65" s="53" t="s">
        <v>5</v>
      </c>
      <c r="H65" s="40">
        <f t="shared" si="1"/>
        <v>1.8</v>
      </c>
      <c r="I65" s="41">
        <v>0</v>
      </c>
      <c r="J65" s="14">
        <f t="shared" si="0"/>
        <v>1.8</v>
      </c>
      <c r="K65" s="12">
        <f t="shared" si="2"/>
        <v>1.57</v>
      </c>
      <c r="L65" s="85">
        <f t="shared" si="3"/>
        <v>1.57</v>
      </c>
      <c r="M65" s="93" t="s">
        <v>364</v>
      </c>
    </row>
    <row r="66" spans="1:13" ht="15.75" thickBot="1">
      <c r="A66" s="50">
        <v>44</v>
      </c>
      <c r="B66" s="198" t="s">
        <v>61</v>
      </c>
      <c r="C66" s="51" t="s">
        <v>153</v>
      </c>
      <c r="D66" s="83">
        <v>0.01</v>
      </c>
      <c r="E66" s="55">
        <f>'ЦП Текущий дефицит, табл.1'!D67+'Ожидаемый дефицит, табл. 2'!D66</f>
        <v>0.26</v>
      </c>
      <c r="F66" s="15">
        <v>1.5</v>
      </c>
      <c r="G66" s="53" t="s">
        <v>5</v>
      </c>
      <c r="H66" s="52">
        <f t="shared" si="1"/>
        <v>1.5</v>
      </c>
      <c r="I66" s="53">
        <v>0</v>
      </c>
      <c r="J66" s="15">
        <f t="shared" si="0"/>
        <v>1.5</v>
      </c>
      <c r="K66" s="12">
        <f t="shared" si="2"/>
        <v>1.24</v>
      </c>
      <c r="L66" s="87">
        <f t="shared" si="3"/>
        <v>1.24</v>
      </c>
      <c r="M66" s="93" t="s">
        <v>364</v>
      </c>
    </row>
    <row r="67" spans="1:13" ht="15.75" thickBot="1">
      <c r="A67" s="34">
        <v>45</v>
      </c>
      <c r="B67" s="196" t="s">
        <v>62</v>
      </c>
      <c r="C67" s="39" t="s">
        <v>153</v>
      </c>
      <c r="D67" s="80">
        <v>0.02</v>
      </c>
      <c r="E67" s="55">
        <f>'ЦП Текущий дефицит, табл.1'!D68+'Ожидаемый дефицит, табл. 2'!D67</f>
        <v>0.96</v>
      </c>
      <c r="F67" s="15">
        <v>1.4</v>
      </c>
      <c r="G67" s="53" t="s">
        <v>5</v>
      </c>
      <c r="H67" s="40">
        <f t="shared" si="1"/>
        <v>1.4</v>
      </c>
      <c r="I67" s="41">
        <v>0</v>
      </c>
      <c r="J67" s="14">
        <f t="shared" si="0"/>
        <v>1.4</v>
      </c>
      <c r="K67" s="12">
        <f t="shared" si="2"/>
        <v>0.43999999999999995</v>
      </c>
      <c r="L67" s="85">
        <f t="shared" si="3"/>
        <v>0.43999999999999995</v>
      </c>
      <c r="M67" s="98" t="s">
        <v>364</v>
      </c>
    </row>
    <row r="68" spans="1:13" ht="15.75" thickBot="1">
      <c r="A68" s="50">
        <v>46</v>
      </c>
      <c r="B68" s="198" t="s">
        <v>63</v>
      </c>
      <c r="C68" s="51" t="s">
        <v>153</v>
      </c>
      <c r="D68" s="83">
        <v>0.018</v>
      </c>
      <c r="E68" s="55">
        <f>'ЦП Текущий дефицит, табл.1'!D69+'Ожидаемый дефицит, табл. 2'!D68</f>
        <v>0.508</v>
      </c>
      <c r="F68" s="15">
        <v>1.4</v>
      </c>
      <c r="G68" s="53" t="s">
        <v>5</v>
      </c>
      <c r="H68" s="52">
        <f t="shared" si="1"/>
        <v>1.4</v>
      </c>
      <c r="I68" s="53">
        <v>0</v>
      </c>
      <c r="J68" s="15">
        <f t="shared" si="0"/>
        <v>1.4</v>
      </c>
      <c r="K68" s="12">
        <f t="shared" si="2"/>
        <v>0.8919999999999999</v>
      </c>
      <c r="L68" s="87">
        <f t="shared" si="3"/>
        <v>0.8919999999999999</v>
      </c>
      <c r="M68" s="93" t="s">
        <v>364</v>
      </c>
    </row>
    <row r="69" spans="1:13" ht="15.75" thickBot="1">
      <c r="A69" s="50">
        <v>47</v>
      </c>
      <c r="B69" s="198" t="s">
        <v>64</v>
      </c>
      <c r="C69" s="51" t="s">
        <v>158</v>
      </c>
      <c r="D69" s="83">
        <v>0.02</v>
      </c>
      <c r="E69" s="55">
        <f>'ЦП Текущий дефицит, табл.1'!D70+'Ожидаемый дефицит, табл. 2'!D69</f>
        <v>0.13999999999999999</v>
      </c>
      <c r="F69" s="15">
        <v>0.7</v>
      </c>
      <c r="G69" s="53" t="s">
        <v>5</v>
      </c>
      <c r="H69" s="52">
        <f t="shared" si="1"/>
        <v>0.7</v>
      </c>
      <c r="I69" s="53">
        <v>0</v>
      </c>
      <c r="J69" s="15">
        <f t="shared" si="0"/>
        <v>0.7</v>
      </c>
      <c r="K69" s="12">
        <f t="shared" si="2"/>
        <v>0.5599999999999999</v>
      </c>
      <c r="L69" s="87">
        <f t="shared" si="3"/>
        <v>0.5599999999999999</v>
      </c>
      <c r="M69" s="93" t="s">
        <v>364</v>
      </c>
    </row>
    <row r="70" spans="1:13" ht="15.75" thickBot="1">
      <c r="A70" s="50">
        <v>48</v>
      </c>
      <c r="B70" s="198" t="s">
        <v>65</v>
      </c>
      <c r="C70" s="51" t="s">
        <v>158</v>
      </c>
      <c r="D70" s="83">
        <v>0.044</v>
      </c>
      <c r="E70" s="55">
        <f>'ЦП Текущий дефицит, табл.1'!D71+'Ожидаемый дефицит, табл. 2'!D70</f>
        <v>0.634</v>
      </c>
      <c r="F70" s="15">
        <v>0.76</v>
      </c>
      <c r="G70" s="53" t="s">
        <v>5</v>
      </c>
      <c r="H70" s="52">
        <f t="shared" si="1"/>
        <v>0.76</v>
      </c>
      <c r="I70" s="53">
        <v>0</v>
      </c>
      <c r="J70" s="15">
        <f t="shared" si="0"/>
        <v>0.76</v>
      </c>
      <c r="K70" s="12">
        <f t="shared" si="2"/>
        <v>0.126</v>
      </c>
      <c r="L70" s="87">
        <f t="shared" si="3"/>
        <v>0.126</v>
      </c>
      <c r="M70" s="93" t="s">
        <v>364</v>
      </c>
    </row>
    <row r="71" spans="1:13" ht="15.75" thickBot="1">
      <c r="A71" s="31">
        <v>49</v>
      </c>
      <c r="B71" s="202" t="s">
        <v>66</v>
      </c>
      <c r="C71" s="54" t="s">
        <v>153</v>
      </c>
      <c r="D71" s="119">
        <v>0.011</v>
      </c>
      <c r="E71" s="55">
        <f>'ЦП Текущий дефицит, табл.1'!D72+'Ожидаемый дефицит, табл. 2'!D71</f>
        <v>0.511</v>
      </c>
      <c r="F71" s="15">
        <v>1.1</v>
      </c>
      <c r="G71" s="53" t="s">
        <v>5</v>
      </c>
      <c r="H71" s="56">
        <f t="shared" si="1"/>
        <v>1.1</v>
      </c>
      <c r="I71" s="57">
        <v>0</v>
      </c>
      <c r="J71" s="55">
        <f t="shared" si="0"/>
        <v>1.1</v>
      </c>
      <c r="K71" s="12">
        <f t="shared" si="2"/>
        <v>0.5890000000000001</v>
      </c>
      <c r="L71" s="84">
        <f t="shared" si="3"/>
        <v>0.5890000000000001</v>
      </c>
      <c r="M71" s="93" t="s">
        <v>364</v>
      </c>
    </row>
    <row r="72" spans="1:13" ht="29.25" thickBot="1">
      <c r="A72" s="50">
        <v>50</v>
      </c>
      <c r="B72" s="198" t="s">
        <v>67</v>
      </c>
      <c r="C72" s="51" t="s">
        <v>153</v>
      </c>
      <c r="D72" s="83"/>
      <c r="E72" s="55">
        <f>'ЦП Текущий дефицит, табл.1'!D73+'Ожидаемый дефицит, табл. 2'!D72</f>
        <v>0.53</v>
      </c>
      <c r="F72" s="15">
        <v>1.43</v>
      </c>
      <c r="G72" s="53" t="s">
        <v>5</v>
      </c>
      <c r="H72" s="52">
        <f t="shared" si="1"/>
        <v>1.43</v>
      </c>
      <c r="I72" s="53">
        <v>0</v>
      </c>
      <c r="J72" s="15">
        <f t="shared" si="0"/>
        <v>1.43</v>
      </c>
      <c r="K72" s="12">
        <f t="shared" si="2"/>
        <v>0.8999999999999999</v>
      </c>
      <c r="L72" s="87">
        <f t="shared" si="3"/>
        <v>0.8999999999999999</v>
      </c>
      <c r="M72" s="93" t="s">
        <v>364</v>
      </c>
    </row>
    <row r="73" spans="1:13" ht="15.75" thickBot="1">
      <c r="A73" s="34">
        <v>51</v>
      </c>
      <c r="B73" s="196" t="s">
        <v>68</v>
      </c>
      <c r="C73" s="39" t="s">
        <v>153</v>
      </c>
      <c r="D73" s="80">
        <v>0.042</v>
      </c>
      <c r="E73" s="55">
        <f>'ЦП Текущий дефицит, табл.1'!D74+'Ожидаемый дефицит, табл. 2'!D73</f>
        <v>0.542</v>
      </c>
      <c r="F73" s="15">
        <v>1.43</v>
      </c>
      <c r="G73" s="53" t="s">
        <v>5</v>
      </c>
      <c r="H73" s="40">
        <f t="shared" si="1"/>
        <v>1.43</v>
      </c>
      <c r="I73" s="41">
        <v>0</v>
      </c>
      <c r="J73" s="14">
        <f aca="true" t="shared" si="4" ref="J73:J136">H73</f>
        <v>1.43</v>
      </c>
      <c r="K73" s="12">
        <f t="shared" si="2"/>
        <v>0.8879999999999999</v>
      </c>
      <c r="L73" s="85">
        <f t="shared" si="3"/>
        <v>0.8879999999999999</v>
      </c>
      <c r="M73" s="93" t="s">
        <v>364</v>
      </c>
    </row>
    <row r="74" spans="1:13" ht="32.25" customHeight="1" thickBot="1">
      <c r="A74" s="50">
        <v>52</v>
      </c>
      <c r="B74" s="198" t="s">
        <v>69</v>
      </c>
      <c r="C74" s="51" t="s">
        <v>153</v>
      </c>
      <c r="D74" s="83">
        <v>0.014</v>
      </c>
      <c r="E74" s="55">
        <f>'ЦП Текущий дефицит, табл.1'!D75+'Ожидаемый дефицит, табл. 2'!D74</f>
        <v>0.29400000000000004</v>
      </c>
      <c r="F74" s="15">
        <v>2.85</v>
      </c>
      <c r="G74" s="53" t="s">
        <v>5</v>
      </c>
      <c r="H74" s="52">
        <f aca="true" t="shared" si="5" ref="H74:H137">F74</f>
        <v>2.85</v>
      </c>
      <c r="I74" s="53">
        <v>0</v>
      </c>
      <c r="J74" s="15">
        <f t="shared" si="4"/>
        <v>2.85</v>
      </c>
      <c r="K74" s="12">
        <f aca="true" t="shared" si="6" ref="K74:K137">J74-E74</f>
        <v>2.556</v>
      </c>
      <c r="L74" s="87">
        <f t="shared" si="3"/>
        <v>2.556</v>
      </c>
      <c r="M74" s="93" t="s">
        <v>364</v>
      </c>
    </row>
    <row r="75" spans="1:13" ht="34.5" customHeight="1" thickBot="1">
      <c r="A75" s="34">
        <v>53</v>
      </c>
      <c r="B75" s="196" t="s">
        <v>70</v>
      </c>
      <c r="C75" s="39" t="s">
        <v>158</v>
      </c>
      <c r="D75" s="80">
        <v>0.006</v>
      </c>
      <c r="E75" s="55">
        <f>'ЦП Текущий дефицит, табл.1'!D76+'Ожидаемый дефицит, табл. 2'!D75</f>
        <v>0.216</v>
      </c>
      <c r="F75" s="15">
        <v>0.94</v>
      </c>
      <c r="G75" s="53" t="s">
        <v>5</v>
      </c>
      <c r="H75" s="40">
        <f t="shared" si="5"/>
        <v>0.94</v>
      </c>
      <c r="I75" s="41">
        <v>0</v>
      </c>
      <c r="J75" s="14">
        <f t="shared" si="4"/>
        <v>0.94</v>
      </c>
      <c r="K75" s="12">
        <f t="shared" si="6"/>
        <v>0.724</v>
      </c>
      <c r="L75" s="85">
        <f t="shared" si="3"/>
        <v>0.724</v>
      </c>
      <c r="M75" s="93" t="s">
        <v>364</v>
      </c>
    </row>
    <row r="76" spans="1:13" ht="30.75" customHeight="1" thickBot="1">
      <c r="A76" s="50">
        <v>54</v>
      </c>
      <c r="B76" s="198" t="s">
        <v>71</v>
      </c>
      <c r="C76" s="51" t="s">
        <v>153</v>
      </c>
      <c r="D76" s="83">
        <v>0.032</v>
      </c>
      <c r="E76" s="55">
        <f>'ЦП Текущий дефицит, табл.1'!D77+'Ожидаемый дефицит, табл. 2'!D76</f>
        <v>0.43200000000000005</v>
      </c>
      <c r="F76" s="15">
        <v>1.8</v>
      </c>
      <c r="G76" s="53" t="s">
        <v>5</v>
      </c>
      <c r="H76" s="52">
        <f t="shared" si="5"/>
        <v>1.8</v>
      </c>
      <c r="I76" s="53">
        <v>0</v>
      </c>
      <c r="J76" s="15">
        <f t="shared" si="4"/>
        <v>1.8</v>
      </c>
      <c r="K76" s="12">
        <f t="shared" si="6"/>
        <v>1.3679999999999999</v>
      </c>
      <c r="L76" s="87">
        <f t="shared" si="3"/>
        <v>1.3679999999999999</v>
      </c>
      <c r="M76" s="93" t="s">
        <v>364</v>
      </c>
    </row>
    <row r="77" spans="1:13" ht="28.5" customHeight="1" thickBot="1">
      <c r="A77" s="34">
        <v>55</v>
      </c>
      <c r="B77" s="196" t="s">
        <v>72</v>
      </c>
      <c r="C77" s="39" t="s">
        <v>153</v>
      </c>
      <c r="D77" s="80">
        <v>0.036</v>
      </c>
      <c r="E77" s="55">
        <f>'ЦП Текущий дефицит, табл.1'!D78+'Ожидаемый дефицит, табл. 2'!D77</f>
        <v>0.46599999999999997</v>
      </c>
      <c r="F77" s="15">
        <v>0.8</v>
      </c>
      <c r="G77" s="53" t="s">
        <v>5</v>
      </c>
      <c r="H77" s="40">
        <f t="shared" si="5"/>
        <v>0.8</v>
      </c>
      <c r="I77" s="41">
        <v>0</v>
      </c>
      <c r="J77" s="14">
        <f t="shared" si="4"/>
        <v>0.8</v>
      </c>
      <c r="K77" s="12">
        <f t="shared" si="6"/>
        <v>0.3340000000000001</v>
      </c>
      <c r="L77" s="85">
        <f t="shared" si="3"/>
        <v>0.3340000000000001</v>
      </c>
      <c r="M77" s="93" t="s">
        <v>364</v>
      </c>
    </row>
    <row r="78" spans="1:13" ht="15.75" thickBot="1">
      <c r="A78" s="50">
        <v>56</v>
      </c>
      <c r="B78" s="198" t="s">
        <v>73</v>
      </c>
      <c r="C78" s="51" t="s">
        <v>156</v>
      </c>
      <c r="D78" s="83">
        <v>0.025</v>
      </c>
      <c r="E78" s="55">
        <f>'ЦП Текущий дефицит, табл.1'!D79+'Ожидаемый дефицит, табл. 2'!D78</f>
        <v>0.405</v>
      </c>
      <c r="F78" s="15">
        <v>1.07</v>
      </c>
      <c r="G78" s="53" t="s">
        <v>5</v>
      </c>
      <c r="H78" s="52">
        <f t="shared" si="5"/>
        <v>1.07</v>
      </c>
      <c r="I78" s="53">
        <v>0</v>
      </c>
      <c r="J78" s="15">
        <f t="shared" si="4"/>
        <v>1.07</v>
      </c>
      <c r="K78" s="12">
        <f t="shared" si="6"/>
        <v>0.665</v>
      </c>
      <c r="L78" s="87">
        <f t="shared" si="3"/>
        <v>0.665</v>
      </c>
      <c r="M78" s="93" t="s">
        <v>364</v>
      </c>
    </row>
    <row r="79" spans="1:13" ht="38.25" customHeight="1" thickBot="1">
      <c r="A79" s="50">
        <v>57</v>
      </c>
      <c r="B79" s="198" t="s">
        <v>74</v>
      </c>
      <c r="C79" s="51" t="s">
        <v>153</v>
      </c>
      <c r="D79" s="80">
        <v>0.038</v>
      </c>
      <c r="E79" s="15">
        <f>'ЦП Текущий дефицит, табл.1'!D80+'Ожидаемый дефицит, табл. 2'!D79</f>
        <v>0.418</v>
      </c>
      <c r="F79" s="15">
        <v>0.85</v>
      </c>
      <c r="G79" s="53" t="s">
        <v>5</v>
      </c>
      <c r="H79" s="52">
        <f t="shared" si="5"/>
        <v>0.85</v>
      </c>
      <c r="I79" s="53">
        <v>0</v>
      </c>
      <c r="J79" s="15">
        <f t="shared" si="4"/>
        <v>0.85</v>
      </c>
      <c r="K79" s="15">
        <f t="shared" si="6"/>
        <v>0.432</v>
      </c>
      <c r="L79" s="87">
        <f t="shared" si="3"/>
        <v>0.432</v>
      </c>
      <c r="M79" s="93" t="s">
        <v>364</v>
      </c>
    </row>
    <row r="80" spans="1:13" ht="36.75" customHeight="1" thickBot="1">
      <c r="A80" s="50">
        <v>58</v>
      </c>
      <c r="B80" s="198" t="s">
        <v>75</v>
      </c>
      <c r="C80" s="51" t="s">
        <v>158</v>
      </c>
      <c r="D80" s="83">
        <v>0.011</v>
      </c>
      <c r="E80" s="55">
        <f>'ЦП Текущий дефицит, табл.1'!D81+'Ожидаемый дефицит, табл. 2'!D80</f>
        <v>0.331</v>
      </c>
      <c r="F80" s="15">
        <v>2.15</v>
      </c>
      <c r="G80" s="53" t="s">
        <v>5</v>
      </c>
      <c r="H80" s="52">
        <f t="shared" si="5"/>
        <v>2.15</v>
      </c>
      <c r="I80" s="53">
        <v>0</v>
      </c>
      <c r="J80" s="15">
        <f t="shared" si="4"/>
        <v>2.15</v>
      </c>
      <c r="K80" s="12">
        <f t="shared" si="6"/>
        <v>1.819</v>
      </c>
      <c r="L80" s="87">
        <f t="shared" si="3"/>
        <v>1.819</v>
      </c>
      <c r="M80" s="93" t="s">
        <v>364</v>
      </c>
    </row>
    <row r="81" spans="1:13" ht="39.75" customHeight="1" thickBot="1">
      <c r="A81" s="34">
        <v>59</v>
      </c>
      <c r="B81" s="196" t="s">
        <v>76</v>
      </c>
      <c r="C81" s="39" t="s">
        <v>153</v>
      </c>
      <c r="D81" s="80">
        <v>0.043</v>
      </c>
      <c r="E81" s="55">
        <f>'ЦП Текущий дефицит, табл.1'!D82+'Ожидаемый дефицит, табл. 2'!D81</f>
        <v>0.643</v>
      </c>
      <c r="F81" s="15">
        <v>0.84</v>
      </c>
      <c r="G81" s="53" t="s">
        <v>5</v>
      </c>
      <c r="H81" s="40">
        <f t="shared" si="5"/>
        <v>0.84</v>
      </c>
      <c r="I81" s="41">
        <v>0</v>
      </c>
      <c r="J81" s="14">
        <f t="shared" si="4"/>
        <v>0.84</v>
      </c>
      <c r="K81" s="12">
        <f t="shared" si="6"/>
        <v>0.19699999999999995</v>
      </c>
      <c r="L81" s="85">
        <f t="shared" si="3"/>
        <v>0.19699999999999995</v>
      </c>
      <c r="M81" s="93" t="s">
        <v>364</v>
      </c>
    </row>
    <row r="82" spans="1:13" ht="28.5" customHeight="1" thickBot="1">
      <c r="A82" s="50">
        <v>60</v>
      </c>
      <c r="B82" s="198" t="s">
        <v>77</v>
      </c>
      <c r="C82" s="51" t="s">
        <v>156</v>
      </c>
      <c r="D82" s="83"/>
      <c r="E82" s="55">
        <f>'ЦП Текущий дефицит, табл.1'!D83+'Ожидаемый дефицит, табл. 2'!D82</f>
        <v>1.01</v>
      </c>
      <c r="F82" s="15">
        <v>2.15</v>
      </c>
      <c r="G82" s="53" t="s">
        <v>5</v>
      </c>
      <c r="H82" s="52">
        <f t="shared" si="5"/>
        <v>2.15</v>
      </c>
      <c r="I82" s="53">
        <v>0</v>
      </c>
      <c r="J82" s="15">
        <f t="shared" si="4"/>
        <v>2.15</v>
      </c>
      <c r="K82" s="12">
        <f t="shared" si="6"/>
        <v>1.14</v>
      </c>
      <c r="L82" s="87">
        <f t="shared" si="3"/>
        <v>1.14</v>
      </c>
      <c r="M82" s="93" t="s">
        <v>364</v>
      </c>
    </row>
    <row r="83" spans="1:13" ht="24.75" customHeight="1" thickBot="1">
      <c r="A83" s="34">
        <v>61</v>
      </c>
      <c r="B83" s="196" t="s">
        <v>78</v>
      </c>
      <c r="C83" s="39" t="s">
        <v>153</v>
      </c>
      <c r="D83" s="80">
        <v>0.033</v>
      </c>
      <c r="E83" s="55">
        <f>'ЦП Текущий дефицит, табл.1'!D84+'Ожидаемый дефицит, табл. 2'!D83</f>
        <v>0.193</v>
      </c>
      <c r="F83" s="15">
        <v>0.58</v>
      </c>
      <c r="G83" s="53" t="s">
        <v>5</v>
      </c>
      <c r="H83" s="40">
        <f t="shared" si="5"/>
        <v>0.58</v>
      </c>
      <c r="I83" s="41">
        <v>0</v>
      </c>
      <c r="J83" s="14">
        <f t="shared" si="4"/>
        <v>0.58</v>
      </c>
      <c r="K83" s="12">
        <f t="shared" si="6"/>
        <v>0.38699999999999996</v>
      </c>
      <c r="L83" s="85">
        <f t="shared" si="3"/>
        <v>0.38699999999999996</v>
      </c>
      <c r="M83" s="93" t="s">
        <v>364</v>
      </c>
    </row>
    <row r="84" spans="1:13" ht="30.75" customHeight="1" thickBot="1">
      <c r="A84" s="50">
        <v>62</v>
      </c>
      <c r="B84" s="198" t="s">
        <v>79</v>
      </c>
      <c r="C84" s="51" t="s">
        <v>157</v>
      </c>
      <c r="D84" s="83">
        <v>0.006</v>
      </c>
      <c r="E84" s="55">
        <f>'ЦП Текущий дефицит, табл.1'!D85+'Ожидаемый дефицит, табл. 2'!D84</f>
        <v>0.336</v>
      </c>
      <c r="F84" s="15">
        <v>0.8</v>
      </c>
      <c r="G84" s="53" t="s">
        <v>5</v>
      </c>
      <c r="H84" s="52">
        <f t="shared" si="5"/>
        <v>0.8</v>
      </c>
      <c r="I84" s="53">
        <v>0</v>
      </c>
      <c r="J84" s="15">
        <f t="shared" si="4"/>
        <v>0.8</v>
      </c>
      <c r="K84" s="12">
        <f t="shared" si="6"/>
        <v>0.464</v>
      </c>
      <c r="L84" s="87">
        <f t="shared" si="3"/>
        <v>0.464</v>
      </c>
      <c r="M84" s="93" t="s">
        <v>364</v>
      </c>
    </row>
    <row r="85" spans="1:13" ht="29.25" thickBot="1">
      <c r="A85" s="34">
        <v>63</v>
      </c>
      <c r="B85" s="196" t="s">
        <v>80</v>
      </c>
      <c r="C85" s="39" t="s">
        <v>153</v>
      </c>
      <c r="D85" s="80">
        <v>0.01</v>
      </c>
      <c r="E85" s="55">
        <f>'ЦП Текущий дефицит, табл.1'!D86+'Ожидаемый дефицит, табл. 2'!D85</f>
        <v>0.18000000000000002</v>
      </c>
      <c r="F85" s="15">
        <v>1.8</v>
      </c>
      <c r="G85" s="53" t="s">
        <v>5</v>
      </c>
      <c r="H85" s="40">
        <f t="shared" si="5"/>
        <v>1.8</v>
      </c>
      <c r="I85" s="41">
        <v>0</v>
      </c>
      <c r="J85" s="14">
        <f t="shared" si="4"/>
        <v>1.8</v>
      </c>
      <c r="K85" s="12">
        <f t="shared" si="6"/>
        <v>1.62</v>
      </c>
      <c r="L85" s="85">
        <f t="shared" si="3"/>
        <v>1.62</v>
      </c>
      <c r="M85" s="93" t="s">
        <v>364</v>
      </c>
    </row>
    <row r="86" spans="1:13" ht="15.75" thickBot="1">
      <c r="A86" s="50">
        <v>64</v>
      </c>
      <c r="B86" s="198" t="s">
        <v>81</v>
      </c>
      <c r="C86" s="51" t="s">
        <v>158</v>
      </c>
      <c r="D86" s="83">
        <v>0.01</v>
      </c>
      <c r="E86" s="55">
        <f>'ЦП Текущий дефицит, табл.1'!D87+'Ожидаемый дефицит, табл. 2'!D86</f>
        <v>0.19</v>
      </c>
      <c r="F86" s="15">
        <v>0.64</v>
      </c>
      <c r="G86" s="53" t="s">
        <v>5</v>
      </c>
      <c r="H86" s="52">
        <f t="shared" si="5"/>
        <v>0.64</v>
      </c>
      <c r="I86" s="53">
        <v>0</v>
      </c>
      <c r="J86" s="15">
        <f t="shared" si="4"/>
        <v>0.64</v>
      </c>
      <c r="K86" s="12">
        <f t="shared" si="6"/>
        <v>0.45</v>
      </c>
      <c r="L86" s="87">
        <f t="shared" si="3"/>
        <v>0.45</v>
      </c>
      <c r="M86" s="93" t="s">
        <v>364</v>
      </c>
    </row>
    <row r="87" spans="1:13" ht="15.75" thickBot="1">
      <c r="A87" s="34">
        <v>65</v>
      </c>
      <c r="B87" s="196" t="s">
        <v>83</v>
      </c>
      <c r="C87" s="39" t="s">
        <v>158</v>
      </c>
      <c r="D87" s="80">
        <v>0.207</v>
      </c>
      <c r="E87" s="55">
        <f>'ЦП Текущий дефицит, табл.1'!D88+'Ожидаемый дефицит, табл. 2'!D87</f>
        <v>0.46699999999999997</v>
      </c>
      <c r="F87" s="15">
        <v>0.74</v>
      </c>
      <c r="G87" s="53" t="s">
        <v>5</v>
      </c>
      <c r="H87" s="40">
        <f t="shared" si="5"/>
        <v>0.74</v>
      </c>
      <c r="I87" s="41">
        <v>0</v>
      </c>
      <c r="J87" s="14">
        <f t="shared" si="4"/>
        <v>0.74</v>
      </c>
      <c r="K87" s="12">
        <f t="shared" si="6"/>
        <v>0.273</v>
      </c>
      <c r="L87" s="85">
        <f t="shared" si="3"/>
        <v>0.273</v>
      </c>
      <c r="M87" s="93" t="s">
        <v>364</v>
      </c>
    </row>
    <row r="88" spans="1:13" ht="15.75" thickBot="1">
      <c r="A88" s="50">
        <v>66</v>
      </c>
      <c r="B88" s="198" t="s">
        <v>84</v>
      </c>
      <c r="C88" s="51" t="s">
        <v>153</v>
      </c>
      <c r="D88" s="83">
        <v>0.031</v>
      </c>
      <c r="E88" s="55">
        <f>'ЦП Текущий дефицит, табл.1'!D89+'Ожидаемый дефицит, табл. 2'!D88</f>
        <v>0.7110000000000001</v>
      </c>
      <c r="F88" s="15">
        <v>1.53</v>
      </c>
      <c r="G88" s="53" t="s">
        <v>5</v>
      </c>
      <c r="H88" s="52">
        <f t="shared" si="5"/>
        <v>1.53</v>
      </c>
      <c r="I88" s="53">
        <v>0</v>
      </c>
      <c r="J88" s="15">
        <f t="shared" si="4"/>
        <v>1.53</v>
      </c>
      <c r="K88" s="12">
        <f t="shared" si="6"/>
        <v>0.819</v>
      </c>
      <c r="L88" s="87">
        <f t="shared" si="3"/>
        <v>0.819</v>
      </c>
      <c r="M88" s="93" t="s">
        <v>364</v>
      </c>
    </row>
    <row r="89" spans="1:13" ht="15.75" thickBot="1">
      <c r="A89" s="34">
        <v>67</v>
      </c>
      <c r="B89" s="196" t="s">
        <v>85</v>
      </c>
      <c r="C89" s="39" t="s">
        <v>153</v>
      </c>
      <c r="D89" s="80"/>
      <c r="E89" s="55">
        <f>'ЦП Текущий дефицит, табл.1'!D90+'Ожидаемый дефицит, табл. 2'!D89</f>
        <v>0.26</v>
      </c>
      <c r="F89" s="15">
        <v>0.84</v>
      </c>
      <c r="G89" s="53" t="s">
        <v>5</v>
      </c>
      <c r="H89" s="40">
        <f t="shared" si="5"/>
        <v>0.84</v>
      </c>
      <c r="I89" s="41">
        <v>0</v>
      </c>
      <c r="J89" s="14">
        <f t="shared" si="4"/>
        <v>0.84</v>
      </c>
      <c r="K89" s="12">
        <f t="shared" si="6"/>
        <v>0.58</v>
      </c>
      <c r="L89" s="85">
        <f t="shared" si="3"/>
        <v>0.58</v>
      </c>
      <c r="M89" s="93" t="s">
        <v>364</v>
      </c>
    </row>
    <row r="90" spans="1:13" ht="15.75" thickBot="1">
      <c r="A90" s="50">
        <v>68</v>
      </c>
      <c r="B90" s="198" t="s">
        <v>86</v>
      </c>
      <c r="C90" s="51" t="s">
        <v>156</v>
      </c>
      <c r="D90" s="83">
        <v>0.024</v>
      </c>
      <c r="E90" s="55">
        <f>'ЦП Текущий дефицит, табл.1'!D91+'Ожидаемый дефицит, табл. 2'!D90</f>
        <v>0.5740000000000001</v>
      </c>
      <c r="F90" s="15">
        <v>1.42</v>
      </c>
      <c r="G90" s="53" t="s">
        <v>5</v>
      </c>
      <c r="H90" s="52">
        <f t="shared" si="5"/>
        <v>1.42</v>
      </c>
      <c r="I90" s="53">
        <v>0</v>
      </c>
      <c r="J90" s="15">
        <f t="shared" si="4"/>
        <v>1.42</v>
      </c>
      <c r="K90" s="12">
        <f t="shared" si="6"/>
        <v>0.8459999999999999</v>
      </c>
      <c r="L90" s="87">
        <f t="shared" si="3"/>
        <v>0.8459999999999999</v>
      </c>
      <c r="M90" s="93" t="s">
        <v>364</v>
      </c>
    </row>
    <row r="91" spans="1:13" ht="15.75" thickBot="1">
      <c r="A91" s="34">
        <v>69</v>
      </c>
      <c r="B91" s="196" t="s">
        <v>87</v>
      </c>
      <c r="C91" s="39" t="s">
        <v>158</v>
      </c>
      <c r="D91" s="80">
        <v>0.017</v>
      </c>
      <c r="E91" s="55">
        <f>'ЦП Текущий дефицит, табл.1'!D92+'Ожидаемый дефицит, табл. 2'!D91</f>
        <v>0.22699999999999998</v>
      </c>
      <c r="F91" s="15">
        <v>0.76</v>
      </c>
      <c r="G91" s="53" t="s">
        <v>5</v>
      </c>
      <c r="H91" s="40">
        <f t="shared" si="5"/>
        <v>0.76</v>
      </c>
      <c r="I91" s="41">
        <v>0</v>
      </c>
      <c r="J91" s="14">
        <f t="shared" si="4"/>
        <v>0.76</v>
      </c>
      <c r="K91" s="12">
        <f t="shared" si="6"/>
        <v>0.533</v>
      </c>
      <c r="L91" s="85">
        <f t="shared" si="3"/>
        <v>0.533</v>
      </c>
      <c r="M91" s="93" t="s">
        <v>364</v>
      </c>
    </row>
    <row r="92" spans="1:13" ht="30.75" customHeight="1" thickBot="1">
      <c r="A92" s="50">
        <v>70</v>
      </c>
      <c r="B92" s="198" t="s">
        <v>88</v>
      </c>
      <c r="C92" s="51" t="s">
        <v>153</v>
      </c>
      <c r="D92" s="83">
        <v>0.014</v>
      </c>
      <c r="E92" s="55">
        <f>'ЦП Текущий дефицит, табл.1'!D93+'Ожидаемый дефицит, табл. 2'!D92</f>
        <v>0.104</v>
      </c>
      <c r="F92" s="15">
        <v>1.43</v>
      </c>
      <c r="G92" s="53" t="s">
        <v>5</v>
      </c>
      <c r="H92" s="52">
        <f t="shared" si="5"/>
        <v>1.43</v>
      </c>
      <c r="I92" s="53">
        <v>0</v>
      </c>
      <c r="J92" s="15">
        <f t="shared" si="4"/>
        <v>1.43</v>
      </c>
      <c r="K92" s="12">
        <f t="shared" si="6"/>
        <v>1.3259999999999998</v>
      </c>
      <c r="L92" s="87">
        <f t="shared" si="3"/>
        <v>1.3259999999999998</v>
      </c>
      <c r="M92" s="93" t="s">
        <v>364</v>
      </c>
    </row>
    <row r="93" spans="1:13" ht="15.75" thickBot="1">
      <c r="A93" s="50">
        <v>71</v>
      </c>
      <c r="B93" s="198" t="s">
        <v>89</v>
      </c>
      <c r="C93" s="51" t="s">
        <v>156</v>
      </c>
      <c r="D93" s="83">
        <v>0.035</v>
      </c>
      <c r="E93" s="55">
        <f>'ЦП Текущий дефицит, табл.1'!D94+'Ожидаемый дефицит, табл. 2'!D93</f>
        <v>0.7050000000000001</v>
      </c>
      <c r="F93" s="15">
        <v>0.73</v>
      </c>
      <c r="G93" s="53" t="s">
        <v>5</v>
      </c>
      <c r="H93" s="52">
        <f t="shared" si="5"/>
        <v>0.73</v>
      </c>
      <c r="I93" s="53">
        <v>0</v>
      </c>
      <c r="J93" s="15">
        <f t="shared" si="4"/>
        <v>0.73</v>
      </c>
      <c r="K93" s="12">
        <f t="shared" si="6"/>
        <v>0.02499999999999991</v>
      </c>
      <c r="L93" s="87">
        <f t="shared" si="3"/>
        <v>0.02499999999999991</v>
      </c>
      <c r="M93" s="93" t="s">
        <v>364</v>
      </c>
    </row>
    <row r="94" spans="1:13" ht="15.75" thickBot="1">
      <c r="A94" s="50">
        <v>72</v>
      </c>
      <c r="B94" s="198" t="s">
        <v>90</v>
      </c>
      <c r="C94" s="51" t="s">
        <v>153</v>
      </c>
      <c r="D94" s="83">
        <v>0.011</v>
      </c>
      <c r="E94" s="55">
        <f>'ЦП Текущий дефицит, табл.1'!D95+'Ожидаемый дефицит, табл. 2'!D94</f>
        <v>0.871</v>
      </c>
      <c r="F94" s="15">
        <v>1.09</v>
      </c>
      <c r="G94" s="53" t="s">
        <v>5</v>
      </c>
      <c r="H94" s="52">
        <f t="shared" si="5"/>
        <v>1.09</v>
      </c>
      <c r="I94" s="53">
        <v>0</v>
      </c>
      <c r="J94" s="15">
        <f t="shared" si="4"/>
        <v>1.09</v>
      </c>
      <c r="K94" s="12">
        <f t="shared" si="6"/>
        <v>0.21900000000000008</v>
      </c>
      <c r="L94" s="87">
        <f t="shared" si="3"/>
        <v>0.21900000000000008</v>
      </c>
      <c r="M94" s="93" t="s">
        <v>364</v>
      </c>
    </row>
    <row r="95" spans="1:13" ht="33" customHeight="1" thickBot="1">
      <c r="A95" s="50">
        <v>73</v>
      </c>
      <c r="B95" s="198" t="s">
        <v>91</v>
      </c>
      <c r="C95" s="51" t="s">
        <v>158</v>
      </c>
      <c r="D95" s="83">
        <v>0.035</v>
      </c>
      <c r="E95" s="55">
        <f>'ЦП Текущий дефицит, табл.1'!D96+'Ожидаемый дефицит, табл. 2'!D95</f>
        <v>0.5750000000000001</v>
      </c>
      <c r="F95" s="15">
        <v>1.29</v>
      </c>
      <c r="G95" s="53" t="s">
        <v>5</v>
      </c>
      <c r="H95" s="52">
        <f t="shared" si="5"/>
        <v>1.29</v>
      </c>
      <c r="I95" s="53">
        <v>0</v>
      </c>
      <c r="J95" s="15">
        <f t="shared" si="4"/>
        <v>1.29</v>
      </c>
      <c r="K95" s="12">
        <f t="shared" si="6"/>
        <v>0.715</v>
      </c>
      <c r="L95" s="87">
        <f t="shared" si="3"/>
        <v>0.715</v>
      </c>
      <c r="M95" s="93" t="s">
        <v>364</v>
      </c>
    </row>
    <row r="96" spans="1:13" ht="36.75" customHeight="1" thickBot="1">
      <c r="A96" s="50">
        <v>74</v>
      </c>
      <c r="B96" s="198" t="s">
        <v>92</v>
      </c>
      <c r="C96" s="51" t="s">
        <v>152</v>
      </c>
      <c r="D96" s="83">
        <v>0.008</v>
      </c>
      <c r="E96" s="55">
        <f>'ЦП Текущий дефицит, табл.1'!D97+'Ожидаемый дефицит, табл. 2'!D96</f>
        <v>0.318</v>
      </c>
      <c r="F96" s="15">
        <v>1.15</v>
      </c>
      <c r="G96" s="53" t="s">
        <v>5</v>
      </c>
      <c r="H96" s="52">
        <f t="shared" si="5"/>
        <v>1.15</v>
      </c>
      <c r="I96" s="53">
        <v>0</v>
      </c>
      <c r="J96" s="15">
        <f t="shared" si="4"/>
        <v>1.15</v>
      </c>
      <c r="K96" s="12">
        <f t="shared" si="6"/>
        <v>0.8319999999999999</v>
      </c>
      <c r="L96" s="87">
        <f t="shared" si="3"/>
        <v>0.8319999999999999</v>
      </c>
      <c r="M96" s="93" t="s">
        <v>364</v>
      </c>
    </row>
    <row r="97" spans="1:13" ht="15.75" thickBot="1">
      <c r="A97" s="34">
        <v>75</v>
      </c>
      <c r="B97" s="196" t="s">
        <v>93</v>
      </c>
      <c r="C97" s="39" t="s">
        <v>159</v>
      </c>
      <c r="D97" s="80">
        <v>0.041</v>
      </c>
      <c r="E97" s="55">
        <f>'ЦП Текущий дефицит, табл.1'!D98+'Ожидаемый дефицит, табл. 2'!D97</f>
        <v>0.041</v>
      </c>
      <c r="F97" s="15">
        <v>0.96</v>
      </c>
      <c r="G97" s="53" t="s">
        <v>5</v>
      </c>
      <c r="H97" s="40">
        <f t="shared" si="5"/>
        <v>0.96</v>
      </c>
      <c r="I97" s="41">
        <v>0</v>
      </c>
      <c r="J97" s="14">
        <f t="shared" si="4"/>
        <v>0.96</v>
      </c>
      <c r="K97" s="12">
        <f t="shared" si="6"/>
        <v>0.9189999999999999</v>
      </c>
      <c r="L97" s="87">
        <f t="shared" si="3"/>
        <v>0.9189999999999999</v>
      </c>
      <c r="M97" s="93" t="s">
        <v>364</v>
      </c>
    </row>
    <row r="98" spans="1:13" ht="15.75" thickBot="1">
      <c r="A98" s="50">
        <v>76</v>
      </c>
      <c r="B98" s="198" t="s">
        <v>94</v>
      </c>
      <c r="C98" s="51" t="s">
        <v>158</v>
      </c>
      <c r="D98" s="83">
        <v>0.051</v>
      </c>
      <c r="E98" s="15">
        <f>'ЦП Текущий дефицит, табл.1'!D99+'Ожидаемый дефицит, табл. 2'!D98</f>
        <v>0.651</v>
      </c>
      <c r="F98" s="15">
        <v>1.1</v>
      </c>
      <c r="G98" s="53" t="s">
        <v>5</v>
      </c>
      <c r="H98" s="52">
        <f t="shared" si="5"/>
        <v>1.1</v>
      </c>
      <c r="I98" s="53">
        <v>0</v>
      </c>
      <c r="J98" s="15">
        <f t="shared" si="4"/>
        <v>1.1</v>
      </c>
      <c r="K98" s="15">
        <f t="shared" si="6"/>
        <v>0.44900000000000007</v>
      </c>
      <c r="L98" s="87">
        <f t="shared" si="3"/>
        <v>0.44900000000000007</v>
      </c>
      <c r="M98" s="93" t="s">
        <v>364</v>
      </c>
    </row>
    <row r="99" spans="1:13" ht="15.75" thickBot="1">
      <c r="A99" s="34">
        <v>77</v>
      </c>
      <c r="B99" s="196" t="s">
        <v>95</v>
      </c>
      <c r="C99" s="39" t="s">
        <v>157</v>
      </c>
      <c r="D99" s="80">
        <v>0.015</v>
      </c>
      <c r="E99" s="55">
        <f>'ЦП Текущий дефицит, табл.1'!D100+'Ожидаемый дефицит, табл. 2'!D99</f>
        <v>0.715</v>
      </c>
      <c r="F99" s="15">
        <v>1.28</v>
      </c>
      <c r="G99" s="53" t="s">
        <v>5</v>
      </c>
      <c r="H99" s="40">
        <f t="shared" si="5"/>
        <v>1.28</v>
      </c>
      <c r="I99" s="41">
        <v>0</v>
      </c>
      <c r="J99" s="14">
        <f t="shared" si="4"/>
        <v>1.28</v>
      </c>
      <c r="K99" s="12">
        <f t="shared" si="6"/>
        <v>0.5650000000000001</v>
      </c>
      <c r="L99" s="85">
        <f t="shared" si="3"/>
        <v>0.5650000000000001</v>
      </c>
      <c r="M99" s="93" t="s">
        <v>364</v>
      </c>
    </row>
    <row r="100" spans="1:13" ht="21" customHeight="1" thickBot="1">
      <c r="A100" s="50">
        <v>78</v>
      </c>
      <c r="B100" s="198" t="s">
        <v>96</v>
      </c>
      <c r="C100" s="51" t="s">
        <v>153</v>
      </c>
      <c r="D100" s="83">
        <v>0.01</v>
      </c>
      <c r="E100" s="55">
        <f>'ЦП Текущий дефицит, табл.1'!D101+'Ожидаемый дефицит, табл. 2'!D100</f>
        <v>0.41000000000000003</v>
      </c>
      <c r="F100" s="15">
        <v>1.19</v>
      </c>
      <c r="G100" s="53" t="s">
        <v>5</v>
      </c>
      <c r="H100" s="52">
        <f t="shared" si="5"/>
        <v>1.19</v>
      </c>
      <c r="I100" s="53">
        <v>0</v>
      </c>
      <c r="J100" s="15">
        <f t="shared" si="4"/>
        <v>1.19</v>
      </c>
      <c r="K100" s="12">
        <f t="shared" si="6"/>
        <v>0.7799999999999999</v>
      </c>
      <c r="L100" s="87">
        <f t="shared" si="3"/>
        <v>0.7799999999999999</v>
      </c>
      <c r="M100" s="93" t="s">
        <v>364</v>
      </c>
    </row>
    <row r="101" spans="1:13" ht="21.75" customHeight="1" thickBot="1">
      <c r="A101" s="34">
        <v>79</v>
      </c>
      <c r="B101" s="196" t="s">
        <v>97</v>
      </c>
      <c r="C101" s="39" t="s">
        <v>153</v>
      </c>
      <c r="D101" s="80">
        <v>0.01</v>
      </c>
      <c r="E101" s="55">
        <f>'ЦП Текущий дефицит, табл.1'!D102+'Ожидаемый дефицит, табл. 2'!D101</f>
        <v>0.66</v>
      </c>
      <c r="F101" s="15">
        <v>0.8</v>
      </c>
      <c r="G101" s="53" t="s">
        <v>5</v>
      </c>
      <c r="H101" s="40">
        <f t="shared" si="5"/>
        <v>0.8</v>
      </c>
      <c r="I101" s="41">
        <v>0</v>
      </c>
      <c r="J101" s="14">
        <f t="shared" si="4"/>
        <v>0.8</v>
      </c>
      <c r="K101" s="12">
        <f t="shared" si="6"/>
        <v>0.14</v>
      </c>
      <c r="L101" s="85">
        <f t="shared" si="3"/>
        <v>0.14</v>
      </c>
      <c r="M101" s="93" t="s">
        <v>364</v>
      </c>
    </row>
    <row r="102" spans="1:13" ht="30.75" customHeight="1" thickBot="1">
      <c r="A102" s="50">
        <v>80</v>
      </c>
      <c r="B102" s="198" t="s">
        <v>98</v>
      </c>
      <c r="C102" s="51" t="s">
        <v>153</v>
      </c>
      <c r="D102" s="83"/>
      <c r="E102" s="55">
        <f>'ЦП Текущий дефицит, табл.1'!D103+'Ожидаемый дефицит, табл. 2'!D102</f>
        <v>0.21</v>
      </c>
      <c r="F102" s="15">
        <v>1.33</v>
      </c>
      <c r="G102" s="53" t="s">
        <v>5</v>
      </c>
      <c r="H102" s="52">
        <f t="shared" si="5"/>
        <v>1.33</v>
      </c>
      <c r="I102" s="53">
        <v>0</v>
      </c>
      <c r="J102" s="15">
        <f t="shared" si="4"/>
        <v>1.33</v>
      </c>
      <c r="K102" s="12">
        <f t="shared" si="6"/>
        <v>1.12</v>
      </c>
      <c r="L102" s="87">
        <f t="shared" si="3"/>
        <v>1.12</v>
      </c>
      <c r="M102" s="93" t="s">
        <v>364</v>
      </c>
    </row>
    <row r="103" spans="1:13" ht="15.75" thickBot="1">
      <c r="A103" s="34">
        <v>81</v>
      </c>
      <c r="B103" s="196" t="s">
        <v>99</v>
      </c>
      <c r="C103" s="39" t="s">
        <v>157</v>
      </c>
      <c r="D103" s="80">
        <v>0.013</v>
      </c>
      <c r="E103" s="55">
        <f>'ЦП Текущий дефицит, табл.1'!D104+'Ожидаемый дефицит, табл. 2'!D103</f>
        <v>1.003</v>
      </c>
      <c r="F103" s="15">
        <v>2.15</v>
      </c>
      <c r="G103" s="53" t="s">
        <v>5</v>
      </c>
      <c r="H103" s="40">
        <f t="shared" si="5"/>
        <v>2.15</v>
      </c>
      <c r="I103" s="41">
        <v>0</v>
      </c>
      <c r="J103" s="14">
        <f t="shared" si="4"/>
        <v>2.15</v>
      </c>
      <c r="K103" s="12">
        <f t="shared" si="6"/>
        <v>1.147</v>
      </c>
      <c r="L103" s="85">
        <f aca="true" t="shared" si="7" ref="L103:L153">K103</f>
        <v>1.147</v>
      </c>
      <c r="M103" s="93" t="s">
        <v>364</v>
      </c>
    </row>
    <row r="104" spans="1:13" ht="15.75" thickBot="1">
      <c r="A104" s="50">
        <v>82</v>
      </c>
      <c r="B104" s="198" t="s">
        <v>100</v>
      </c>
      <c r="C104" s="51" t="s">
        <v>157</v>
      </c>
      <c r="D104" s="83">
        <v>0.057</v>
      </c>
      <c r="E104" s="55">
        <f>'ЦП Текущий дефицит, табл.1'!D105+'Ожидаемый дефицит, табл. 2'!D104</f>
        <v>0.557</v>
      </c>
      <c r="F104" s="15">
        <v>2.15</v>
      </c>
      <c r="G104" s="53" t="s">
        <v>5</v>
      </c>
      <c r="H104" s="52">
        <f t="shared" si="5"/>
        <v>2.15</v>
      </c>
      <c r="I104" s="53">
        <v>0</v>
      </c>
      <c r="J104" s="15">
        <f t="shared" si="4"/>
        <v>2.15</v>
      </c>
      <c r="K104" s="12">
        <f t="shared" si="6"/>
        <v>1.593</v>
      </c>
      <c r="L104" s="87">
        <f t="shared" si="7"/>
        <v>1.593</v>
      </c>
      <c r="M104" s="93" t="s">
        <v>364</v>
      </c>
    </row>
    <row r="105" spans="1:13" ht="15.75" thickBot="1">
      <c r="A105" s="34">
        <v>83</v>
      </c>
      <c r="B105" s="196" t="s">
        <v>101</v>
      </c>
      <c r="C105" s="39" t="s">
        <v>158</v>
      </c>
      <c r="D105" s="80">
        <v>0.026</v>
      </c>
      <c r="E105" s="55">
        <f>'ЦП Текущий дефицит, табл.1'!D106+'Ожидаемый дефицит, табл. 2'!D105</f>
        <v>0.626</v>
      </c>
      <c r="F105" s="15">
        <v>1.1</v>
      </c>
      <c r="G105" s="53" t="s">
        <v>5</v>
      </c>
      <c r="H105" s="40">
        <f t="shared" si="5"/>
        <v>1.1</v>
      </c>
      <c r="I105" s="41">
        <v>0</v>
      </c>
      <c r="J105" s="14">
        <f t="shared" si="4"/>
        <v>1.1</v>
      </c>
      <c r="K105" s="12">
        <f t="shared" si="6"/>
        <v>0.4740000000000001</v>
      </c>
      <c r="L105" s="85">
        <f t="shared" si="7"/>
        <v>0.4740000000000001</v>
      </c>
      <c r="M105" s="93" t="s">
        <v>364</v>
      </c>
    </row>
    <row r="106" spans="1:13" ht="15.75" thickBot="1">
      <c r="A106" s="50">
        <v>84</v>
      </c>
      <c r="B106" s="198" t="s">
        <v>102</v>
      </c>
      <c r="C106" s="51" t="s">
        <v>153</v>
      </c>
      <c r="D106" s="83"/>
      <c r="E106" s="55">
        <f>'ЦП Текущий дефицит, табл.1'!D107+'Ожидаемый дефицит, табл. 2'!D106</f>
        <v>0.4</v>
      </c>
      <c r="F106" s="15">
        <v>0.9</v>
      </c>
      <c r="G106" s="53" t="s">
        <v>5</v>
      </c>
      <c r="H106" s="52">
        <f t="shared" si="5"/>
        <v>0.9</v>
      </c>
      <c r="I106" s="53">
        <v>0</v>
      </c>
      <c r="J106" s="15">
        <f t="shared" si="4"/>
        <v>0.9</v>
      </c>
      <c r="K106" s="12">
        <f t="shared" si="6"/>
        <v>0.5</v>
      </c>
      <c r="L106" s="87">
        <f t="shared" si="7"/>
        <v>0.5</v>
      </c>
      <c r="M106" s="93" t="s">
        <v>364</v>
      </c>
    </row>
    <row r="107" spans="1:13" ht="15.75" thickBot="1">
      <c r="A107" s="34">
        <v>85</v>
      </c>
      <c r="B107" s="196" t="s">
        <v>103</v>
      </c>
      <c r="C107" s="39" t="s">
        <v>153</v>
      </c>
      <c r="D107" s="80"/>
      <c r="E107" s="55">
        <f>'ЦП Текущий дефицит, табл.1'!D108+'Ожидаемый дефицит, табл. 2'!D107</f>
        <v>0.03</v>
      </c>
      <c r="F107" s="15">
        <v>1.07</v>
      </c>
      <c r="G107" s="53" t="s">
        <v>5</v>
      </c>
      <c r="H107" s="40">
        <f t="shared" si="5"/>
        <v>1.07</v>
      </c>
      <c r="I107" s="41">
        <v>0</v>
      </c>
      <c r="J107" s="14">
        <f t="shared" si="4"/>
        <v>1.07</v>
      </c>
      <c r="K107" s="12">
        <f t="shared" si="6"/>
        <v>1.04</v>
      </c>
      <c r="L107" s="85">
        <f t="shared" si="7"/>
        <v>1.04</v>
      </c>
      <c r="M107" s="93" t="s">
        <v>364</v>
      </c>
    </row>
    <row r="108" spans="1:13" ht="15.75" thickBot="1">
      <c r="A108" s="50">
        <v>86</v>
      </c>
      <c r="B108" s="198" t="s">
        <v>104</v>
      </c>
      <c r="C108" s="51" t="s">
        <v>153</v>
      </c>
      <c r="D108" s="83"/>
      <c r="E108" s="55">
        <f>'ЦП Текущий дефицит, табл.1'!D109+'Ожидаемый дефицит, табл. 2'!D108</f>
        <v>0.08</v>
      </c>
      <c r="F108" s="15">
        <v>4.3</v>
      </c>
      <c r="G108" s="53" t="s">
        <v>5</v>
      </c>
      <c r="H108" s="52">
        <f t="shared" si="5"/>
        <v>4.3</v>
      </c>
      <c r="I108" s="53">
        <v>0</v>
      </c>
      <c r="J108" s="15">
        <f t="shared" si="4"/>
        <v>4.3</v>
      </c>
      <c r="K108" s="12">
        <f t="shared" si="6"/>
        <v>4.22</v>
      </c>
      <c r="L108" s="87">
        <f t="shared" si="7"/>
        <v>4.22</v>
      </c>
      <c r="M108" s="93" t="s">
        <v>364</v>
      </c>
    </row>
    <row r="109" spans="1:13" ht="33" customHeight="1" thickBot="1">
      <c r="A109" s="34">
        <v>87</v>
      </c>
      <c r="B109" s="196" t="s">
        <v>105</v>
      </c>
      <c r="C109" s="39" t="s">
        <v>157</v>
      </c>
      <c r="D109" s="80">
        <v>0.008</v>
      </c>
      <c r="E109" s="55">
        <f>'ЦП Текущий дефицит, табл.1'!D110+'Ожидаемый дефицит, табл. 2'!D109</f>
        <v>0.738</v>
      </c>
      <c r="F109" s="15">
        <v>2.15</v>
      </c>
      <c r="G109" s="53" t="s">
        <v>5</v>
      </c>
      <c r="H109" s="40">
        <f t="shared" si="5"/>
        <v>2.15</v>
      </c>
      <c r="I109" s="41">
        <v>0</v>
      </c>
      <c r="J109" s="14">
        <f t="shared" si="4"/>
        <v>2.15</v>
      </c>
      <c r="K109" s="12">
        <f t="shared" si="6"/>
        <v>1.412</v>
      </c>
      <c r="L109" s="85">
        <f t="shared" si="7"/>
        <v>1.412</v>
      </c>
      <c r="M109" s="93" t="s">
        <v>364</v>
      </c>
    </row>
    <row r="110" spans="1:13" ht="15.75" thickBot="1">
      <c r="A110" s="50">
        <v>88</v>
      </c>
      <c r="B110" s="198" t="s">
        <v>106</v>
      </c>
      <c r="C110" s="51" t="s">
        <v>153</v>
      </c>
      <c r="D110" s="83">
        <v>0.008</v>
      </c>
      <c r="E110" s="55">
        <f>'ЦП Текущий дефицит, табл.1'!D111+'Ожидаемый дефицит, табл. 2'!D110</f>
        <v>0.168</v>
      </c>
      <c r="F110" s="15">
        <v>1.4</v>
      </c>
      <c r="G110" s="53" t="s">
        <v>5</v>
      </c>
      <c r="H110" s="52">
        <f t="shared" si="5"/>
        <v>1.4</v>
      </c>
      <c r="I110" s="53">
        <v>0</v>
      </c>
      <c r="J110" s="15">
        <f t="shared" si="4"/>
        <v>1.4</v>
      </c>
      <c r="K110" s="12">
        <f t="shared" si="6"/>
        <v>1.232</v>
      </c>
      <c r="L110" s="87">
        <f t="shared" si="7"/>
        <v>1.232</v>
      </c>
      <c r="M110" s="93" t="s">
        <v>364</v>
      </c>
    </row>
    <row r="111" spans="1:13" ht="15.75" thickBot="1">
      <c r="A111" s="34">
        <v>89</v>
      </c>
      <c r="B111" s="196" t="s">
        <v>107</v>
      </c>
      <c r="C111" s="39" t="s">
        <v>153</v>
      </c>
      <c r="D111" s="80">
        <v>0.015</v>
      </c>
      <c r="E111" s="55">
        <f>'ЦП Текущий дефицит, табл.1'!D112+'Ожидаемый дефицит, табл. 2'!D111</f>
        <v>0.41500000000000004</v>
      </c>
      <c r="F111" s="15">
        <v>1.56</v>
      </c>
      <c r="G111" s="53" t="s">
        <v>5</v>
      </c>
      <c r="H111" s="40">
        <f t="shared" si="5"/>
        <v>1.56</v>
      </c>
      <c r="I111" s="41">
        <v>0</v>
      </c>
      <c r="J111" s="14">
        <f t="shared" si="4"/>
        <v>1.56</v>
      </c>
      <c r="K111" s="12">
        <f t="shared" si="6"/>
        <v>1.145</v>
      </c>
      <c r="L111" s="85">
        <f t="shared" si="7"/>
        <v>1.145</v>
      </c>
      <c r="M111" s="93" t="s">
        <v>364</v>
      </c>
    </row>
    <row r="112" spans="1:13" ht="29.25" customHeight="1" thickBot="1">
      <c r="A112" s="50">
        <v>90</v>
      </c>
      <c r="B112" s="198" t="s">
        <v>108</v>
      </c>
      <c r="C112" s="51" t="s">
        <v>153</v>
      </c>
      <c r="D112" s="83">
        <v>0.032</v>
      </c>
      <c r="E112" s="55">
        <f>'ЦП Текущий дефицит, табл.1'!D113+'Ожидаемый дефицит, табл. 2'!D112</f>
        <v>0.44199999999999995</v>
      </c>
      <c r="F112" s="15">
        <v>0.97</v>
      </c>
      <c r="G112" s="53" t="s">
        <v>5</v>
      </c>
      <c r="H112" s="52">
        <f t="shared" si="5"/>
        <v>0.97</v>
      </c>
      <c r="I112" s="53">
        <v>0</v>
      </c>
      <c r="J112" s="15">
        <f t="shared" si="4"/>
        <v>0.97</v>
      </c>
      <c r="K112" s="12">
        <f t="shared" si="6"/>
        <v>0.528</v>
      </c>
      <c r="L112" s="87">
        <f t="shared" si="7"/>
        <v>0.528</v>
      </c>
      <c r="M112" s="93" t="s">
        <v>364</v>
      </c>
    </row>
    <row r="113" spans="1:13" ht="15.75" thickBot="1">
      <c r="A113" s="50">
        <v>91</v>
      </c>
      <c r="B113" s="198" t="s">
        <v>109</v>
      </c>
      <c r="C113" s="51" t="s">
        <v>157</v>
      </c>
      <c r="D113" s="83">
        <v>0.01</v>
      </c>
      <c r="E113" s="55">
        <f>'ЦП Текущий дефицит, табл.1'!D114+'Ожидаемый дефицит, табл. 2'!D113</f>
        <v>0.39</v>
      </c>
      <c r="F113" s="15">
        <v>0.64</v>
      </c>
      <c r="G113" s="53" t="s">
        <v>5</v>
      </c>
      <c r="H113" s="52">
        <f t="shared" si="5"/>
        <v>0.64</v>
      </c>
      <c r="I113" s="53">
        <v>0</v>
      </c>
      <c r="J113" s="15">
        <f t="shared" si="4"/>
        <v>0.64</v>
      </c>
      <c r="K113" s="12">
        <f t="shared" si="6"/>
        <v>0.25</v>
      </c>
      <c r="L113" s="87">
        <f t="shared" si="7"/>
        <v>0.25</v>
      </c>
      <c r="M113" s="93" t="s">
        <v>364</v>
      </c>
    </row>
    <row r="114" spans="1:13" ht="15.75" thickBot="1">
      <c r="A114" s="58">
        <v>92</v>
      </c>
      <c r="B114" s="200" t="s">
        <v>110</v>
      </c>
      <c r="C114" s="43" t="s">
        <v>157</v>
      </c>
      <c r="D114" s="81">
        <v>0.783</v>
      </c>
      <c r="E114" s="55">
        <f>'ЦП Текущий дефицит, табл.1'!D115+'Ожидаемый дефицит, табл. 2'!D114</f>
        <v>1.713</v>
      </c>
      <c r="F114" s="15">
        <v>2.97</v>
      </c>
      <c r="G114" s="53" t="s">
        <v>5</v>
      </c>
      <c r="H114" s="45">
        <f t="shared" si="5"/>
        <v>2.97</v>
      </c>
      <c r="I114" s="46">
        <v>0</v>
      </c>
      <c r="J114" s="44">
        <f t="shared" si="4"/>
        <v>2.97</v>
      </c>
      <c r="K114" s="12">
        <f t="shared" si="6"/>
        <v>1.2570000000000001</v>
      </c>
      <c r="L114" s="88">
        <f t="shared" si="7"/>
        <v>1.2570000000000001</v>
      </c>
      <c r="M114" s="93" t="s">
        <v>364</v>
      </c>
    </row>
    <row r="115" spans="1:13" ht="21" customHeight="1" thickBot="1">
      <c r="A115" s="59">
        <v>93</v>
      </c>
      <c r="B115" s="201" t="s">
        <v>111</v>
      </c>
      <c r="C115" s="47" t="s">
        <v>153</v>
      </c>
      <c r="D115" s="82">
        <v>0.41</v>
      </c>
      <c r="E115" s="55">
        <f>'ЦП Текущий дефицит, табл.1'!D116+'Ожидаемый дефицит, табл. 2'!D115</f>
        <v>1.01</v>
      </c>
      <c r="F115" s="15">
        <v>2.32</v>
      </c>
      <c r="G115" s="53" t="s">
        <v>5</v>
      </c>
      <c r="H115" s="48">
        <f t="shared" si="5"/>
        <v>2.32</v>
      </c>
      <c r="I115" s="49">
        <v>0</v>
      </c>
      <c r="J115" s="16">
        <f t="shared" si="4"/>
        <v>2.32</v>
      </c>
      <c r="K115" s="12">
        <f t="shared" si="6"/>
        <v>1.3099999999999998</v>
      </c>
      <c r="L115" s="89">
        <f t="shared" si="7"/>
        <v>1.3099999999999998</v>
      </c>
      <c r="M115" s="93" t="s">
        <v>364</v>
      </c>
    </row>
    <row r="116" spans="1:13" ht="29.25" thickBot="1">
      <c r="A116" s="50">
        <v>94</v>
      </c>
      <c r="B116" s="198" t="s">
        <v>112</v>
      </c>
      <c r="C116" s="51" t="s">
        <v>153</v>
      </c>
      <c r="D116" s="83"/>
      <c r="E116" s="55">
        <f>'ЦП Текущий дефицит, табл.1'!D117+'Ожидаемый дефицит, табл. 2'!D116</f>
        <v>0.16</v>
      </c>
      <c r="F116" s="15">
        <v>1.4</v>
      </c>
      <c r="G116" s="53" t="s">
        <v>5</v>
      </c>
      <c r="H116" s="52">
        <f t="shared" si="5"/>
        <v>1.4</v>
      </c>
      <c r="I116" s="53">
        <v>0</v>
      </c>
      <c r="J116" s="15">
        <f t="shared" si="4"/>
        <v>1.4</v>
      </c>
      <c r="K116" s="12">
        <f t="shared" si="6"/>
        <v>1.24</v>
      </c>
      <c r="L116" s="87">
        <f t="shared" si="7"/>
        <v>1.24</v>
      </c>
      <c r="M116" s="93" t="s">
        <v>364</v>
      </c>
    </row>
    <row r="117" spans="1:13" ht="44.25" customHeight="1" thickBot="1">
      <c r="A117" s="50">
        <v>95</v>
      </c>
      <c r="B117" s="198" t="s">
        <v>113</v>
      </c>
      <c r="C117" s="51" t="s">
        <v>153</v>
      </c>
      <c r="D117" s="83"/>
      <c r="E117" s="55">
        <f>'ЦП Текущий дефицит, табл.1'!D118+'Ожидаемый дефицит, табл. 2'!D117</f>
        <v>0.36</v>
      </c>
      <c r="F117" s="15">
        <v>1.4</v>
      </c>
      <c r="G117" s="53" t="s">
        <v>5</v>
      </c>
      <c r="H117" s="52">
        <f t="shared" si="5"/>
        <v>1.4</v>
      </c>
      <c r="I117" s="53">
        <v>0</v>
      </c>
      <c r="J117" s="15">
        <f t="shared" si="4"/>
        <v>1.4</v>
      </c>
      <c r="K117" s="12">
        <f t="shared" si="6"/>
        <v>1.04</v>
      </c>
      <c r="L117" s="87">
        <f t="shared" si="7"/>
        <v>1.04</v>
      </c>
      <c r="M117" s="93" t="s">
        <v>364</v>
      </c>
    </row>
    <row r="118" spans="1:13" ht="27" customHeight="1" thickBot="1">
      <c r="A118" s="31">
        <v>96</v>
      </c>
      <c r="B118" s="202" t="s">
        <v>114</v>
      </c>
      <c r="C118" s="54" t="s">
        <v>152</v>
      </c>
      <c r="D118" s="119">
        <v>0.099</v>
      </c>
      <c r="E118" s="55">
        <f>'ЦП Текущий дефицит, табл.1'!D119+'Ожидаемый дефицит, табл. 2'!D118</f>
        <v>1.099</v>
      </c>
      <c r="F118" s="15">
        <v>2.15</v>
      </c>
      <c r="G118" s="53" t="s">
        <v>5</v>
      </c>
      <c r="H118" s="56">
        <f t="shared" si="5"/>
        <v>2.15</v>
      </c>
      <c r="I118" s="57">
        <v>0</v>
      </c>
      <c r="J118" s="55">
        <f t="shared" si="4"/>
        <v>2.15</v>
      </c>
      <c r="K118" s="12">
        <f t="shared" si="6"/>
        <v>1.051</v>
      </c>
      <c r="L118" s="84">
        <f t="shared" si="7"/>
        <v>1.051</v>
      </c>
      <c r="M118" s="93" t="s">
        <v>364</v>
      </c>
    </row>
    <row r="119" spans="1:13" ht="15.75" thickBot="1">
      <c r="A119" s="50">
        <v>97</v>
      </c>
      <c r="B119" s="198" t="s">
        <v>115</v>
      </c>
      <c r="C119" s="51" t="s">
        <v>153</v>
      </c>
      <c r="D119" s="83"/>
      <c r="E119" s="15">
        <f>'ЦП Текущий дефицит, табл.1'!D120+'Ожидаемый дефицит, табл. 2'!D119</f>
        <v>0.03</v>
      </c>
      <c r="F119" s="15">
        <v>0.74</v>
      </c>
      <c r="G119" s="53" t="s">
        <v>5</v>
      </c>
      <c r="H119" s="52">
        <f t="shared" si="5"/>
        <v>0.74</v>
      </c>
      <c r="I119" s="53">
        <v>0</v>
      </c>
      <c r="J119" s="15">
        <f t="shared" si="4"/>
        <v>0.74</v>
      </c>
      <c r="K119" s="15">
        <f t="shared" si="6"/>
        <v>0.71</v>
      </c>
      <c r="L119" s="87">
        <f t="shared" si="7"/>
        <v>0.71</v>
      </c>
      <c r="M119" s="93" t="s">
        <v>364</v>
      </c>
    </row>
    <row r="120" spans="1:13" ht="15.75" thickBot="1">
      <c r="A120" s="34">
        <v>98</v>
      </c>
      <c r="B120" s="196" t="s">
        <v>116</v>
      </c>
      <c r="C120" s="39" t="s">
        <v>153</v>
      </c>
      <c r="D120" s="80">
        <v>0.015</v>
      </c>
      <c r="E120" s="55">
        <f>'ЦП Текущий дефицит, табл.1'!D121+'Ожидаемый дефицит, табл. 2'!D120</f>
        <v>0.28500000000000003</v>
      </c>
      <c r="F120" s="15">
        <v>2.15</v>
      </c>
      <c r="G120" s="53" t="s">
        <v>5</v>
      </c>
      <c r="H120" s="40">
        <f t="shared" si="5"/>
        <v>2.15</v>
      </c>
      <c r="I120" s="41">
        <v>0</v>
      </c>
      <c r="J120" s="14">
        <f t="shared" si="4"/>
        <v>2.15</v>
      </c>
      <c r="K120" s="12">
        <f t="shared" si="6"/>
        <v>1.8649999999999998</v>
      </c>
      <c r="L120" s="85">
        <f t="shared" si="7"/>
        <v>1.8649999999999998</v>
      </c>
      <c r="M120" s="93" t="s">
        <v>364</v>
      </c>
    </row>
    <row r="121" spans="1:13" ht="15.75" thickBot="1">
      <c r="A121" s="50">
        <v>99</v>
      </c>
      <c r="B121" s="198" t="s">
        <v>117</v>
      </c>
      <c r="C121" s="51" t="s">
        <v>158</v>
      </c>
      <c r="D121" s="83">
        <v>0.009</v>
      </c>
      <c r="E121" s="55">
        <f>'ЦП Текущий дефицит, табл.1'!D122+'Ожидаемый дефицит, табл. 2'!D121</f>
        <v>0.539</v>
      </c>
      <c r="F121" s="15">
        <v>2.15</v>
      </c>
      <c r="G121" s="53" t="s">
        <v>5</v>
      </c>
      <c r="H121" s="52">
        <f t="shared" si="5"/>
        <v>2.15</v>
      </c>
      <c r="I121" s="53">
        <v>0</v>
      </c>
      <c r="J121" s="15">
        <f t="shared" si="4"/>
        <v>2.15</v>
      </c>
      <c r="K121" s="12">
        <f t="shared" si="6"/>
        <v>1.6109999999999998</v>
      </c>
      <c r="L121" s="87">
        <f t="shared" si="7"/>
        <v>1.6109999999999998</v>
      </c>
      <c r="M121" s="93" t="s">
        <v>364</v>
      </c>
    </row>
    <row r="122" spans="1:13" ht="32.25" customHeight="1" thickBot="1">
      <c r="A122" s="50">
        <v>100</v>
      </c>
      <c r="B122" s="198" t="s">
        <v>118</v>
      </c>
      <c r="C122" s="51" t="s">
        <v>157</v>
      </c>
      <c r="D122" s="83">
        <v>0.047</v>
      </c>
      <c r="E122" s="55">
        <f>'ЦП Текущий дефицит, табл.1'!D123+'Ожидаемый дефицит, табл. 2'!D122</f>
        <v>2.347</v>
      </c>
      <c r="F122" s="15">
        <v>3.3</v>
      </c>
      <c r="G122" s="53" t="s">
        <v>5</v>
      </c>
      <c r="H122" s="52">
        <f t="shared" si="5"/>
        <v>3.3</v>
      </c>
      <c r="I122" s="53">
        <v>0</v>
      </c>
      <c r="J122" s="15">
        <f t="shared" si="4"/>
        <v>3.3</v>
      </c>
      <c r="K122" s="12">
        <f t="shared" si="6"/>
        <v>0.9529999999999998</v>
      </c>
      <c r="L122" s="87">
        <f t="shared" si="7"/>
        <v>0.9529999999999998</v>
      </c>
      <c r="M122" s="93" t="s">
        <v>364</v>
      </c>
    </row>
    <row r="123" spans="1:13" ht="15.75" thickBot="1">
      <c r="A123" s="34">
        <v>101</v>
      </c>
      <c r="B123" s="196" t="s">
        <v>119</v>
      </c>
      <c r="C123" s="39" t="s">
        <v>157</v>
      </c>
      <c r="D123" s="80">
        <v>0.012</v>
      </c>
      <c r="E123" s="55">
        <f>'ЦП Текущий дефицит, табл.1'!D124+'Ожидаемый дефицит, табл. 2'!D123</f>
        <v>0.012</v>
      </c>
      <c r="F123" s="15">
        <v>0.74</v>
      </c>
      <c r="G123" s="53" t="s">
        <v>5</v>
      </c>
      <c r="H123" s="40">
        <f t="shared" si="5"/>
        <v>0.74</v>
      </c>
      <c r="I123" s="41">
        <v>0</v>
      </c>
      <c r="J123" s="14">
        <f t="shared" si="4"/>
        <v>0.74</v>
      </c>
      <c r="K123" s="12">
        <f t="shared" si="6"/>
        <v>0.728</v>
      </c>
      <c r="L123" s="85">
        <f t="shared" si="7"/>
        <v>0.728</v>
      </c>
      <c r="M123" s="93" t="s">
        <v>364</v>
      </c>
    </row>
    <row r="124" spans="1:13" ht="15.75" thickBot="1">
      <c r="A124" s="50">
        <v>102</v>
      </c>
      <c r="B124" s="198" t="s">
        <v>120</v>
      </c>
      <c r="C124" s="51" t="s">
        <v>153</v>
      </c>
      <c r="D124" s="83"/>
      <c r="E124" s="55">
        <f>'ЦП Текущий дефицит, табл.1'!D125+'Ожидаемый дефицит, табл. 2'!D124</f>
        <v>0.16</v>
      </c>
      <c r="F124" s="15">
        <v>0.86</v>
      </c>
      <c r="G124" s="53">
        <v>0</v>
      </c>
      <c r="H124" s="52">
        <f t="shared" si="5"/>
        <v>0.86</v>
      </c>
      <c r="I124" s="53">
        <v>0</v>
      </c>
      <c r="J124" s="15">
        <f t="shared" si="4"/>
        <v>0.86</v>
      </c>
      <c r="K124" s="12">
        <f t="shared" si="6"/>
        <v>0.7</v>
      </c>
      <c r="L124" s="87">
        <f t="shared" si="7"/>
        <v>0.7</v>
      </c>
      <c r="M124" s="93" t="s">
        <v>364</v>
      </c>
    </row>
    <row r="125" spans="1:13" ht="15.75" thickBot="1">
      <c r="A125" s="50">
        <v>103</v>
      </c>
      <c r="B125" s="198" t="s">
        <v>121</v>
      </c>
      <c r="C125" s="51" t="s">
        <v>158</v>
      </c>
      <c r="D125" s="83">
        <v>0.015</v>
      </c>
      <c r="E125" s="55">
        <f>'ЦП Текущий дефицит, табл.1'!D126+'Ожидаемый дефицит, табл. 2'!D125</f>
        <v>0.175</v>
      </c>
      <c r="F125" s="15">
        <v>1.43</v>
      </c>
      <c r="G125" s="53" t="s">
        <v>5</v>
      </c>
      <c r="H125" s="52">
        <f t="shared" si="5"/>
        <v>1.43</v>
      </c>
      <c r="I125" s="53">
        <v>0</v>
      </c>
      <c r="J125" s="15">
        <f t="shared" si="4"/>
        <v>1.43</v>
      </c>
      <c r="K125" s="12">
        <f t="shared" si="6"/>
        <v>1.255</v>
      </c>
      <c r="L125" s="87">
        <f t="shared" si="7"/>
        <v>1.255</v>
      </c>
      <c r="M125" s="93" t="s">
        <v>364</v>
      </c>
    </row>
    <row r="126" spans="1:13" s="99" customFormat="1" ht="15.75" thickBot="1">
      <c r="A126" s="34">
        <v>104</v>
      </c>
      <c r="B126" s="196" t="s">
        <v>122</v>
      </c>
      <c r="C126" s="39" t="s">
        <v>153</v>
      </c>
      <c r="D126" s="80">
        <v>0.033</v>
      </c>
      <c r="E126" s="55">
        <f>'ЦП Текущий дефицит, табл.1'!D127+'Ожидаемый дефицит, табл. 2'!D126</f>
        <v>0.203</v>
      </c>
      <c r="F126" s="15">
        <v>0.7</v>
      </c>
      <c r="G126" s="53" t="s">
        <v>5</v>
      </c>
      <c r="H126" s="40">
        <f t="shared" si="5"/>
        <v>0.7</v>
      </c>
      <c r="I126" s="41">
        <v>0</v>
      </c>
      <c r="J126" s="14">
        <f t="shared" si="4"/>
        <v>0.7</v>
      </c>
      <c r="K126" s="12">
        <f t="shared" si="6"/>
        <v>0.49699999999999994</v>
      </c>
      <c r="L126" s="85">
        <f t="shared" si="7"/>
        <v>0.49699999999999994</v>
      </c>
      <c r="M126" s="93" t="s">
        <v>364</v>
      </c>
    </row>
    <row r="127" spans="1:13" s="99" customFormat="1" ht="15.75" thickBot="1">
      <c r="A127" s="50">
        <v>105</v>
      </c>
      <c r="B127" s="198" t="s">
        <v>123</v>
      </c>
      <c r="C127" s="51" t="s">
        <v>157</v>
      </c>
      <c r="D127" s="83"/>
      <c r="E127" s="55">
        <f>'ЦП Текущий дефицит, табл.1'!D128+'Ожидаемый дефицит, табл. 2'!D127</f>
        <v>0.5</v>
      </c>
      <c r="F127" s="15">
        <v>2.3</v>
      </c>
      <c r="G127" s="53" t="s">
        <v>5</v>
      </c>
      <c r="H127" s="52">
        <f t="shared" si="5"/>
        <v>2.3</v>
      </c>
      <c r="I127" s="53">
        <v>0</v>
      </c>
      <c r="J127" s="15">
        <f t="shared" si="4"/>
        <v>2.3</v>
      </c>
      <c r="K127" s="12">
        <f t="shared" si="6"/>
        <v>1.7999999999999998</v>
      </c>
      <c r="L127" s="87">
        <f t="shared" si="7"/>
        <v>1.7999999999999998</v>
      </c>
      <c r="M127" s="93" t="s">
        <v>364</v>
      </c>
    </row>
    <row r="128" spans="1:13" s="99" customFormat="1" ht="15.75" thickBot="1">
      <c r="A128" s="50">
        <v>106</v>
      </c>
      <c r="B128" s="198" t="s">
        <v>124</v>
      </c>
      <c r="C128" s="51" t="s">
        <v>153</v>
      </c>
      <c r="D128" s="83">
        <v>0.003</v>
      </c>
      <c r="E128" s="55">
        <f>'ЦП Текущий дефицит, табл.1'!D129+'Ожидаемый дефицит, табл. 2'!D128</f>
        <v>0.403</v>
      </c>
      <c r="F128" s="15">
        <v>1.31</v>
      </c>
      <c r="G128" s="53" t="s">
        <v>5</v>
      </c>
      <c r="H128" s="52">
        <f t="shared" si="5"/>
        <v>1.31</v>
      </c>
      <c r="I128" s="53">
        <v>0</v>
      </c>
      <c r="J128" s="15">
        <f t="shared" si="4"/>
        <v>1.31</v>
      </c>
      <c r="K128" s="12">
        <f t="shared" si="6"/>
        <v>0.907</v>
      </c>
      <c r="L128" s="87">
        <f t="shared" si="7"/>
        <v>0.907</v>
      </c>
      <c r="M128" s="93" t="s">
        <v>364</v>
      </c>
    </row>
    <row r="129" spans="1:13" s="99" customFormat="1" ht="30.75" customHeight="1" thickBot="1">
      <c r="A129" s="50">
        <v>107</v>
      </c>
      <c r="B129" s="198" t="s">
        <v>125</v>
      </c>
      <c r="C129" s="51" t="s">
        <v>156</v>
      </c>
      <c r="D129" s="83">
        <v>0.024</v>
      </c>
      <c r="E129" s="55">
        <f>'ЦП Текущий дефицит, табл.1'!D130+'Ожидаемый дефицит, табл. 2'!D129</f>
        <v>0.41400000000000003</v>
      </c>
      <c r="F129" s="15">
        <v>1.43</v>
      </c>
      <c r="G129" s="53" t="s">
        <v>5</v>
      </c>
      <c r="H129" s="52">
        <f t="shared" si="5"/>
        <v>1.43</v>
      </c>
      <c r="I129" s="53">
        <v>0</v>
      </c>
      <c r="J129" s="15">
        <f t="shared" si="4"/>
        <v>1.43</v>
      </c>
      <c r="K129" s="12">
        <f t="shared" si="6"/>
        <v>1.016</v>
      </c>
      <c r="L129" s="87">
        <f t="shared" si="7"/>
        <v>1.016</v>
      </c>
      <c r="M129" s="93" t="s">
        <v>364</v>
      </c>
    </row>
    <row r="130" spans="1:13" ht="15.75" thickBot="1">
      <c r="A130" s="34">
        <v>108</v>
      </c>
      <c r="B130" s="196" t="s">
        <v>126</v>
      </c>
      <c r="C130" s="39" t="s">
        <v>153</v>
      </c>
      <c r="D130" s="80">
        <v>0.038</v>
      </c>
      <c r="E130" s="55">
        <f>'ЦП Текущий дефицит, табл.1'!D131+'Ожидаемый дефицит, табл. 2'!D130</f>
        <v>0.5980000000000001</v>
      </c>
      <c r="F130" s="15">
        <v>0.94</v>
      </c>
      <c r="G130" s="53" t="s">
        <v>5</v>
      </c>
      <c r="H130" s="40">
        <f t="shared" si="5"/>
        <v>0.94</v>
      </c>
      <c r="I130" s="41">
        <v>0</v>
      </c>
      <c r="J130" s="14">
        <f t="shared" si="4"/>
        <v>0.94</v>
      </c>
      <c r="K130" s="12">
        <f t="shared" si="6"/>
        <v>0.34199999999999986</v>
      </c>
      <c r="L130" s="85">
        <f t="shared" si="7"/>
        <v>0.34199999999999986</v>
      </c>
      <c r="M130" s="93" t="s">
        <v>364</v>
      </c>
    </row>
    <row r="131" spans="1:13" ht="33" customHeight="1" thickBot="1">
      <c r="A131" s="50">
        <v>109</v>
      </c>
      <c r="B131" s="198" t="s">
        <v>127</v>
      </c>
      <c r="C131" s="51" t="s">
        <v>158</v>
      </c>
      <c r="D131" s="83">
        <v>0.009</v>
      </c>
      <c r="E131" s="55">
        <f>'ЦП Текущий дефицит, табл.1'!D132+'Ожидаемый дефицит, табл. 2'!D131</f>
        <v>0.589</v>
      </c>
      <c r="F131" s="15">
        <v>1.15</v>
      </c>
      <c r="G131" s="53" t="s">
        <v>5</v>
      </c>
      <c r="H131" s="52">
        <f t="shared" si="5"/>
        <v>1.15</v>
      </c>
      <c r="I131" s="53">
        <v>0</v>
      </c>
      <c r="J131" s="15">
        <f t="shared" si="4"/>
        <v>1.15</v>
      </c>
      <c r="K131" s="12">
        <f t="shared" si="6"/>
        <v>0.5609999999999999</v>
      </c>
      <c r="L131" s="87">
        <f t="shared" si="7"/>
        <v>0.5609999999999999</v>
      </c>
      <c r="M131" s="93" t="s">
        <v>364</v>
      </c>
    </row>
    <row r="132" spans="1:13" ht="15.75" thickBot="1">
      <c r="A132" s="34">
        <v>110</v>
      </c>
      <c r="B132" s="196" t="s">
        <v>128</v>
      </c>
      <c r="C132" s="39" t="s">
        <v>153</v>
      </c>
      <c r="D132" s="80"/>
      <c r="E132" s="55">
        <f>'ЦП Текущий дефицит, табл.1'!D133+'Ожидаемый дефицит, табл. 2'!D132</f>
        <v>0.3</v>
      </c>
      <c r="F132" s="15">
        <v>1.25</v>
      </c>
      <c r="G132" s="53" t="s">
        <v>5</v>
      </c>
      <c r="H132" s="40">
        <f t="shared" si="5"/>
        <v>1.25</v>
      </c>
      <c r="I132" s="41">
        <v>0</v>
      </c>
      <c r="J132" s="14">
        <f t="shared" si="4"/>
        <v>1.25</v>
      </c>
      <c r="K132" s="12">
        <f t="shared" si="6"/>
        <v>0.95</v>
      </c>
      <c r="L132" s="85">
        <f t="shared" si="7"/>
        <v>0.95</v>
      </c>
      <c r="M132" s="93" t="s">
        <v>364</v>
      </c>
    </row>
    <row r="133" spans="1:13" ht="28.5" customHeight="1" thickBot="1">
      <c r="A133" s="50">
        <v>111</v>
      </c>
      <c r="B133" s="198" t="s">
        <v>129</v>
      </c>
      <c r="C133" s="51" t="s">
        <v>153</v>
      </c>
      <c r="D133" s="83">
        <v>0.005</v>
      </c>
      <c r="E133" s="55">
        <f>'ЦП Текущий дефицит, табл.1'!D134+'Ожидаемый дефицит, табл. 2'!D133</f>
        <v>0.405</v>
      </c>
      <c r="F133" s="15">
        <v>2.7</v>
      </c>
      <c r="G133" s="53" t="s">
        <v>5</v>
      </c>
      <c r="H133" s="52">
        <f t="shared" si="5"/>
        <v>2.7</v>
      </c>
      <c r="I133" s="53">
        <v>0</v>
      </c>
      <c r="J133" s="15">
        <f t="shared" si="4"/>
        <v>2.7</v>
      </c>
      <c r="K133" s="12">
        <f t="shared" si="6"/>
        <v>2.295</v>
      </c>
      <c r="L133" s="87">
        <f t="shared" si="7"/>
        <v>2.295</v>
      </c>
      <c r="M133" s="93" t="s">
        <v>364</v>
      </c>
    </row>
    <row r="134" spans="1:13" ht="15.75" thickBot="1">
      <c r="A134" s="34">
        <v>112</v>
      </c>
      <c r="B134" s="196" t="s">
        <v>130</v>
      </c>
      <c r="C134" s="39" t="s">
        <v>153</v>
      </c>
      <c r="D134" s="80">
        <v>0.051</v>
      </c>
      <c r="E134" s="55">
        <f>'ЦП Текущий дефицит, табл.1'!D135+'Ожидаемый дефицит, табл. 2'!D134</f>
        <v>0.351</v>
      </c>
      <c r="F134" s="15">
        <v>1.43</v>
      </c>
      <c r="G134" s="53" t="s">
        <v>5</v>
      </c>
      <c r="H134" s="40">
        <f t="shared" si="5"/>
        <v>1.43</v>
      </c>
      <c r="I134" s="41">
        <v>0</v>
      </c>
      <c r="J134" s="14">
        <f t="shared" si="4"/>
        <v>1.43</v>
      </c>
      <c r="K134" s="12">
        <f t="shared" si="6"/>
        <v>1.079</v>
      </c>
      <c r="L134" s="85">
        <f t="shared" si="7"/>
        <v>1.079</v>
      </c>
      <c r="M134" s="93" t="s">
        <v>364</v>
      </c>
    </row>
    <row r="135" spans="1:13" ht="38.25" customHeight="1" thickBot="1">
      <c r="A135" s="50">
        <v>113</v>
      </c>
      <c r="B135" s="198" t="s">
        <v>131</v>
      </c>
      <c r="C135" s="51" t="s">
        <v>153</v>
      </c>
      <c r="D135" s="83">
        <v>0.09</v>
      </c>
      <c r="E135" s="55">
        <f>'ЦП Текущий дефицит, табл.1'!D136+'Ожидаемый дефицит, табл. 2'!D135</f>
        <v>0.99</v>
      </c>
      <c r="F135" s="15">
        <v>1.76</v>
      </c>
      <c r="G135" s="53" t="s">
        <v>5</v>
      </c>
      <c r="H135" s="52">
        <f t="shared" si="5"/>
        <v>1.76</v>
      </c>
      <c r="I135" s="53">
        <v>0</v>
      </c>
      <c r="J135" s="15">
        <f t="shared" si="4"/>
        <v>1.76</v>
      </c>
      <c r="K135" s="12">
        <f t="shared" si="6"/>
        <v>0.77</v>
      </c>
      <c r="L135" s="87">
        <f t="shared" si="7"/>
        <v>0.77</v>
      </c>
      <c r="M135" s="93" t="s">
        <v>364</v>
      </c>
    </row>
    <row r="136" spans="1:13" ht="32.25" customHeight="1" thickBot="1">
      <c r="A136" s="34">
        <v>114</v>
      </c>
      <c r="B136" s="196" t="s">
        <v>132</v>
      </c>
      <c r="C136" s="39" t="s">
        <v>158</v>
      </c>
      <c r="D136" s="80"/>
      <c r="E136" s="55">
        <f>'ЦП Текущий дефицит, табл.1'!D137+'Ожидаемый дефицит, табл. 2'!D136</f>
        <v>0.22</v>
      </c>
      <c r="F136" s="15">
        <v>1.1</v>
      </c>
      <c r="G136" s="53" t="s">
        <v>5</v>
      </c>
      <c r="H136" s="40">
        <f t="shared" si="5"/>
        <v>1.1</v>
      </c>
      <c r="I136" s="41">
        <v>0</v>
      </c>
      <c r="J136" s="14">
        <f t="shared" si="4"/>
        <v>1.1</v>
      </c>
      <c r="K136" s="12">
        <f t="shared" si="6"/>
        <v>0.8800000000000001</v>
      </c>
      <c r="L136" s="85">
        <f t="shared" si="7"/>
        <v>0.8800000000000001</v>
      </c>
      <c r="M136" s="93" t="s">
        <v>364</v>
      </c>
    </row>
    <row r="137" spans="1:13" ht="15.75" thickBot="1">
      <c r="A137" s="50">
        <v>115</v>
      </c>
      <c r="B137" s="198" t="s">
        <v>133</v>
      </c>
      <c r="C137" s="51" t="s">
        <v>153</v>
      </c>
      <c r="D137" s="83">
        <v>0.004</v>
      </c>
      <c r="E137" s="55">
        <f>'ЦП Текущий дефицит, табл.1'!D138+'Ожидаемый дефицит, табл. 2'!D137</f>
        <v>0.304</v>
      </c>
      <c r="F137" s="15">
        <v>1.4</v>
      </c>
      <c r="G137" s="53" t="s">
        <v>5</v>
      </c>
      <c r="H137" s="52">
        <f t="shared" si="5"/>
        <v>1.4</v>
      </c>
      <c r="I137" s="53">
        <v>0</v>
      </c>
      <c r="J137" s="15">
        <f aca="true" t="shared" si="8" ref="J137:J153">H137</f>
        <v>1.4</v>
      </c>
      <c r="K137" s="12">
        <f t="shared" si="6"/>
        <v>1.0959999999999999</v>
      </c>
      <c r="L137" s="87">
        <f t="shared" si="7"/>
        <v>1.0959999999999999</v>
      </c>
      <c r="M137" s="93" t="s">
        <v>364</v>
      </c>
    </row>
    <row r="138" spans="1:13" ht="15.75" thickBot="1">
      <c r="A138" s="34">
        <v>116</v>
      </c>
      <c r="B138" s="196" t="s">
        <v>134</v>
      </c>
      <c r="C138" s="39" t="s">
        <v>153</v>
      </c>
      <c r="D138" s="80">
        <v>0.038</v>
      </c>
      <c r="E138" s="55">
        <f>'ЦП Текущий дефицит, табл.1'!D139+'Ожидаемый дефицит, табл. 2'!D138</f>
        <v>0.38799999999999996</v>
      </c>
      <c r="F138" s="55">
        <v>1.3</v>
      </c>
      <c r="G138" s="57" t="s">
        <v>5</v>
      </c>
      <c r="H138" s="40">
        <f aca="true" t="shared" si="9" ref="H138:H152">F138</f>
        <v>1.3</v>
      </c>
      <c r="I138" s="41">
        <v>0</v>
      </c>
      <c r="J138" s="14">
        <f t="shared" si="8"/>
        <v>1.3</v>
      </c>
      <c r="K138" s="55">
        <f aca="true" t="shared" si="10" ref="K138:K153">J138-E138</f>
        <v>0.9120000000000001</v>
      </c>
      <c r="L138" s="85">
        <f t="shared" si="7"/>
        <v>0.9120000000000001</v>
      </c>
      <c r="M138" s="129" t="s">
        <v>364</v>
      </c>
    </row>
    <row r="139" spans="1:13" ht="15.75" thickBot="1">
      <c r="A139" s="50">
        <v>117</v>
      </c>
      <c r="B139" s="203" t="s">
        <v>135</v>
      </c>
      <c r="C139" s="51" t="s">
        <v>153</v>
      </c>
      <c r="D139" s="83">
        <v>0.005</v>
      </c>
      <c r="E139" s="15">
        <f>'ЦП Текущий дефицит, табл.1'!D140+'Ожидаемый дефицит, табл. 2'!D139</f>
        <v>0.605</v>
      </c>
      <c r="F139" s="15">
        <v>1.34</v>
      </c>
      <c r="G139" s="53" t="s">
        <v>5</v>
      </c>
      <c r="H139" s="52">
        <f t="shared" si="9"/>
        <v>1.34</v>
      </c>
      <c r="I139" s="53">
        <v>0</v>
      </c>
      <c r="J139" s="15">
        <f t="shared" si="8"/>
        <v>1.34</v>
      </c>
      <c r="K139" s="15">
        <f t="shared" si="10"/>
        <v>0.7350000000000001</v>
      </c>
      <c r="L139" s="87">
        <f t="shared" si="7"/>
        <v>0.7350000000000001</v>
      </c>
      <c r="M139" s="93" t="s">
        <v>364</v>
      </c>
    </row>
    <row r="140" spans="1:13" ht="15.75" thickBot="1">
      <c r="A140" s="34">
        <v>118</v>
      </c>
      <c r="B140" s="196" t="s">
        <v>136</v>
      </c>
      <c r="C140" s="39" t="s">
        <v>158</v>
      </c>
      <c r="D140" s="80">
        <v>0.002</v>
      </c>
      <c r="E140" s="14">
        <f>'ЦП Текущий дефицит, табл.1'!D141+'Ожидаемый дефицит, табл. 2'!D140</f>
        <v>0.442</v>
      </c>
      <c r="F140" s="61">
        <v>0.71</v>
      </c>
      <c r="G140" s="62" t="s">
        <v>5</v>
      </c>
      <c r="H140" s="40">
        <f t="shared" si="9"/>
        <v>0.71</v>
      </c>
      <c r="I140" s="41">
        <v>0</v>
      </c>
      <c r="J140" s="14">
        <f t="shared" si="8"/>
        <v>0.71</v>
      </c>
      <c r="K140" s="44">
        <f t="shared" si="10"/>
        <v>0.26799999999999996</v>
      </c>
      <c r="L140" s="85">
        <f t="shared" si="7"/>
        <v>0.26799999999999996</v>
      </c>
      <c r="M140" s="130" t="s">
        <v>364</v>
      </c>
    </row>
    <row r="141" spans="1:13" ht="27" customHeight="1" thickBot="1">
      <c r="A141" s="50">
        <v>119</v>
      </c>
      <c r="B141" s="198" t="s">
        <v>137</v>
      </c>
      <c r="C141" s="51" t="s">
        <v>153</v>
      </c>
      <c r="D141" s="83">
        <v>0.009</v>
      </c>
      <c r="E141" s="55">
        <f>'ЦП Текущий дефицит, табл.1'!D142+'Ожидаемый дефицит, табл. 2'!D141</f>
        <v>0.309</v>
      </c>
      <c r="F141" s="15">
        <v>1.15</v>
      </c>
      <c r="G141" s="53" t="s">
        <v>5</v>
      </c>
      <c r="H141" s="52">
        <f t="shared" si="9"/>
        <v>1.15</v>
      </c>
      <c r="I141" s="53">
        <v>0</v>
      </c>
      <c r="J141" s="15">
        <f t="shared" si="8"/>
        <v>1.15</v>
      </c>
      <c r="K141" s="12">
        <f t="shared" si="10"/>
        <v>0.841</v>
      </c>
      <c r="L141" s="87">
        <f t="shared" si="7"/>
        <v>0.841</v>
      </c>
      <c r="M141" s="93" t="s">
        <v>364</v>
      </c>
    </row>
    <row r="142" spans="1:13" ht="15.75" thickBot="1">
      <c r="A142" s="34">
        <v>120</v>
      </c>
      <c r="B142" s="196" t="s">
        <v>138</v>
      </c>
      <c r="C142" s="39" t="s">
        <v>153</v>
      </c>
      <c r="D142" s="80">
        <v>0.021</v>
      </c>
      <c r="E142" s="55">
        <f>'ЦП Текущий дефицит, табл.1'!D143+'Ожидаемый дефицит, табл. 2'!D142</f>
        <v>0.48100000000000004</v>
      </c>
      <c r="F142" s="15">
        <v>1.43</v>
      </c>
      <c r="G142" s="53" t="s">
        <v>5</v>
      </c>
      <c r="H142" s="40">
        <f t="shared" si="9"/>
        <v>1.43</v>
      </c>
      <c r="I142" s="41">
        <v>0</v>
      </c>
      <c r="J142" s="14">
        <f t="shared" si="8"/>
        <v>1.43</v>
      </c>
      <c r="K142" s="12">
        <f t="shared" si="10"/>
        <v>0.9489999999999998</v>
      </c>
      <c r="L142" s="85">
        <f t="shared" si="7"/>
        <v>0.9489999999999998</v>
      </c>
      <c r="M142" s="93" t="s">
        <v>364</v>
      </c>
    </row>
    <row r="143" spans="1:13" ht="27" customHeight="1" thickBot="1">
      <c r="A143" s="50">
        <v>121</v>
      </c>
      <c r="B143" s="198" t="s">
        <v>139</v>
      </c>
      <c r="C143" s="51" t="s">
        <v>153</v>
      </c>
      <c r="D143" s="83"/>
      <c r="E143" s="55">
        <f>'ЦП Текущий дефицит, табл.1'!D144+'Ожидаемый дефицит, табл. 2'!D143</f>
        <v>0.08</v>
      </c>
      <c r="F143" s="15">
        <v>0.7</v>
      </c>
      <c r="G143" s="53" t="s">
        <v>5</v>
      </c>
      <c r="H143" s="52">
        <f t="shared" si="9"/>
        <v>0.7</v>
      </c>
      <c r="I143" s="53">
        <v>0</v>
      </c>
      <c r="J143" s="15">
        <f t="shared" si="8"/>
        <v>0.7</v>
      </c>
      <c r="K143" s="12">
        <f t="shared" si="10"/>
        <v>0.62</v>
      </c>
      <c r="L143" s="87">
        <f t="shared" si="7"/>
        <v>0.62</v>
      </c>
      <c r="M143" s="93" t="s">
        <v>364</v>
      </c>
    </row>
    <row r="144" spans="1:13" ht="15.75" thickBot="1">
      <c r="A144" s="34">
        <v>122</v>
      </c>
      <c r="B144" s="196" t="s">
        <v>140</v>
      </c>
      <c r="C144" s="39" t="s">
        <v>158</v>
      </c>
      <c r="D144" s="80">
        <v>0.017</v>
      </c>
      <c r="E144" s="55">
        <f>'ЦП Текущий дефицит, табл.1'!D145+'Ожидаемый дефицит, табл. 2'!D144</f>
        <v>0.187</v>
      </c>
      <c r="F144" s="15">
        <v>1.72</v>
      </c>
      <c r="G144" s="53" t="s">
        <v>5</v>
      </c>
      <c r="H144" s="40">
        <f t="shared" si="9"/>
        <v>1.72</v>
      </c>
      <c r="I144" s="41">
        <v>0</v>
      </c>
      <c r="J144" s="14">
        <f t="shared" si="8"/>
        <v>1.72</v>
      </c>
      <c r="K144" s="12">
        <f t="shared" si="10"/>
        <v>1.533</v>
      </c>
      <c r="L144" s="85">
        <f t="shared" si="7"/>
        <v>1.533</v>
      </c>
      <c r="M144" s="93" t="s">
        <v>364</v>
      </c>
    </row>
    <row r="145" spans="1:13" ht="15.75" thickBot="1">
      <c r="A145" s="50">
        <v>123</v>
      </c>
      <c r="B145" s="198" t="s">
        <v>141</v>
      </c>
      <c r="C145" s="51" t="s">
        <v>153</v>
      </c>
      <c r="D145" s="83">
        <v>0.014</v>
      </c>
      <c r="E145" s="55">
        <f>'ЦП Текущий дефицит, табл.1'!D146+'Ожидаемый дефицит, табл. 2'!D145</f>
        <v>0.21400000000000002</v>
      </c>
      <c r="F145" s="15">
        <v>1.1</v>
      </c>
      <c r="G145" s="53" t="s">
        <v>5</v>
      </c>
      <c r="H145" s="52">
        <f t="shared" si="9"/>
        <v>1.1</v>
      </c>
      <c r="I145" s="53">
        <v>0</v>
      </c>
      <c r="J145" s="15">
        <f t="shared" si="8"/>
        <v>1.1</v>
      </c>
      <c r="K145" s="12">
        <f t="shared" si="10"/>
        <v>0.8860000000000001</v>
      </c>
      <c r="L145" s="87">
        <f t="shared" si="7"/>
        <v>0.8860000000000001</v>
      </c>
      <c r="M145" s="93" t="s">
        <v>364</v>
      </c>
    </row>
    <row r="146" spans="1:13" ht="15.75" thickBot="1">
      <c r="A146" s="34">
        <v>124</v>
      </c>
      <c r="B146" s="196" t="s">
        <v>142</v>
      </c>
      <c r="C146" s="39" t="s">
        <v>158</v>
      </c>
      <c r="D146" s="80"/>
      <c r="E146" s="55">
        <f>'ЦП Текущий дефицит, табл.1'!D147+'Ожидаемый дефицит, табл. 2'!D146</f>
        <v>0.06</v>
      </c>
      <c r="F146" s="15">
        <v>0.85</v>
      </c>
      <c r="G146" s="53" t="s">
        <v>5</v>
      </c>
      <c r="H146" s="40">
        <f t="shared" si="9"/>
        <v>0.85</v>
      </c>
      <c r="I146" s="41">
        <v>0</v>
      </c>
      <c r="J146" s="14">
        <f t="shared" si="8"/>
        <v>0.85</v>
      </c>
      <c r="K146" s="12">
        <f t="shared" si="10"/>
        <v>0.79</v>
      </c>
      <c r="L146" s="85">
        <f t="shared" si="7"/>
        <v>0.79</v>
      </c>
      <c r="M146" s="93" t="s">
        <v>364</v>
      </c>
    </row>
    <row r="147" spans="1:13" ht="15.75" thickBot="1">
      <c r="A147" s="50">
        <v>125</v>
      </c>
      <c r="B147" s="198" t="s">
        <v>143</v>
      </c>
      <c r="C147" s="51" t="s">
        <v>158</v>
      </c>
      <c r="D147" s="83">
        <v>0.033</v>
      </c>
      <c r="E147" s="55">
        <f>'ЦП Текущий дефицит, табл.1'!D148+'Ожидаемый дефицит, табл. 2'!D147</f>
        <v>0.383</v>
      </c>
      <c r="F147" s="15">
        <v>1.43</v>
      </c>
      <c r="G147" s="53" t="s">
        <v>5</v>
      </c>
      <c r="H147" s="52">
        <f t="shared" si="9"/>
        <v>1.43</v>
      </c>
      <c r="I147" s="53">
        <v>0</v>
      </c>
      <c r="J147" s="15">
        <f t="shared" si="8"/>
        <v>1.43</v>
      </c>
      <c r="K147" s="12">
        <f t="shared" si="10"/>
        <v>1.047</v>
      </c>
      <c r="L147" s="87">
        <f t="shared" si="7"/>
        <v>1.047</v>
      </c>
      <c r="M147" s="93" t="s">
        <v>364</v>
      </c>
    </row>
    <row r="148" spans="1:13" ht="15.75" thickBot="1">
      <c r="A148" s="34">
        <v>126</v>
      </c>
      <c r="B148" s="196" t="s">
        <v>144</v>
      </c>
      <c r="C148" s="39" t="s">
        <v>153</v>
      </c>
      <c r="D148" s="80">
        <v>0.011</v>
      </c>
      <c r="E148" s="55">
        <f>'ЦП Текущий дефицит, табл.1'!D149+'Ожидаемый дефицит, табл. 2'!D148</f>
        <v>0.171</v>
      </c>
      <c r="F148" s="15">
        <v>1.43</v>
      </c>
      <c r="G148" s="53" t="s">
        <v>5</v>
      </c>
      <c r="H148" s="40">
        <f t="shared" si="9"/>
        <v>1.43</v>
      </c>
      <c r="I148" s="41">
        <v>0</v>
      </c>
      <c r="J148" s="14">
        <f t="shared" si="8"/>
        <v>1.43</v>
      </c>
      <c r="K148" s="12">
        <f t="shared" si="10"/>
        <v>1.259</v>
      </c>
      <c r="L148" s="85">
        <f t="shared" si="7"/>
        <v>1.259</v>
      </c>
      <c r="M148" s="93" t="s">
        <v>364</v>
      </c>
    </row>
    <row r="149" spans="1:13" ht="15.75" thickBot="1">
      <c r="A149" s="50">
        <v>127</v>
      </c>
      <c r="B149" s="198" t="s">
        <v>145</v>
      </c>
      <c r="C149" s="51" t="s">
        <v>153</v>
      </c>
      <c r="D149" s="83">
        <v>0.013</v>
      </c>
      <c r="E149" s="55">
        <f>'ЦП Текущий дефицит, табл.1'!D150+'Ожидаемый дефицит, табл. 2'!D149</f>
        <v>0.763</v>
      </c>
      <c r="F149" s="15">
        <v>1.47</v>
      </c>
      <c r="G149" s="53" t="s">
        <v>5</v>
      </c>
      <c r="H149" s="52">
        <f t="shared" si="9"/>
        <v>1.47</v>
      </c>
      <c r="I149" s="53">
        <v>0</v>
      </c>
      <c r="J149" s="15">
        <f t="shared" si="8"/>
        <v>1.47</v>
      </c>
      <c r="K149" s="12">
        <f t="shared" si="10"/>
        <v>0.707</v>
      </c>
      <c r="L149" s="87">
        <f t="shared" si="7"/>
        <v>0.707</v>
      </c>
      <c r="M149" s="93" t="s">
        <v>364</v>
      </c>
    </row>
    <row r="150" spans="1:13" ht="15.75" thickBot="1">
      <c r="A150" s="34">
        <v>128</v>
      </c>
      <c r="B150" s="196" t="s">
        <v>146</v>
      </c>
      <c r="C150" s="39" t="s">
        <v>153</v>
      </c>
      <c r="D150" s="80"/>
      <c r="E150" s="55">
        <f>'ЦП Текущий дефицит, табл.1'!D151+'Ожидаемый дефицит, табл. 2'!D150</f>
        <v>0.25</v>
      </c>
      <c r="F150" s="15">
        <v>0.85</v>
      </c>
      <c r="G150" s="53" t="s">
        <v>5</v>
      </c>
      <c r="H150" s="40">
        <f t="shared" si="9"/>
        <v>0.85</v>
      </c>
      <c r="I150" s="41">
        <v>0</v>
      </c>
      <c r="J150" s="14">
        <f t="shared" si="8"/>
        <v>0.85</v>
      </c>
      <c r="K150" s="12">
        <f t="shared" si="10"/>
        <v>0.6</v>
      </c>
      <c r="L150" s="85">
        <f t="shared" si="7"/>
        <v>0.6</v>
      </c>
      <c r="M150" s="93" t="s">
        <v>364</v>
      </c>
    </row>
    <row r="151" spans="1:13" ht="36" customHeight="1" thickBot="1">
      <c r="A151" s="50">
        <v>129</v>
      </c>
      <c r="B151" s="203" t="s">
        <v>309</v>
      </c>
      <c r="C151" s="51" t="s">
        <v>354</v>
      </c>
      <c r="D151" s="83"/>
      <c r="E151" s="55">
        <f>'ЦП Текущий дефицит, табл.1'!D152+'Ожидаемый дефицит, табл. 2'!D151</f>
        <v>0.31</v>
      </c>
      <c r="F151" s="15">
        <v>0.6</v>
      </c>
      <c r="G151" s="53" t="s">
        <v>5</v>
      </c>
      <c r="H151" s="52">
        <f t="shared" si="9"/>
        <v>0.6</v>
      </c>
      <c r="I151" s="53">
        <v>0</v>
      </c>
      <c r="J151" s="15">
        <f t="shared" si="8"/>
        <v>0.6</v>
      </c>
      <c r="K151" s="12">
        <f t="shared" si="10"/>
        <v>0.29</v>
      </c>
      <c r="L151" s="87">
        <f t="shared" si="7"/>
        <v>0.29</v>
      </c>
      <c r="M151" s="93" t="s">
        <v>364</v>
      </c>
    </row>
    <row r="152" spans="1:13" ht="15.75" thickBot="1">
      <c r="A152" s="50">
        <v>130</v>
      </c>
      <c r="B152" s="198" t="s">
        <v>147</v>
      </c>
      <c r="C152" s="51" t="s">
        <v>158</v>
      </c>
      <c r="D152" s="83"/>
      <c r="E152" s="55">
        <f>'ЦП Текущий дефицит, табл.1'!D153+'Ожидаемый дефицит, табл. 2'!D152</f>
        <v>0.25</v>
      </c>
      <c r="F152" s="15">
        <v>0.64</v>
      </c>
      <c r="G152" s="53" t="s">
        <v>5</v>
      </c>
      <c r="H152" s="52">
        <f t="shared" si="9"/>
        <v>0.64</v>
      </c>
      <c r="I152" s="53">
        <v>0</v>
      </c>
      <c r="J152" s="15">
        <f t="shared" si="8"/>
        <v>0.64</v>
      </c>
      <c r="K152" s="12">
        <f t="shared" si="10"/>
        <v>0.39</v>
      </c>
      <c r="L152" s="87">
        <f t="shared" si="7"/>
        <v>0.39</v>
      </c>
      <c r="M152" s="93" t="s">
        <v>364</v>
      </c>
    </row>
    <row r="153" spans="1:13" ht="15.75" thickBot="1">
      <c r="A153" s="50">
        <v>131</v>
      </c>
      <c r="B153" s="198" t="s">
        <v>148</v>
      </c>
      <c r="C153" s="51" t="s">
        <v>153</v>
      </c>
      <c r="D153" s="83">
        <v>0.038</v>
      </c>
      <c r="E153" s="55">
        <f>'ЦП Текущий дефицит, табл.1'!D154+'Ожидаемый дефицит, табл. 2'!D153</f>
        <v>0.518</v>
      </c>
      <c r="F153" s="15">
        <v>2.15</v>
      </c>
      <c r="G153" s="53" t="s">
        <v>5</v>
      </c>
      <c r="H153" s="52">
        <f>F153</f>
        <v>2.15</v>
      </c>
      <c r="I153" s="53">
        <v>0</v>
      </c>
      <c r="J153" s="15">
        <f t="shared" si="8"/>
        <v>2.15</v>
      </c>
      <c r="K153" s="12">
        <f t="shared" si="10"/>
        <v>1.632</v>
      </c>
      <c r="L153" s="87">
        <f t="shared" si="7"/>
        <v>1.632</v>
      </c>
      <c r="M153" s="93" t="s">
        <v>364</v>
      </c>
    </row>
    <row r="154" spans="1:13" ht="15.75" thickBot="1">
      <c r="A154" s="255" t="s">
        <v>161</v>
      </c>
      <c r="B154" s="224"/>
      <c r="C154" s="224"/>
      <c r="D154" s="224"/>
      <c r="E154" s="224"/>
      <c r="F154" s="224"/>
      <c r="G154" s="224"/>
      <c r="H154" s="224"/>
      <c r="I154" s="224"/>
      <c r="J154" s="224"/>
      <c r="K154" s="224"/>
      <c r="L154" s="224"/>
      <c r="M154" s="100"/>
    </row>
    <row r="155" spans="1:13" ht="15.75" thickBot="1">
      <c r="A155" s="50">
        <v>1</v>
      </c>
      <c r="B155" s="203" t="s">
        <v>162</v>
      </c>
      <c r="C155" s="51" t="s">
        <v>311</v>
      </c>
      <c r="D155" s="83"/>
      <c r="E155" s="55">
        <f>'ЦП Текущий дефицит, табл.1'!D156+'Ожидаемый дефицит, табл. 2'!D155</f>
        <v>10.47</v>
      </c>
      <c r="F155" s="16">
        <v>0</v>
      </c>
      <c r="G155" s="49">
        <v>0</v>
      </c>
      <c r="H155" s="15">
        <f>E155-F155</f>
        <v>10.47</v>
      </c>
      <c r="I155" s="53">
        <v>0</v>
      </c>
      <c r="J155" s="15">
        <v>26.25</v>
      </c>
      <c r="K155" s="15">
        <f>J155-H155-I155</f>
        <v>15.78</v>
      </c>
      <c r="L155" s="87">
        <f>K155</f>
        <v>15.78</v>
      </c>
      <c r="M155" s="93" t="s">
        <v>364</v>
      </c>
    </row>
    <row r="156" spans="1:13" ht="15.75" thickBot="1">
      <c r="A156" s="35">
        <v>2</v>
      </c>
      <c r="B156" s="204" t="s">
        <v>163</v>
      </c>
      <c r="C156" s="60" t="s">
        <v>312</v>
      </c>
      <c r="D156" s="120"/>
      <c r="E156" s="55">
        <f>'ЦП Текущий дефицит, табл.1'!D157+'Ожидаемый дефицит, табл. 2'!D156</f>
        <v>2.62</v>
      </c>
      <c r="F156" s="15">
        <v>0.9</v>
      </c>
      <c r="G156" s="53">
        <v>45</v>
      </c>
      <c r="H156" s="61">
        <f>E156-F156</f>
        <v>1.7200000000000002</v>
      </c>
      <c r="I156" s="62">
        <v>0</v>
      </c>
      <c r="J156" s="61">
        <v>6.62</v>
      </c>
      <c r="K156" s="61">
        <f aca="true" t="shared" si="11" ref="K156:K219">J156-H156-I156</f>
        <v>4.9</v>
      </c>
      <c r="L156" s="86">
        <f>K156</f>
        <v>4.9</v>
      </c>
      <c r="M156" s="93" t="s">
        <v>364</v>
      </c>
    </row>
    <row r="157" spans="1:13" ht="15.75" thickBot="1">
      <c r="A157" s="338">
        <v>3</v>
      </c>
      <c r="B157" s="197" t="s">
        <v>164</v>
      </c>
      <c r="C157" s="32" t="s">
        <v>311</v>
      </c>
      <c r="D157" s="77">
        <v>0.188</v>
      </c>
      <c r="E157" s="55">
        <f>'ЦП Текущий дефицит, табл.1'!D158+'Ожидаемый дефицит, табл. 2'!D157</f>
        <v>13.258000000000001</v>
      </c>
      <c r="F157" s="44">
        <v>20.2</v>
      </c>
      <c r="G157" s="46">
        <v>120</v>
      </c>
      <c r="H157" s="12">
        <f>E157-F157</f>
        <v>-6.941999999999998</v>
      </c>
      <c r="I157" s="33">
        <v>0</v>
      </c>
      <c r="J157" s="12">
        <v>26.25</v>
      </c>
      <c r="K157" s="12">
        <f t="shared" si="11"/>
        <v>33.192</v>
      </c>
      <c r="L157" s="340">
        <f>MIN(K157:K159)</f>
        <v>25.959</v>
      </c>
      <c r="M157" s="337" t="s">
        <v>364</v>
      </c>
    </row>
    <row r="158" spans="1:13" ht="15.75" thickBot="1">
      <c r="A158" s="352"/>
      <c r="B158" s="194" t="s">
        <v>352</v>
      </c>
      <c r="C158" s="17">
        <v>25</v>
      </c>
      <c r="D158" s="78">
        <f>D343+D383+D387+D389</f>
        <v>0.127</v>
      </c>
      <c r="E158" s="9">
        <f>'ЦП Текущий дефицит, табл.1'!D159+'Ожидаемый дефицит, табл. 2'!D158</f>
        <v>3.367</v>
      </c>
      <c r="F158" s="9">
        <v>10.6</v>
      </c>
      <c r="G158" s="10">
        <v>120</v>
      </c>
      <c r="H158" s="9">
        <f aca="true" t="shared" si="12" ref="H158:H221">E158-F158</f>
        <v>-7.233</v>
      </c>
      <c r="I158" s="10">
        <v>0</v>
      </c>
      <c r="J158" s="9">
        <v>26.25</v>
      </c>
      <c r="K158" s="9">
        <f t="shared" si="11"/>
        <v>33.483</v>
      </c>
      <c r="L158" s="353"/>
      <c r="M158" s="337"/>
    </row>
    <row r="159" spans="1:13" ht="15.75" thickBot="1">
      <c r="A159" s="339"/>
      <c r="B159" s="195" t="s">
        <v>353</v>
      </c>
      <c r="C159" s="36">
        <v>25</v>
      </c>
      <c r="D159" s="79">
        <v>0.061</v>
      </c>
      <c r="E159" s="14">
        <f>'ЦП Текущий дефицит, табл.1'!D160+'Ожидаемый дефицит, табл. 2'!D159</f>
        <v>9.891</v>
      </c>
      <c r="F159" s="16">
        <v>9.6</v>
      </c>
      <c r="G159" s="49">
        <v>120</v>
      </c>
      <c r="H159" s="16">
        <f t="shared" si="12"/>
        <v>0.29100000000000037</v>
      </c>
      <c r="I159" s="38">
        <v>0</v>
      </c>
      <c r="J159" s="13">
        <v>26.25</v>
      </c>
      <c r="K159" s="13">
        <f t="shared" si="11"/>
        <v>25.959</v>
      </c>
      <c r="L159" s="341"/>
      <c r="M159" s="337"/>
    </row>
    <row r="160" spans="1:13" ht="15.75" thickBot="1">
      <c r="A160" s="34">
        <v>4</v>
      </c>
      <c r="B160" s="205" t="s">
        <v>165</v>
      </c>
      <c r="C160" s="39" t="s">
        <v>313</v>
      </c>
      <c r="D160" s="80"/>
      <c r="E160" s="55">
        <f>'ЦП Текущий дефицит, табл.1'!D161+'Ожидаемый дефицит, табл. 2'!D160</f>
        <v>0.36</v>
      </c>
      <c r="F160" s="15">
        <v>0.6</v>
      </c>
      <c r="G160" s="53">
        <v>120</v>
      </c>
      <c r="H160" s="15">
        <f t="shared" si="12"/>
        <v>-0.24</v>
      </c>
      <c r="I160" s="41">
        <v>0</v>
      </c>
      <c r="J160" s="14">
        <v>6.62</v>
      </c>
      <c r="K160" s="14">
        <f t="shared" si="11"/>
        <v>6.86</v>
      </c>
      <c r="L160" s="85">
        <f>K160</f>
        <v>6.86</v>
      </c>
      <c r="M160" s="93" t="s">
        <v>364</v>
      </c>
    </row>
    <row r="161" spans="1:13" ht="15.75" thickBot="1">
      <c r="A161" s="338">
        <v>5</v>
      </c>
      <c r="B161" s="197" t="s">
        <v>166</v>
      </c>
      <c r="C161" s="32" t="s">
        <v>314</v>
      </c>
      <c r="D161" s="77">
        <f>D162+D163</f>
        <v>0.012</v>
      </c>
      <c r="E161" s="55">
        <f>'ЦП Текущий дефицит, табл.1'!D162+'Ожидаемый дефицит, табл. 2'!D161</f>
        <v>1.202</v>
      </c>
      <c r="F161" s="44">
        <f>F162+F163</f>
        <v>6.19</v>
      </c>
      <c r="G161" s="46">
        <v>15</v>
      </c>
      <c r="H161" s="44">
        <f t="shared" si="12"/>
        <v>-4.988</v>
      </c>
      <c r="I161" s="33">
        <v>0</v>
      </c>
      <c r="J161" s="12">
        <v>5.88</v>
      </c>
      <c r="K161" s="12">
        <f t="shared" si="11"/>
        <v>10.868</v>
      </c>
      <c r="L161" s="340">
        <f>MIN(K161:K163)</f>
        <v>5.379</v>
      </c>
      <c r="M161" s="337" t="s">
        <v>364</v>
      </c>
    </row>
    <row r="162" spans="1:13" ht="15.75" thickBot="1">
      <c r="A162" s="352"/>
      <c r="B162" s="194" t="s">
        <v>352</v>
      </c>
      <c r="C162" s="17" t="s">
        <v>314</v>
      </c>
      <c r="D162" s="78">
        <f>D80</f>
        <v>0.011</v>
      </c>
      <c r="E162" s="9">
        <f>'ЦП Текущий дефицит, табл.1'!D163+'Ожидаемый дефицит, табл. 2'!D162</f>
        <v>0.511</v>
      </c>
      <c r="F162" s="9">
        <v>6</v>
      </c>
      <c r="G162" s="10"/>
      <c r="H162" s="9">
        <f t="shared" si="12"/>
        <v>-5.489</v>
      </c>
      <c r="I162" s="10">
        <v>0</v>
      </c>
      <c r="J162" s="9">
        <v>5.88</v>
      </c>
      <c r="K162" s="9">
        <f t="shared" si="11"/>
        <v>11.369</v>
      </c>
      <c r="L162" s="353"/>
      <c r="M162" s="337"/>
    </row>
    <row r="163" spans="1:13" ht="15.75" thickBot="1">
      <c r="A163" s="339"/>
      <c r="B163" s="195" t="s">
        <v>353</v>
      </c>
      <c r="C163" s="36" t="s">
        <v>314</v>
      </c>
      <c r="D163" s="79">
        <v>0.001</v>
      </c>
      <c r="E163" s="14">
        <f>'ЦП Текущий дефицит, табл.1'!D164+'Ожидаемый дефицит, табл. 2'!D163</f>
        <v>0.691</v>
      </c>
      <c r="F163" s="13">
        <v>0.19</v>
      </c>
      <c r="G163" s="38">
        <v>120</v>
      </c>
      <c r="H163" s="13">
        <f>E163-F163</f>
        <v>0.5009999999999999</v>
      </c>
      <c r="I163" s="38">
        <v>0</v>
      </c>
      <c r="J163" s="13">
        <v>5.88</v>
      </c>
      <c r="K163" s="13">
        <f t="shared" si="11"/>
        <v>5.379</v>
      </c>
      <c r="L163" s="341"/>
      <c r="M163" s="337"/>
    </row>
    <row r="164" spans="1:13" ht="32.25" customHeight="1" thickBot="1">
      <c r="A164" s="338">
        <v>6</v>
      </c>
      <c r="B164" s="197" t="s">
        <v>167</v>
      </c>
      <c r="C164" s="32" t="s">
        <v>315</v>
      </c>
      <c r="D164" s="77">
        <f>D165+D166</f>
        <v>1.002</v>
      </c>
      <c r="E164" s="55">
        <f>'ЦП Текущий дефицит, табл.1'!D165+'Ожидаемый дефицит, табл. 2'!D164</f>
        <v>9.402000000000001</v>
      </c>
      <c r="F164" s="44">
        <v>12</v>
      </c>
      <c r="G164" s="46">
        <v>120</v>
      </c>
      <c r="H164" s="12">
        <f t="shared" si="12"/>
        <v>-2.597999999999999</v>
      </c>
      <c r="I164" s="33">
        <v>0</v>
      </c>
      <c r="J164" s="12">
        <v>16.8</v>
      </c>
      <c r="K164" s="12">
        <f t="shared" si="11"/>
        <v>19.398</v>
      </c>
      <c r="L164" s="340">
        <f>MIN(K164:K166)</f>
        <v>12.678</v>
      </c>
      <c r="M164" s="337" t="s">
        <v>364</v>
      </c>
    </row>
    <row r="165" spans="1:13" ht="15.75" thickBot="1">
      <c r="A165" s="352"/>
      <c r="B165" s="194" t="s">
        <v>352</v>
      </c>
      <c r="C165" s="17">
        <v>16</v>
      </c>
      <c r="D165" s="78">
        <f>D48+D105+D90+D115</f>
        <v>0.722</v>
      </c>
      <c r="E165" s="9">
        <f>'ЦП Текущий дефицит, табл.1'!D166+'Ожидаемый дефицит, табл. 2'!D165</f>
        <v>4.122</v>
      </c>
      <c r="F165" s="9">
        <v>0</v>
      </c>
      <c r="G165" s="10"/>
      <c r="H165" s="9">
        <f t="shared" si="12"/>
        <v>4.122</v>
      </c>
      <c r="I165" s="10">
        <v>0</v>
      </c>
      <c r="J165" s="9">
        <v>16.8</v>
      </c>
      <c r="K165" s="9">
        <f t="shared" si="11"/>
        <v>12.678</v>
      </c>
      <c r="L165" s="353"/>
      <c r="M165" s="337"/>
    </row>
    <row r="166" spans="1:13" s="99" customFormat="1" ht="15.75" thickBot="1">
      <c r="A166" s="339"/>
      <c r="B166" s="195" t="s">
        <v>353</v>
      </c>
      <c r="C166" s="36">
        <v>16</v>
      </c>
      <c r="D166" s="79">
        <v>0.28</v>
      </c>
      <c r="E166" s="14">
        <f>'ЦП Текущий дефицит, табл.1'!D167+'Ожидаемый дефицит, табл. 2'!D166</f>
        <v>5.28</v>
      </c>
      <c r="F166" s="13">
        <v>12</v>
      </c>
      <c r="G166" s="38">
        <v>120</v>
      </c>
      <c r="H166" s="13">
        <f t="shared" si="12"/>
        <v>-6.72</v>
      </c>
      <c r="I166" s="38">
        <v>0</v>
      </c>
      <c r="J166" s="13">
        <v>16.8</v>
      </c>
      <c r="K166" s="13">
        <f t="shared" si="11"/>
        <v>23.52</v>
      </c>
      <c r="L166" s="341"/>
      <c r="M166" s="337"/>
    </row>
    <row r="167" spans="1:13" s="99" customFormat="1" ht="15.75" thickBot="1">
      <c r="A167" s="338">
        <v>7</v>
      </c>
      <c r="B167" s="197" t="s">
        <v>168</v>
      </c>
      <c r="C167" s="32" t="s">
        <v>313</v>
      </c>
      <c r="D167" s="77">
        <f>D168+D169</f>
        <v>0.036000000000000004</v>
      </c>
      <c r="E167" s="55">
        <f>'ЦП Текущий дефицит, табл.1'!D168+'Ожидаемый дефицит, табл. 2'!D167</f>
        <v>1.236</v>
      </c>
      <c r="F167" s="44">
        <v>1.3</v>
      </c>
      <c r="G167" s="46">
        <v>120</v>
      </c>
      <c r="H167" s="12">
        <f t="shared" si="12"/>
        <v>-0.06400000000000006</v>
      </c>
      <c r="I167" s="33">
        <v>0</v>
      </c>
      <c r="J167" s="12">
        <v>6.62</v>
      </c>
      <c r="K167" s="12">
        <f t="shared" si="11"/>
        <v>6.684</v>
      </c>
      <c r="L167" s="340">
        <f>MIN(K167:K169)</f>
        <v>6.016</v>
      </c>
      <c r="M167" s="337" t="s">
        <v>364</v>
      </c>
    </row>
    <row r="168" spans="1:13" ht="15.75" thickBot="1">
      <c r="A168" s="352"/>
      <c r="B168" s="194" t="s">
        <v>352</v>
      </c>
      <c r="C168" s="17">
        <v>6.3</v>
      </c>
      <c r="D168" s="78">
        <f>D137</f>
        <v>0.004</v>
      </c>
      <c r="E168" s="9">
        <f>'ЦП Текущий дефицит, табл.1'!D169+'Ожидаемый дефицит, табл. 2'!D168</f>
        <v>0.604</v>
      </c>
      <c r="F168" s="9"/>
      <c r="G168" s="10"/>
      <c r="H168" s="9">
        <f t="shared" si="12"/>
        <v>0.604</v>
      </c>
      <c r="I168" s="10">
        <v>0</v>
      </c>
      <c r="J168" s="9">
        <v>6.62</v>
      </c>
      <c r="K168" s="9">
        <f t="shared" si="11"/>
        <v>6.016</v>
      </c>
      <c r="L168" s="353"/>
      <c r="M168" s="337"/>
    </row>
    <row r="169" spans="1:13" ht="15.75" thickBot="1">
      <c r="A169" s="339"/>
      <c r="B169" s="195" t="s">
        <v>353</v>
      </c>
      <c r="C169" s="36">
        <v>6.3</v>
      </c>
      <c r="D169" s="79">
        <v>0.032</v>
      </c>
      <c r="E169" s="14">
        <f>'ЦП Текущий дефицит, табл.1'!D170+'Ожидаемый дефицит, табл. 2'!D169</f>
        <v>0.632</v>
      </c>
      <c r="F169" s="13">
        <v>1.3</v>
      </c>
      <c r="G169" s="38">
        <v>120</v>
      </c>
      <c r="H169" s="13">
        <f t="shared" si="12"/>
        <v>-0.668</v>
      </c>
      <c r="I169" s="38">
        <v>0</v>
      </c>
      <c r="J169" s="13">
        <v>6.62</v>
      </c>
      <c r="K169" s="13">
        <f t="shared" si="11"/>
        <v>7.288</v>
      </c>
      <c r="L169" s="341"/>
      <c r="M169" s="337"/>
    </row>
    <row r="170" spans="1:13" s="99" customFormat="1" ht="15.75" thickBot="1">
      <c r="A170" s="34">
        <v>8</v>
      </c>
      <c r="B170" s="205" t="s">
        <v>169</v>
      </c>
      <c r="C170" s="39" t="s">
        <v>316</v>
      </c>
      <c r="D170" s="80">
        <v>0.044</v>
      </c>
      <c r="E170" s="55">
        <f>'ЦП Текущий дефицит, табл.1'!D171+'Ожидаемый дефицит, табл. 2'!D170</f>
        <v>2.354</v>
      </c>
      <c r="F170" s="15">
        <v>1.17</v>
      </c>
      <c r="G170" s="53">
        <v>45</v>
      </c>
      <c r="H170" s="14">
        <f t="shared" si="12"/>
        <v>1.1840000000000002</v>
      </c>
      <c r="I170" s="41">
        <v>0</v>
      </c>
      <c r="J170" s="14">
        <v>2.63</v>
      </c>
      <c r="K170" s="14">
        <f t="shared" si="11"/>
        <v>1.4459999999999997</v>
      </c>
      <c r="L170" s="85">
        <f>K170</f>
        <v>1.4459999999999997</v>
      </c>
      <c r="M170" s="93" t="s">
        <v>364</v>
      </c>
    </row>
    <row r="171" spans="1:13" s="99" customFormat="1" ht="15.75" thickBot="1">
      <c r="A171" s="338">
        <v>9</v>
      </c>
      <c r="B171" s="197" t="s">
        <v>170</v>
      </c>
      <c r="C171" s="32" t="s">
        <v>317</v>
      </c>
      <c r="D171" s="77">
        <f>D172+D173</f>
        <v>1.5379999999999998</v>
      </c>
      <c r="E171" s="55">
        <f>'ЦП Текущий дефицит, табл.1'!D172+'Ожидаемый дефицит, табл. 2'!D171</f>
        <v>39.117999999999995</v>
      </c>
      <c r="F171" s="44">
        <f>F172+F173</f>
        <v>16.8</v>
      </c>
      <c r="G171" s="46">
        <v>0</v>
      </c>
      <c r="H171" s="12">
        <f t="shared" si="12"/>
        <v>22.317999999999994</v>
      </c>
      <c r="I171" s="33">
        <v>0</v>
      </c>
      <c r="J171" s="12">
        <v>84.53</v>
      </c>
      <c r="K171" s="12">
        <f t="shared" si="11"/>
        <v>62.212</v>
      </c>
      <c r="L171" s="340">
        <f>MIN(K171:K173)</f>
        <v>61.196</v>
      </c>
      <c r="M171" s="337" t="s">
        <v>364</v>
      </c>
    </row>
    <row r="172" spans="1:13" ht="15.75" thickBot="1">
      <c r="A172" s="352"/>
      <c r="B172" s="194" t="s">
        <v>352</v>
      </c>
      <c r="C172" s="17" t="s">
        <v>317</v>
      </c>
      <c r="D172" s="78">
        <f>D38+D138+D312+D334+D361</f>
        <v>1.4539999999999997</v>
      </c>
      <c r="E172" s="9">
        <f>'ЦП Текущий дефицит, табл.1'!D173+'Ожидаемый дефицит, табл. 2'!D172</f>
        <v>15.783999999999999</v>
      </c>
      <c r="F172" s="9">
        <v>16.8</v>
      </c>
      <c r="G172" s="10">
        <v>0</v>
      </c>
      <c r="H172" s="9">
        <f t="shared" si="12"/>
        <v>-1.0160000000000018</v>
      </c>
      <c r="I172" s="10">
        <v>0</v>
      </c>
      <c r="J172" s="9">
        <v>84.53</v>
      </c>
      <c r="K172" s="9">
        <f t="shared" si="11"/>
        <v>85.546</v>
      </c>
      <c r="L172" s="353"/>
      <c r="M172" s="337"/>
    </row>
    <row r="173" spans="1:13" ht="15.75" thickBot="1">
      <c r="A173" s="339"/>
      <c r="B173" s="195" t="s">
        <v>353</v>
      </c>
      <c r="C173" s="36" t="s">
        <v>317</v>
      </c>
      <c r="D173" s="79">
        <v>0.084</v>
      </c>
      <c r="E173" s="14">
        <f>'ЦП Текущий дефицит, табл.1'!D174+'Ожидаемый дефицит, табл. 2'!D173</f>
        <v>23.334</v>
      </c>
      <c r="F173" s="16">
        <v>0</v>
      </c>
      <c r="G173" s="49">
        <v>0</v>
      </c>
      <c r="H173" s="13">
        <f t="shared" si="12"/>
        <v>23.334</v>
      </c>
      <c r="I173" s="38">
        <v>0</v>
      </c>
      <c r="J173" s="13">
        <v>84.53</v>
      </c>
      <c r="K173" s="13">
        <f t="shared" si="11"/>
        <v>61.196</v>
      </c>
      <c r="L173" s="341"/>
      <c r="M173" s="337"/>
    </row>
    <row r="174" spans="1:13" ht="29.25" customHeight="1" thickBot="1">
      <c r="A174" s="71">
        <v>10</v>
      </c>
      <c r="B174" s="206" t="s">
        <v>171</v>
      </c>
      <c r="C174" s="72" t="s">
        <v>315</v>
      </c>
      <c r="D174" s="153"/>
      <c r="E174" s="95">
        <f>'ЦП Текущий дефицит, табл.1'!D175+'Ожидаемый дефицит, табл. 2'!D174</f>
        <v>28.27</v>
      </c>
      <c r="F174" s="70">
        <v>3.2</v>
      </c>
      <c r="G174" s="69">
        <v>15</v>
      </c>
      <c r="H174" s="73">
        <f t="shared" si="12"/>
        <v>25.07</v>
      </c>
      <c r="I174" s="74">
        <v>0</v>
      </c>
      <c r="J174" s="73">
        <v>16.8</v>
      </c>
      <c r="K174" s="73">
        <f t="shared" si="11"/>
        <v>-8.27</v>
      </c>
      <c r="L174" s="90">
        <f>K174</f>
        <v>-8.27</v>
      </c>
      <c r="M174" s="94" t="s">
        <v>408</v>
      </c>
    </row>
    <row r="175" spans="1:13" s="99" customFormat="1" ht="15.75" thickBot="1">
      <c r="A175" s="338">
        <v>11</v>
      </c>
      <c r="B175" s="197" t="s">
        <v>172</v>
      </c>
      <c r="C175" s="32" t="s">
        <v>318</v>
      </c>
      <c r="D175" s="77">
        <f>D176+D177</f>
        <v>0.5613</v>
      </c>
      <c r="E175" s="55">
        <f>'ЦП Текущий дефицит, табл.1'!D176+'Ожидаемый дефицит, табл. 2'!D175</f>
        <v>9.261299999999999</v>
      </c>
      <c r="F175" s="44">
        <v>8.04</v>
      </c>
      <c r="G175" s="46">
        <v>120</v>
      </c>
      <c r="H175" s="12">
        <f t="shared" si="12"/>
        <v>1.2212999999999994</v>
      </c>
      <c r="I175" s="33">
        <v>0</v>
      </c>
      <c r="J175" s="12">
        <v>10.5</v>
      </c>
      <c r="K175" s="12">
        <f t="shared" si="11"/>
        <v>9.2787</v>
      </c>
      <c r="L175" s="340">
        <f>MIN(K175:K177)</f>
        <v>8.4347</v>
      </c>
      <c r="M175" s="337" t="s">
        <v>364</v>
      </c>
    </row>
    <row r="176" spans="1:13" ht="15.75" thickBot="1">
      <c r="A176" s="352"/>
      <c r="B176" s="194" t="s">
        <v>352</v>
      </c>
      <c r="C176" s="17">
        <v>10</v>
      </c>
      <c r="D176" s="78">
        <f>D52+D81+D86+D88+D101+D317+D341</f>
        <v>0.556</v>
      </c>
      <c r="E176" s="9">
        <f>'ЦП Текущий дефицит, табл.1'!D177+'Ожидаемый дефицит, табл. 2'!D176</f>
        <v>5.756</v>
      </c>
      <c r="F176" s="9">
        <v>6.6</v>
      </c>
      <c r="G176" s="10">
        <v>120</v>
      </c>
      <c r="H176" s="9">
        <f t="shared" si="12"/>
        <v>-0.8439999999999994</v>
      </c>
      <c r="I176" s="10">
        <v>0</v>
      </c>
      <c r="J176" s="9">
        <v>10.5</v>
      </c>
      <c r="K176" s="9">
        <f t="shared" si="11"/>
        <v>11.344</v>
      </c>
      <c r="L176" s="353"/>
      <c r="M176" s="337"/>
    </row>
    <row r="177" spans="1:13" ht="15.75" thickBot="1">
      <c r="A177" s="339"/>
      <c r="B177" s="195" t="s">
        <v>353</v>
      </c>
      <c r="C177" s="36">
        <v>10</v>
      </c>
      <c r="D177" s="79">
        <v>0.0053</v>
      </c>
      <c r="E177" s="14">
        <f>'ЦП Текущий дефицит, табл.1'!D178+'Ожидаемый дефицит, табл. 2'!D177</f>
        <v>3.5053</v>
      </c>
      <c r="F177" s="16">
        <v>1.44</v>
      </c>
      <c r="G177" s="49">
        <v>80</v>
      </c>
      <c r="H177" s="13">
        <f t="shared" si="12"/>
        <v>2.0653</v>
      </c>
      <c r="I177" s="38">
        <v>0</v>
      </c>
      <c r="J177" s="13">
        <v>10.5</v>
      </c>
      <c r="K177" s="13">
        <f t="shared" si="11"/>
        <v>8.4347</v>
      </c>
      <c r="L177" s="341"/>
      <c r="M177" s="337"/>
    </row>
    <row r="178" spans="1:13" s="99" customFormat="1" ht="15.75" thickBot="1">
      <c r="A178" s="50">
        <v>12</v>
      </c>
      <c r="B178" s="203" t="s">
        <v>173</v>
      </c>
      <c r="C178" s="51" t="s">
        <v>319</v>
      </c>
      <c r="D178" s="80">
        <v>4.53</v>
      </c>
      <c r="E178" s="15">
        <f>'ЦП Текущий дефицит, табл.1'!D179+'Ожидаемый дефицит, табл. 2'!D178</f>
        <v>14.93</v>
      </c>
      <c r="F178" s="15">
        <v>0</v>
      </c>
      <c r="G178" s="53">
        <v>0</v>
      </c>
      <c r="H178" s="15">
        <f t="shared" si="12"/>
        <v>14.93</v>
      </c>
      <c r="I178" s="53">
        <v>0</v>
      </c>
      <c r="J178" s="15">
        <v>26.25</v>
      </c>
      <c r="K178" s="15">
        <f t="shared" si="11"/>
        <v>11.32</v>
      </c>
      <c r="L178" s="87">
        <f>K178</f>
        <v>11.32</v>
      </c>
      <c r="M178" s="93" t="s">
        <v>364</v>
      </c>
    </row>
    <row r="179" spans="1:13" s="99" customFormat="1" ht="15.75" thickBot="1">
      <c r="A179" s="338">
        <v>13</v>
      </c>
      <c r="B179" s="197" t="s">
        <v>174</v>
      </c>
      <c r="C179" s="32" t="s">
        <v>320</v>
      </c>
      <c r="D179" s="77">
        <f>D180+D181</f>
        <v>0.6739999999999999</v>
      </c>
      <c r="E179" s="55">
        <f>'ЦП Текущий дефицит, табл.1'!D180+'Ожидаемый дефицит, табл. 2'!D179</f>
        <v>10.084</v>
      </c>
      <c r="F179" s="44">
        <f>F180+F181</f>
        <v>6.52</v>
      </c>
      <c r="G179" s="46">
        <v>120</v>
      </c>
      <c r="H179" s="12">
        <f t="shared" si="12"/>
        <v>3.564</v>
      </c>
      <c r="I179" s="33">
        <v>0</v>
      </c>
      <c r="J179" s="12">
        <v>10.5</v>
      </c>
      <c r="K179" s="12">
        <f t="shared" si="11"/>
        <v>6.936</v>
      </c>
      <c r="L179" s="340">
        <f>MIN(K179:K181)</f>
        <v>6.936</v>
      </c>
      <c r="M179" s="337" t="s">
        <v>364</v>
      </c>
    </row>
    <row r="180" spans="1:13" ht="15.75" thickBot="1">
      <c r="A180" s="352"/>
      <c r="B180" s="194" t="s">
        <v>352</v>
      </c>
      <c r="C180" s="17" t="s">
        <v>320</v>
      </c>
      <c r="D180" s="78">
        <f>D56+D82+D103+D125+D153+D352+D356</f>
        <v>0.297</v>
      </c>
      <c r="E180" s="9">
        <f>'ЦП Текущий дефицит, табл.1'!D181+'Ожидаемый дефицит, табл. 2'!D180</f>
        <v>6.427</v>
      </c>
      <c r="F180" s="9">
        <v>6.06</v>
      </c>
      <c r="G180" s="10"/>
      <c r="H180" s="9">
        <f t="shared" si="12"/>
        <v>0.367</v>
      </c>
      <c r="I180" s="10">
        <v>0</v>
      </c>
      <c r="J180" s="9">
        <v>10.5</v>
      </c>
      <c r="K180" s="9">
        <f t="shared" si="11"/>
        <v>10.133</v>
      </c>
      <c r="L180" s="353"/>
      <c r="M180" s="337"/>
    </row>
    <row r="181" spans="1:13" ht="15.75" thickBot="1">
      <c r="A181" s="339"/>
      <c r="B181" s="195" t="s">
        <v>353</v>
      </c>
      <c r="C181" s="36" t="s">
        <v>320</v>
      </c>
      <c r="D181" s="79">
        <v>0.377</v>
      </c>
      <c r="E181" s="14">
        <f>'ЦП Текущий дефицит, табл.1'!D182+'Ожидаемый дефицит, табл. 2'!D181</f>
        <v>3.657</v>
      </c>
      <c r="F181" s="13">
        <v>0.46</v>
      </c>
      <c r="G181" s="38">
        <v>120</v>
      </c>
      <c r="H181" s="13">
        <f t="shared" si="12"/>
        <v>3.197</v>
      </c>
      <c r="I181" s="38">
        <v>0</v>
      </c>
      <c r="J181" s="13">
        <v>10.5</v>
      </c>
      <c r="K181" s="13">
        <f t="shared" si="11"/>
        <v>7.303</v>
      </c>
      <c r="L181" s="341"/>
      <c r="M181" s="337"/>
    </row>
    <row r="182" spans="1:13" s="99" customFormat="1" ht="15.75" thickBot="1">
      <c r="A182" s="352">
        <v>14</v>
      </c>
      <c r="B182" s="207" t="s">
        <v>175</v>
      </c>
      <c r="C182" s="43" t="s">
        <v>318</v>
      </c>
      <c r="D182" s="81">
        <f>D183+D184</f>
        <v>0.23099999999999998</v>
      </c>
      <c r="E182" s="55">
        <f>'ЦП Текущий дефицит, табл.1'!D183+'Ожидаемый дефицит, табл. 2'!D182</f>
        <v>7.321</v>
      </c>
      <c r="F182" s="44">
        <v>10.4</v>
      </c>
      <c r="G182" s="46">
        <v>120</v>
      </c>
      <c r="H182" s="44">
        <f t="shared" si="12"/>
        <v>-3.0790000000000006</v>
      </c>
      <c r="I182" s="46">
        <v>0</v>
      </c>
      <c r="J182" s="44">
        <v>10.5</v>
      </c>
      <c r="K182" s="44">
        <f t="shared" si="11"/>
        <v>13.579</v>
      </c>
      <c r="L182" s="353">
        <f>MIN(K182:K184)</f>
        <v>8.219</v>
      </c>
      <c r="M182" s="337" t="s">
        <v>364</v>
      </c>
    </row>
    <row r="183" spans="1:13" ht="15.75" thickBot="1">
      <c r="A183" s="352"/>
      <c r="B183" s="194" t="s">
        <v>352</v>
      </c>
      <c r="C183" s="17">
        <v>10</v>
      </c>
      <c r="D183" s="78">
        <f>D344+D394</f>
        <v>0.02</v>
      </c>
      <c r="E183" s="9">
        <f>'ЦП Текущий дефицит, табл.1'!D184+'Ожидаемый дефицит, табл. 2'!D183</f>
        <v>2.04</v>
      </c>
      <c r="F183" s="9">
        <v>7.4</v>
      </c>
      <c r="G183" s="10"/>
      <c r="H183" s="9">
        <f t="shared" si="12"/>
        <v>-5.36</v>
      </c>
      <c r="I183" s="10">
        <v>0</v>
      </c>
      <c r="J183" s="9">
        <v>10.5</v>
      </c>
      <c r="K183" s="9">
        <f t="shared" si="11"/>
        <v>15.86</v>
      </c>
      <c r="L183" s="353"/>
      <c r="M183" s="337"/>
    </row>
    <row r="184" spans="1:13" ht="15.75" thickBot="1">
      <c r="A184" s="342"/>
      <c r="B184" s="201" t="s">
        <v>353</v>
      </c>
      <c r="C184" s="47">
        <v>10</v>
      </c>
      <c r="D184" s="82">
        <v>0.211</v>
      </c>
      <c r="E184" s="14">
        <f>'ЦП Текущий дефицит, табл.1'!D185+'Ожидаемый дефицит, табл. 2'!D184</f>
        <v>5.281000000000001</v>
      </c>
      <c r="F184" s="16">
        <v>3</v>
      </c>
      <c r="G184" s="49">
        <v>80</v>
      </c>
      <c r="H184" s="16">
        <f t="shared" si="12"/>
        <v>2.2810000000000006</v>
      </c>
      <c r="I184" s="49">
        <v>0</v>
      </c>
      <c r="J184" s="16">
        <v>10.5</v>
      </c>
      <c r="K184" s="16">
        <f t="shared" si="11"/>
        <v>8.219</v>
      </c>
      <c r="L184" s="343"/>
      <c r="M184" s="337"/>
    </row>
    <row r="185" spans="1:13" ht="15.75" thickBot="1">
      <c r="A185" s="50">
        <v>15</v>
      </c>
      <c r="B185" s="203" t="s">
        <v>176</v>
      </c>
      <c r="C185" s="51" t="s">
        <v>318</v>
      </c>
      <c r="D185" s="83">
        <v>0.017</v>
      </c>
      <c r="E185" s="55">
        <f>'ЦП Текущий дефицит, табл.1'!D186+'Ожидаемый дефицит, табл. 2'!D185</f>
        <v>0.8170000000000001</v>
      </c>
      <c r="F185" s="15">
        <v>0.5</v>
      </c>
      <c r="G185" s="53">
        <v>120</v>
      </c>
      <c r="H185" s="15">
        <f t="shared" si="12"/>
        <v>0.31700000000000006</v>
      </c>
      <c r="I185" s="53">
        <v>0</v>
      </c>
      <c r="J185" s="15">
        <v>10.5</v>
      </c>
      <c r="K185" s="15">
        <f t="shared" si="11"/>
        <v>10.183</v>
      </c>
      <c r="L185" s="87">
        <f>K185</f>
        <v>10.183</v>
      </c>
      <c r="M185" s="93" t="s">
        <v>364</v>
      </c>
    </row>
    <row r="186" spans="1:13" ht="15.75" thickBot="1">
      <c r="A186" s="330">
        <v>16</v>
      </c>
      <c r="B186" s="207" t="s">
        <v>178</v>
      </c>
      <c r="C186" s="43" t="s">
        <v>319</v>
      </c>
      <c r="D186" s="81">
        <f>D187+D188</f>
        <v>0.314</v>
      </c>
      <c r="E186" s="55">
        <f>'ЦП Текущий дефицит, табл.1'!D187+'Ожидаемый дефицит, табл. 2'!D186</f>
        <v>7.074</v>
      </c>
      <c r="F186" s="44">
        <v>23.57</v>
      </c>
      <c r="G186" s="46">
        <v>80</v>
      </c>
      <c r="H186" s="44">
        <f t="shared" si="12"/>
        <v>-16.496000000000002</v>
      </c>
      <c r="I186" s="46">
        <v>0</v>
      </c>
      <c r="J186" s="44">
        <v>26.25</v>
      </c>
      <c r="K186" s="44">
        <f t="shared" si="11"/>
        <v>42.746</v>
      </c>
      <c r="L186" s="331">
        <f>MIN(K186:K188)</f>
        <v>25.36</v>
      </c>
      <c r="M186" s="337" t="s">
        <v>364</v>
      </c>
    </row>
    <row r="187" spans="1:13" ht="15.75" thickBot="1">
      <c r="A187" s="352"/>
      <c r="B187" s="194" t="s">
        <v>352</v>
      </c>
      <c r="C187" s="17">
        <v>25</v>
      </c>
      <c r="D187" s="78">
        <f>D50+D77+D84+D144+D145+D349</f>
        <v>0.08399999999999999</v>
      </c>
      <c r="E187" s="9">
        <f>'ЦП Текущий дефицит, табл.1'!D188+'Ожидаемый дефицит, табл. 2'!D187</f>
        <v>2.884</v>
      </c>
      <c r="F187" s="9">
        <v>18.8</v>
      </c>
      <c r="G187" s="10"/>
      <c r="H187" s="9">
        <f t="shared" si="12"/>
        <v>-15.916</v>
      </c>
      <c r="I187" s="10">
        <v>0</v>
      </c>
      <c r="J187" s="9">
        <v>26.25</v>
      </c>
      <c r="K187" s="9">
        <f t="shared" si="11"/>
        <v>42.166</v>
      </c>
      <c r="L187" s="353"/>
      <c r="M187" s="337"/>
    </row>
    <row r="188" spans="1:13" ht="15.75" thickBot="1">
      <c r="A188" s="352"/>
      <c r="B188" s="201" t="s">
        <v>353</v>
      </c>
      <c r="C188" s="47">
        <v>25</v>
      </c>
      <c r="D188" s="82">
        <v>0.23</v>
      </c>
      <c r="E188" s="14">
        <f>'ЦП Текущий дефицит, табл.1'!D189+'Ожидаемый дефицит, табл. 2'!D188</f>
        <v>4.19</v>
      </c>
      <c r="F188" s="16">
        <v>3.3</v>
      </c>
      <c r="G188" s="49">
        <v>120</v>
      </c>
      <c r="H188" s="16">
        <f t="shared" si="12"/>
        <v>0.8900000000000006</v>
      </c>
      <c r="I188" s="49">
        <v>0</v>
      </c>
      <c r="J188" s="16">
        <v>26.25</v>
      </c>
      <c r="K188" s="16">
        <f t="shared" si="11"/>
        <v>25.36</v>
      </c>
      <c r="L188" s="353"/>
      <c r="M188" s="337"/>
    </row>
    <row r="189" spans="1:13" ht="15.75" thickBot="1">
      <c r="A189" s="332">
        <v>17</v>
      </c>
      <c r="B189" s="208" t="s">
        <v>179</v>
      </c>
      <c r="C189" s="141" t="s">
        <v>313</v>
      </c>
      <c r="D189" s="142">
        <f>D190+D191</f>
        <v>3.9989999999999997</v>
      </c>
      <c r="E189" s="138">
        <f>'ЦП Текущий дефицит, табл.1'!D190+'Ожидаемый дефицит, табл. 2'!D189</f>
        <v>12.588999999999999</v>
      </c>
      <c r="F189" s="140">
        <f>F190+F191</f>
        <v>5.45</v>
      </c>
      <c r="G189" s="143">
        <v>20</v>
      </c>
      <c r="H189" s="140">
        <f t="shared" si="12"/>
        <v>7.1389999999999985</v>
      </c>
      <c r="I189" s="143">
        <v>0</v>
      </c>
      <c r="J189" s="140">
        <v>6.62</v>
      </c>
      <c r="K189" s="140">
        <f t="shared" si="11"/>
        <v>-0.5189999999999984</v>
      </c>
      <c r="L189" s="335">
        <f>MIN(K189:K191)</f>
        <v>-0.8399999999999999</v>
      </c>
      <c r="M189" s="286" t="s">
        <v>408</v>
      </c>
    </row>
    <row r="190" spans="1:13" ht="15.75" thickBot="1">
      <c r="A190" s="333"/>
      <c r="B190" s="209" t="s">
        <v>352</v>
      </c>
      <c r="C190" s="144">
        <v>6.3</v>
      </c>
      <c r="D190" s="145">
        <f>D60+D53+D323+D351+D377</f>
        <v>3.9099999999999997</v>
      </c>
      <c r="E190" s="146">
        <f>'ЦП Текущий дефицит, табл.1'!D191+'Ожидаемый дефицит, табл. 2'!D190</f>
        <v>10.91</v>
      </c>
      <c r="F190" s="146">
        <v>3.45</v>
      </c>
      <c r="G190" s="147"/>
      <c r="H190" s="146">
        <f t="shared" si="12"/>
        <v>7.46</v>
      </c>
      <c r="I190" s="147">
        <v>0</v>
      </c>
      <c r="J190" s="146">
        <v>6.62</v>
      </c>
      <c r="K190" s="146">
        <f t="shared" si="11"/>
        <v>-0.8399999999999999</v>
      </c>
      <c r="L190" s="336"/>
      <c r="M190" s="286"/>
    </row>
    <row r="191" spans="1:13" ht="15.75" thickBot="1">
      <c r="A191" s="334"/>
      <c r="B191" s="210" t="s">
        <v>353</v>
      </c>
      <c r="C191" s="148">
        <v>6.3</v>
      </c>
      <c r="D191" s="149">
        <v>0.089</v>
      </c>
      <c r="E191" s="150">
        <f>'ЦП Текущий дефицит, табл.1'!D192+'Ожидаемый дефицит, табл. 2'!D191</f>
        <v>1.679</v>
      </c>
      <c r="F191" s="151">
        <v>2</v>
      </c>
      <c r="G191" s="152">
        <v>20</v>
      </c>
      <c r="H191" s="151">
        <f t="shared" si="12"/>
        <v>-0.32099999999999995</v>
      </c>
      <c r="I191" s="152">
        <v>0</v>
      </c>
      <c r="J191" s="151">
        <v>6.62</v>
      </c>
      <c r="K191" s="151">
        <f t="shared" si="11"/>
        <v>6.941</v>
      </c>
      <c r="L191" s="285"/>
      <c r="M191" s="286"/>
    </row>
    <row r="192" spans="1:13" ht="15.75" thickBot="1">
      <c r="A192" s="338">
        <v>18</v>
      </c>
      <c r="B192" s="197" t="s">
        <v>180</v>
      </c>
      <c r="C192" s="32" t="s">
        <v>321</v>
      </c>
      <c r="D192" s="77">
        <f>D193+D194</f>
        <v>0.44399999999999995</v>
      </c>
      <c r="E192" s="55">
        <f>'ЦП Текущий дефицит, табл.1'!D193+'Ожидаемый дефицит, табл. 2'!D192</f>
        <v>14.574000000000002</v>
      </c>
      <c r="F192" s="44">
        <f>F193+F194</f>
        <v>6.97</v>
      </c>
      <c r="G192" s="46">
        <v>120</v>
      </c>
      <c r="H192" s="12">
        <f t="shared" si="12"/>
        <v>7.604000000000002</v>
      </c>
      <c r="I192" s="33">
        <v>0</v>
      </c>
      <c r="J192" s="12">
        <v>15.75</v>
      </c>
      <c r="K192" s="12">
        <f t="shared" si="11"/>
        <v>8.145999999999997</v>
      </c>
      <c r="L192" s="340">
        <f>MIN(K192:K194)</f>
        <v>8.145999999999997</v>
      </c>
      <c r="M192" s="337" t="s">
        <v>364</v>
      </c>
    </row>
    <row r="193" spans="1:13" ht="15.75" thickBot="1">
      <c r="A193" s="352"/>
      <c r="B193" s="194" t="s">
        <v>352</v>
      </c>
      <c r="C193" s="17" t="s">
        <v>321</v>
      </c>
      <c r="D193" s="78">
        <f>D314+D320+D355+D379</f>
        <v>0.358</v>
      </c>
      <c r="E193" s="9">
        <f>'ЦП Текущий дефицит, табл.1'!D194+'Ожидаемый дефицит, табл. 2'!D193</f>
        <v>10.988000000000001</v>
      </c>
      <c r="F193" s="9">
        <v>6.6</v>
      </c>
      <c r="G193" s="10"/>
      <c r="H193" s="9">
        <f t="shared" si="12"/>
        <v>4.388000000000002</v>
      </c>
      <c r="I193" s="10">
        <v>0</v>
      </c>
      <c r="J193" s="9">
        <v>15.75</v>
      </c>
      <c r="K193" s="9">
        <f t="shared" si="11"/>
        <v>11.361999999999998</v>
      </c>
      <c r="L193" s="353"/>
      <c r="M193" s="337"/>
    </row>
    <row r="194" spans="1:13" ht="15.75" thickBot="1">
      <c r="A194" s="339"/>
      <c r="B194" s="195" t="s">
        <v>353</v>
      </c>
      <c r="C194" s="36" t="s">
        <v>321</v>
      </c>
      <c r="D194" s="79">
        <v>0.086</v>
      </c>
      <c r="E194" s="14">
        <f>'ЦП Текущий дефицит, табл.1'!D195+'Ожидаемый дефицит, табл. 2'!D194</f>
        <v>3.586</v>
      </c>
      <c r="F194" s="16">
        <v>0.37</v>
      </c>
      <c r="G194" s="49">
        <v>120</v>
      </c>
      <c r="H194" s="13">
        <f t="shared" si="12"/>
        <v>3.2159999999999997</v>
      </c>
      <c r="I194" s="38">
        <v>0</v>
      </c>
      <c r="J194" s="13">
        <v>15.75</v>
      </c>
      <c r="K194" s="13">
        <f t="shared" si="11"/>
        <v>12.534</v>
      </c>
      <c r="L194" s="341"/>
      <c r="M194" s="337"/>
    </row>
    <row r="195" spans="1:13" ht="15.75" thickBot="1">
      <c r="A195" s="338">
        <v>19</v>
      </c>
      <c r="B195" s="197" t="s">
        <v>181</v>
      </c>
      <c r="C195" s="32" t="s">
        <v>315</v>
      </c>
      <c r="D195" s="77">
        <f>D196+D197</f>
        <v>0.063</v>
      </c>
      <c r="E195" s="55">
        <f>'ЦП Текущий дефицит, табл.1'!D196+'Ожидаемый дефицит, табл. 2'!D195</f>
        <v>2.593</v>
      </c>
      <c r="F195" s="12">
        <v>6.9</v>
      </c>
      <c r="G195" s="33">
        <v>120</v>
      </c>
      <c r="H195" s="12">
        <f t="shared" si="12"/>
        <v>-4.307</v>
      </c>
      <c r="I195" s="33">
        <v>0</v>
      </c>
      <c r="J195" s="12">
        <v>16.8</v>
      </c>
      <c r="K195" s="12">
        <f t="shared" si="11"/>
        <v>21.107</v>
      </c>
      <c r="L195" s="340">
        <f>MIN(K195:K197)</f>
        <v>18.51</v>
      </c>
      <c r="M195" s="337" t="s">
        <v>364</v>
      </c>
    </row>
    <row r="196" spans="1:13" ht="15.75" thickBot="1">
      <c r="A196" s="352"/>
      <c r="B196" s="194" t="s">
        <v>352</v>
      </c>
      <c r="C196" s="17">
        <v>16</v>
      </c>
      <c r="D196" s="78">
        <f>D66+D146+D313+D360</f>
        <v>0.063</v>
      </c>
      <c r="E196" s="9">
        <f>'ЦП Текущий дефицит, табл.1'!D197+'Ожидаемый дефицит, табл. 2'!D196</f>
        <v>2.403</v>
      </c>
      <c r="F196" s="9">
        <v>5</v>
      </c>
      <c r="G196" s="10"/>
      <c r="H196" s="9">
        <f t="shared" si="12"/>
        <v>-2.597</v>
      </c>
      <c r="I196" s="10">
        <v>0</v>
      </c>
      <c r="J196" s="9">
        <v>16.8</v>
      </c>
      <c r="K196" s="9">
        <f t="shared" si="11"/>
        <v>19.397000000000002</v>
      </c>
      <c r="L196" s="353"/>
      <c r="M196" s="337"/>
    </row>
    <row r="197" spans="1:13" ht="15.75" thickBot="1">
      <c r="A197" s="339"/>
      <c r="B197" s="195" t="s">
        <v>353</v>
      </c>
      <c r="C197" s="36">
        <v>16</v>
      </c>
      <c r="D197" s="79"/>
      <c r="E197" s="14">
        <f>'ЦП Текущий дефицит, табл.1'!D198+'Ожидаемый дефицит, табл. 2'!D197</f>
        <v>0.19</v>
      </c>
      <c r="F197" s="13">
        <v>1.9</v>
      </c>
      <c r="G197" s="38">
        <v>120</v>
      </c>
      <c r="H197" s="13">
        <f t="shared" si="12"/>
        <v>-1.71</v>
      </c>
      <c r="I197" s="38">
        <v>0</v>
      </c>
      <c r="J197" s="13">
        <v>16.8</v>
      </c>
      <c r="K197" s="13">
        <f t="shared" si="11"/>
        <v>18.51</v>
      </c>
      <c r="L197" s="341"/>
      <c r="M197" s="337"/>
    </row>
    <row r="198" spans="1:13" ht="15.75" thickBot="1">
      <c r="A198" s="338">
        <v>20</v>
      </c>
      <c r="B198" s="197" t="s">
        <v>182</v>
      </c>
      <c r="C198" s="32" t="s">
        <v>322</v>
      </c>
      <c r="D198" s="77">
        <f>D199+D200</f>
        <v>2.57</v>
      </c>
      <c r="E198" s="55">
        <f>'ЦП Текущий дефицит, табл.1'!D199+'Ожидаемый дефицит, табл. 2'!D198</f>
        <v>56.23</v>
      </c>
      <c r="F198" s="44">
        <f>F199+F200</f>
        <v>16.36</v>
      </c>
      <c r="G198" s="46">
        <v>120</v>
      </c>
      <c r="H198" s="12">
        <f t="shared" si="12"/>
        <v>39.87</v>
      </c>
      <c r="I198" s="33">
        <v>0</v>
      </c>
      <c r="J198" s="12">
        <v>42</v>
      </c>
      <c r="K198" s="12">
        <f t="shared" si="11"/>
        <v>2.1300000000000026</v>
      </c>
      <c r="L198" s="340">
        <f>MIN(K198:K200)</f>
        <v>2.1300000000000026</v>
      </c>
      <c r="M198" s="337" t="s">
        <v>364</v>
      </c>
    </row>
    <row r="199" spans="1:13" ht="15.75" thickBot="1">
      <c r="A199" s="352"/>
      <c r="B199" s="194" t="s">
        <v>352</v>
      </c>
      <c r="C199" s="17">
        <v>40</v>
      </c>
      <c r="D199" s="78"/>
      <c r="E199" s="9">
        <f>'ЦП Текущий дефицит, табл.1'!D200+'Ожидаемый дефицит, табл. 2'!D199</f>
        <v>26.67</v>
      </c>
      <c r="F199" s="9">
        <v>13.06</v>
      </c>
      <c r="G199" s="10">
        <v>120</v>
      </c>
      <c r="H199" s="9">
        <f t="shared" si="12"/>
        <v>13.610000000000001</v>
      </c>
      <c r="I199" s="10">
        <v>0</v>
      </c>
      <c r="J199" s="9">
        <v>42</v>
      </c>
      <c r="K199" s="9">
        <f t="shared" si="11"/>
        <v>28.39</v>
      </c>
      <c r="L199" s="353"/>
      <c r="M199" s="337"/>
    </row>
    <row r="200" spans="1:13" ht="15.75" thickBot="1">
      <c r="A200" s="339"/>
      <c r="B200" s="195" t="s">
        <v>353</v>
      </c>
      <c r="C200" s="36">
        <v>40</v>
      </c>
      <c r="D200" s="79">
        <v>2.57</v>
      </c>
      <c r="E200" s="14">
        <f>'ЦП Текущий дефицит, табл.1'!D201+'Ожидаемый дефицит, табл. 2'!D200</f>
        <v>29.56</v>
      </c>
      <c r="F200" s="16">
        <v>3.3</v>
      </c>
      <c r="G200" s="49">
        <v>120</v>
      </c>
      <c r="H200" s="13">
        <f t="shared" si="12"/>
        <v>26.259999999999998</v>
      </c>
      <c r="I200" s="38">
        <v>0</v>
      </c>
      <c r="J200" s="13">
        <v>42</v>
      </c>
      <c r="K200" s="13">
        <f t="shared" si="11"/>
        <v>15.740000000000002</v>
      </c>
      <c r="L200" s="341"/>
      <c r="M200" s="337"/>
    </row>
    <row r="201" spans="1:13" ht="15.75" thickBot="1">
      <c r="A201" s="338">
        <v>21</v>
      </c>
      <c r="B201" s="197" t="s">
        <v>183</v>
      </c>
      <c r="C201" s="32" t="s">
        <v>315</v>
      </c>
      <c r="D201" s="77">
        <f>D202+D203</f>
        <v>0.345</v>
      </c>
      <c r="E201" s="55">
        <f>'ЦП Текущий дефицит, табл.1'!D202+'Ожидаемый дефицит, табл. 2'!D201</f>
        <v>3.625</v>
      </c>
      <c r="F201" s="12">
        <v>1.2</v>
      </c>
      <c r="G201" s="33">
        <v>120</v>
      </c>
      <c r="H201" s="12">
        <f t="shared" si="12"/>
        <v>2.425</v>
      </c>
      <c r="I201" s="33">
        <v>0</v>
      </c>
      <c r="J201" s="12">
        <v>16.8</v>
      </c>
      <c r="K201" s="12">
        <f t="shared" si="11"/>
        <v>14.375</v>
      </c>
      <c r="L201" s="340">
        <f>MIN(K201:K203)</f>
        <v>14.375</v>
      </c>
      <c r="M201" s="337" t="s">
        <v>364</v>
      </c>
    </row>
    <row r="202" spans="1:13" ht="15.75" thickBot="1">
      <c r="A202" s="352"/>
      <c r="B202" s="194" t="s">
        <v>352</v>
      </c>
      <c r="C202" s="17">
        <v>16</v>
      </c>
      <c r="D202" s="78"/>
      <c r="E202" s="9">
        <f>'ЦП Текущий дефицит, табл.1'!D203+'Ожидаемый дефицит, табл. 2'!D202</f>
        <v>0</v>
      </c>
      <c r="F202" s="9"/>
      <c r="G202" s="10"/>
      <c r="H202" s="9">
        <f t="shared" si="12"/>
        <v>0</v>
      </c>
      <c r="I202" s="10">
        <v>0</v>
      </c>
      <c r="J202" s="9">
        <v>16.8</v>
      </c>
      <c r="K202" s="9">
        <f t="shared" si="11"/>
        <v>16.8</v>
      </c>
      <c r="L202" s="353"/>
      <c r="M202" s="337"/>
    </row>
    <row r="203" spans="1:13" ht="15.75" thickBot="1">
      <c r="A203" s="339"/>
      <c r="B203" s="195" t="s">
        <v>353</v>
      </c>
      <c r="C203" s="36">
        <v>16</v>
      </c>
      <c r="D203" s="79">
        <v>0.345</v>
      </c>
      <c r="E203" s="14">
        <f>'ЦП Текущий дефицит, табл.1'!D204+'Ожидаемый дефицит, табл. 2'!D203</f>
        <v>3.625</v>
      </c>
      <c r="F203" s="13">
        <v>1.2</v>
      </c>
      <c r="G203" s="38">
        <f>G201</f>
        <v>120</v>
      </c>
      <c r="H203" s="13">
        <f t="shared" si="12"/>
        <v>2.425</v>
      </c>
      <c r="I203" s="38">
        <v>0</v>
      </c>
      <c r="J203" s="13">
        <v>16.8</v>
      </c>
      <c r="K203" s="13">
        <f t="shared" si="11"/>
        <v>14.375</v>
      </c>
      <c r="L203" s="341"/>
      <c r="M203" s="337"/>
    </row>
    <row r="204" spans="1:13" ht="15.75" thickBot="1">
      <c r="A204" s="50">
        <v>22</v>
      </c>
      <c r="B204" s="203" t="s">
        <v>184</v>
      </c>
      <c r="C204" s="51" t="s">
        <v>322</v>
      </c>
      <c r="D204" s="80"/>
      <c r="E204" s="15">
        <f>'ЦП Текущий дефицит, табл.1'!D205+'Ожидаемый дефицит, табл. 2'!D204</f>
        <v>1.11</v>
      </c>
      <c r="F204" s="15">
        <v>0</v>
      </c>
      <c r="G204" s="53">
        <v>0</v>
      </c>
      <c r="H204" s="15">
        <f t="shared" si="12"/>
        <v>1.11</v>
      </c>
      <c r="I204" s="53">
        <v>0</v>
      </c>
      <c r="J204" s="15">
        <v>42</v>
      </c>
      <c r="K204" s="15">
        <f t="shared" si="11"/>
        <v>40.89</v>
      </c>
      <c r="L204" s="87">
        <f>K204</f>
        <v>40.89</v>
      </c>
      <c r="M204" s="93" t="s">
        <v>364</v>
      </c>
    </row>
    <row r="205" spans="1:13" s="99" customFormat="1" ht="15.75" thickBot="1">
      <c r="A205" s="338">
        <v>23</v>
      </c>
      <c r="B205" s="197" t="s">
        <v>185</v>
      </c>
      <c r="C205" s="32" t="s">
        <v>323</v>
      </c>
      <c r="D205" s="77">
        <f>D206+D207</f>
        <v>1.072</v>
      </c>
      <c r="E205" s="55">
        <f>'ЦП Текущий дефицит, табл.1'!D206+'Ожидаемый дефицит, табл. 2'!D205</f>
        <v>10.132000000000001</v>
      </c>
      <c r="F205" s="12">
        <v>8</v>
      </c>
      <c r="G205" s="33">
        <v>120</v>
      </c>
      <c r="H205" s="12">
        <f t="shared" si="12"/>
        <v>2.1320000000000014</v>
      </c>
      <c r="I205" s="33">
        <v>0</v>
      </c>
      <c r="J205" s="12">
        <v>10.5</v>
      </c>
      <c r="K205" s="12">
        <f t="shared" si="11"/>
        <v>8.367999999999999</v>
      </c>
      <c r="L205" s="340">
        <f>MIN(K205:K207)</f>
        <v>8.367999999999999</v>
      </c>
      <c r="M205" s="337" t="s">
        <v>364</v>
      </c>
    </row>
    <row r="206" spans="1:13" ht="15.75" thickBot="1">
      <c r="A206" s="352"/>
      <c r="B206" s="194" t="s">
        <v>352</v>
      </c>
      <c r="C206" s="17" t="s">
        <v>323</v>
      </c>
      <c r="D206" s="78">
        <f>D42+D59+D67+D102+D337+D348+D375</f>
        <v>0.09700000000000002</v>
      </c>
      <c r="E206" s="9">
        <f>'ЦП Текущий дефицит, табл.1'!D207+'Ожидаемый дефицит, табл. 2'!D206</f>
        <v>7.037000000000001</v>
      </c>
      <c r="F206" s="9">
        <v>5.9</v>
      </c>
      <c r="G206" s="10"/>
      <c r="H206" s="9">
        <f t="shared" si="12"/>
        <v>1.1370000000000005</v>
      </c>
      <c r="I206" s="10">
        <v>0</v>
      </c>
      <c r="J206" s="9">
        <v>10.5</v>
      </c>
      <c r="K206" s="9">
        <f t="shared" si="11"/>
        <v>9.363</v>
      </c>
      <c r="L206" s="353"/>
      <c r="M206" s="337"/>
    </row>
    <row r="207" spans="1:13" ht="15.75" thickBot="1">
      <c r="A207" s="339"/>
      <c r="B207" s="195" t="s">
        <v>353</v>
      </c>
      <c r="C207" s="36" t="s">
        <v>323</v>
      </c>
      <c r="D207" s="79">
        <v>0.975</v>
      </c>
      <c r="E207" s="14">
        <f>'ЦП Текущий дефицит, табл.1'!D208+'Ожидаемый дефицит, табл. 2'!D207</f>
        <v>3.095</v>
      </c>
      <c r="F207" s="13">
        <v>2.1</v>
      </c>
      <c r="G207" s="38"/>
      <c r="H207" s="13">
        <f t="shared" si="12"/>
        <v>0.9950000000000001</v>
      </c>
      <c r="I207" s="38">
        <v>0</v>
      </c>
      <c r="J207" s="13">
        <v>10.5</v>
      </c>
      <c r="K207" s="13">
        <f t="shared" si="11"/>
        <v>9.504999999999999</v>
      </c>
      <c r="L207" s="341"/>
      <c r="M207" s="337"/>
    </row>
    <row r="208" spans="1:13" ht="15.75" thickBot="1">
      <c r="A208" s="34">
        <v>24</v>
      </c>
      <c r="B208" s="205" t="s">
        <v>186</v>
      </c>
      <c r="C208" s="39" t="s">
        <v>324</v>
      </c>
      <c r="D208" s="80">
        <v>3.62</v>
      </c>
      <c r="E208" s="55">
        <f>'ЦП Текущий дефицит, табл.1'!D209+'Ожидаемый дефицит, табл. 2'!D208</f>
        <v>11.42</v>
      </c>
      <c r="F208" s="14">
        <v>2.1</v>
      </c>
      <c r="G208" s="41">
        <v>0</v>
      </c>
      <c r="H208" s="14">
        <f t="shared" si="12"/>
        <v>9.32</v>
      </c>
      <c r="I208" s="41">
        <v>0</v>
      </c>
      <c r="J208" s="14">
        <v>10.5</v>
      </c>
      <c r="K208" s="14">
        <f t="shared" si="11"/>
        <v>1.1799999999999997</v>
      </c>
      <c r="L208" s="85">
        <f>K208</f>
        <v>1.1799999999999997</v>
      </c>
      <c r="M208" s="93" t="s">
        <v>364</v>
      </c>
    </row>
    <row r="209" spans="1:13" ht="15.75" thickBot="1">
      <c r="A209" s="338">
        <v>25</v>
      </c>
      <c r="B209" s="197" t="s">
        <v>187</v>
      </c>
      <c r="C209" s="32" t="s">
        <v>318</v>
      </c>
      <c r="D209" s="77">
        <f>D210+D211</f>
        <v>1.859</v>
      </c>
      <c r="E209" s="55">
        <f>'ЦП Текущий дефицит, табл.1'!D210+'Ожидаемый дефицит, табл. 2'!D209</f>
        <v>10.589</v>
      </c>
      <c r="F209" s="12">
        <f>F210+F211</f>
        <v>6.63</v>
      </c>
      <c r="G209" s="33">
        <v>10</v>
      </c>
      <c r="H209" s="12">
        <f t="shared" si="12"/>
        <v>3.9590000000000005</v>
      </c>
      <c r="I209" s="33">
        <v>0</v>
      </c>
      <c r="J209" s="12">
        <v>10.5</v>
      </c>
      <c r="K209" s="12">
        <f t="shared" si="11"/>
        <v>6.5409999999999995</v>
      </c>
      <c r="L209" s="340">
        <f>MIN(K209:K211)</f>
        <v>5.149</v>
      </c>
      <c r="M209" s="337" t="s">
        <v>364</v>
      </c>
    </row>
    <row r="210" spans="1:13" ht="15.75" thickBot="1">
      <c r="A210" s="352"/>
      <c r="B210" s="194" t="s">
        <v>352</v>
      </c>
      <c r="C210" s="17">
        <v>10</v>
      </c>
      <c r="D210" s="78">
        <f>D73+D107+D109+D127+D148+D327+D370+D394</f>
        <v>0.41800000000000004</v>
      </c>
      <c r="E210" s="9">
        <f>'ЦП Текущий дефицит, табл.1'!D211+'Ожидаемый дефицит, табл. 2'!D210</f>
        <v>4.668</v>
      </c>
      <c r="F210" s="9">
        <v>6.06</v>
      </c>
      <c r="G210" s="10"/>
      <c r="H210" s="9">
        <f t="shared" si="12"/>
        <v>-1.3919999999999995</v>
      </c>
      <c r="I210" s="10">
        <v>0</v>
      </c>
      <c r="J210" s="9">
        <v>10.5</v>
      </c>
      <c r="K210" s="9">
        <f t="shared" si="11"/>
        <v>11.892</v>
      </c>
      <c r="L210" s="353"/>
      <c r="M210" s="337"/>
    </row>
    <row r="211" spans="1:13" ht="15.75" thickBot="1">
      <c r="A211" s="339"/>
      <c r="B211" s="195" t="s">
        <v>353</v>
      </c>
      <c r="C211" s="36">
        <v>10</v>
      </c>
      <c r="D211" s="79">
        <v>1.441</v>
      </c>
      <c r="E211" s="14">
        <f>'ЦП Текущий дефицит, табл.1'!D212+'Ожидаемый дефицит, табл. 2'!D211</f>
        <v>5.921</v>
      </c>
      <c r="F211" s="13">
        <v>0.57</v>
      </c>
      <c r="G211" s="38">
        <v>120</v>
      </c>
      <c r="H211" s="13">
        <f t="shared" si="12"/>
        <v>5.351</v>
      </c>
      <c r="I211" s="38">
        <v>0</v>
      </c>
      <c r="J211" s="13">
        <v>10.5</v>
      </c>
      <c r="K211" s="13">
        <f t="shared" si="11"/>
        <v>5.149</v>
      </c>
      <c r="L211" s="341"/>
      <c r="M211" s="337"/>
    </row>
    <row r="212" spans="1:13" ht="15.75" thickBot="1">
      <c r="A212" s="34">
        <v>26</v>
      </c>
      <c r="B212" s="205" t="s">
        <v>188</v>
      </c>
      <c r="C212" s="39" t="s">
        <v>322</v>
      </c>
      <c r="D212" s="80"/>
      <c r="E212" s="55">
        <f>'ЦП Текущий дефицит, табл.1'!D213+'Ожидаемый дефицит, табл. 2'!D212</f>
        <v>2.37</v>
      </c>
      <c r="F212" s="14">
        <v>0</v>
      </c>
      <c r="G212" s="41">
        <v>0</v>
      </c>
      <c r="H212" s="14">
        <f t="shared" si="12"/>
        <v>2.37</v>
      </c>
      <c r="I212" s="41">
        <v>0</v>
      </c>
      <c r="J212" s="14">
        <v>42</v>
      </c>
      <c r="K212" s="14">
        <f t="shared" si="11"/>
        <v>39.63</v>
      </c>
      <c r="L212" s="85">
        <f>K212</f>
        <v>39.63</v>
      </c>
      <c r="M212" s="93" t="s">
        <v>364</v>
      </c>
    </row>
    <row r="213" spans="1:13" ht="24.75" customHeight="1" thickBot="1">
      <c r="A213" s="338">
        <v>27</v>
      </c>
      <c r="B213" s="197" t="s">
        <v>189</v>
      </c>
      <c r="C213" s="32" t="s">
        <v>319</v>
      </c>
      <c r="D213" s="77">
        <f>D214+D215</f>
        <v>0.345</v>
      </c>
      <c r="E213" s="55">
        <f>'ЦП Текущий дефицит, табл.1'!D214+'Ожидаемый дефицит, табл. 2'!D213</f>
        <v>13.485000000000001</v>
      </c>
      <c r="F213" s="12">
        <v>4</v>
      </c>
      <c r="G213" s="33">
        <v>120</v>
      </c>
      <c r="H213" s="12">
        <f t="shared" si="12"/>
        <v>9.485000000000001</v>
      </c>
      <c r="I213" s="33">
        <v>0</v>
      </c>
      <c r="J213" s="12">
        <v>26.25</v>
      </c>
      <c r="K213" s="12">
        <f t="shared" si="11"/>
        <v>16.765</v>
      </c>
      <c r="L213" s="340">
        <f>MIN(K213:K215)</f>
        <v>2.674999999999999</v>
      </c>
      <c r="M213" s="337" t="s">
        <v>364</v>
      </c>
    </row>
    <row r="214" spans="1:13" ht="15.75" thickBot="1">
      <c r="A214" s="352"/>
      <c r="B214" s="194" t="s">
        <v>352</v>
      </c>
      <c r="C214" s="17">
        <v>25</v>
      </c>
      <c r="D214" s="78">
        <f>D335</f>
        <v>0</v>
      </c>
      <c r="E214" s="9">
        <f>'ЦП Текущий дефицит, табл.1'!D215+'Ожидаемый дефицит, табл. 2'!D214</f>
        <v>1.66</v>
      </c>
      <c r="F214" s="9"/>
      <c r="G214" s="10"/>
      <c r="H214" s="9">
        <f t="shared" si="12"/>
        <v>1.66</v>
      </c>
      <c r="I214" s="10">
        <v>0</v>
      </c>
      <c r="J214" s="9">
        <v>10.5</v>
      </c>
      <c r="K214" s="9">
        <f t="shared" si="11"/>
        <v>8.84</v>
      </c>
      <c r="L214" s="353"/>
      <c r="M214" s="337"/>
    </row>
    <row r="215" spans="1:13" ht="15.75" thickBot="1">
      <c r="A215" s="339"/>
      <c r="B215" s="195" t="s">
        <v>353</v>
      </c>
      <c r="C215" s="36">
        <v>25</v>
      </c>
      <c r="D215" s="79">
        <v>0.345</v>
      </c>
      <c r="E215" s="14">
        <f>'ЦП Текущий дефицит, табл.1'!D216+'Ожидаемый дефицит, табл. 2'!D215</f>
        <v>11.825000000000001</v>
      </c>
      <c r="F215" s="13">
        <v>4</v>
      </c>
      <c r="G215" s="38">
        <v>120</v>
      </c>
      <c r="H215" s="13">
        <f t="shared" si="12"/>
        <v>7.825000000000001</v>
      </c>
      <c r="I215" s="38">
        <v>0</v>
      </c>
      <c r="J215" s="13">
        <v>10.5</v>
      </c>
      <c r="K215" s="13">
        <f t="shared" si="11"/>
        <v>2.674999999999999</v>
      </c>
      <c r="L215" s="341"/>
      <c r="M215" s="337"/>
    </row>
    <row r="216" spans="1:13" ht="15.75" thickBot="1">
      <c r="A216" s="329">
        <v>28</v>
      </c>
      <c r="B216" s="200" t="s">
        <v>26</v>
      </c>
      <c r="C216" s="43" t="s">
        <v>315</v>
      </c>
      <c r="D216" s="81">
        <f>D217+D218</f>
        <v>0.056999999999999995</v>
      </c>
      <c r="E216" s="55">
        <f>'ЦП Текущий дефицит, табл.1'!D217+'Ожидаемый дефицит, табл. 2'!D216</f>
        <v>8.327</v>
      </c>
      <c r="F216" s="63">
        <v>10.6</v>
      </c>
      <c r="G216" s="64">
        <v>120</v>
      </c>
      <c r="H216" s="63">
        <f t="shared" si="12"/>
        <v>-2.2729999999999997</v>
      </c>
      <c r="I216" s="64">
        <v>0</v>
      </c>
      <c r="J216" s="63">
        <v>16.8</v>
      </c>
      <c r="K216" s="44">
        <f t="shared" si="11"/>
        <v>19.073</v>
      </c>
      <c r="L216" s="353">
        <f>MIN(K216:K218)</f>
        <v>16.973</v>
      </c>
      <c r="M216" s="337" t="s">
        <v>364</v>
      </c>
    </row>
    <row r="217" spans="1:13" ht="15.75" thickBot="1">
      <c r="A217" s="329"/>
      <c r="B217" s="194" t="s">
        <v>352</v>
      </c>
      <c r="C217" s="17">
        <v>16</v>
      </c>
      <c r="D217" s="78">
        <f>D343+D387</f>
        <v>0.056999999999999995</v>
      </c>
      <c r="E217" s="9">
        <f>'ЦП Текущий дефицит, табл.1'!D218+'Ожидаемый дефицит, табл. 2'!D217</f>
        <v>5.127000000000001</v>
      </c>
      <c r="F217" s="7">
        <v>5.3</v>
      </c>
      <c r="G217" s="8"/>
      <c r="H217" s="7">
        <f t="shared" si="12"/>
        <v>-0.17299999999999915</v>
      </c>
      <c r="I217" s="8">
        <v>0</v>
      </c>
      <c r="J217" s="7">
        <v>16.8</v>
      </c>
      <c r="K217" s="9">
        <f t="shared" si="11"/>
        <v>16.973</v>
      </c>
      <c r="L217" s="353"/>
      <c r="M217" s="337"/>
    </row>
    <row r="218" spans="1:13" ht="15.75" thickBot="1">
      <c r="A218" s="329"/>
      <c r="B218" s="201" t="s">
        <v>353</v>
      </c>
      <c r="C218" s="47">
        <v>16</v>
      </c>
      <c r="D218" s="82"/>
      <c r="E218" s="14">
        <f>'ЦП Текущий дефицит, табл.1'!D219+'Ожидаемый дефицит, табл. 2'!D218</f>
        <v>3.2</v>
      </c>
      <c r="F218" s="65">
        <v>5.3</v>
      </c>
      <c r="G218" s="66">
        <v>120</v>
      </c>
      <c r="H218" s="65">
        <f t="shared" si="12"/>
        <v>-2.0999999999999996</v>
      </c>
      <c r="I218" s="66">
        <v>0</v>
      </c>
      <c r="J218" s="65">
        <v>16.8</v>
      </c>
      <c r="K218" s="16">
        <f t="shared" si="11"/>
        <v>18.9</v>
      </c>
      <c r="L218" s="353"/>
      <c r="M218" s="337"/>
    </row>
    <row r="219" spans="1:13" ht="15.75" thickBot="1">
      <c r="A219" s="338">
        <v>29</v>
      </c>
      <c r="B219" s="197" t="s">
        <v>190</v>
      </c>
      <c r="C219" s="32" t="s">
        <v>312</v>
      </c>
      <c r="D219" s="77">
        <f>D220+D221</f>
        <v>0.126</v>
      </c>
      <c r="E219" s="55">
        <f>'ЦП Текущий дефицит, табл.1'!D220+'Ожидаемый дефицит, табл. 2'!D219</f>
        <v>5.726</v>
      </c>
      <c r="F219" s="12">
        <v>13.1</v>
      </c>
      <c r="G219" s="33">
        <v>120</v>
      </c>
      <c r="H219" s="12">
        <f t="shared" si="12"/>
        <v>-7.374</v>
      </c>
      <c r="I219" s="33">
        <v>0</v>
      </c>
      <c r="J219" s="12">
        <v>6.62</v>
      </c>
      <c r="K219" s="12">
        <f t="shared" si="11"/>
        <v>13.994</v>
      </c>
      <c r="L219" s="340">
        <f>MIN(K219:K221)</f>
        <v>7.315</v>
      </c>
      <c r="M219" s="337" t="s">
        <v>364</v>
      </c>
    </row>
    <row r="220" spans="1:13" ht="15.75" thickBot="1">
      <c r="A220" s="352"/>
      <c r="B220" s="194" t="s">
        <v>352</v>
      </c>
      <c r="C220" s="17" t="s">
        <v>312</v>
      </c>
      <c r="D220" s="78">
        <f>D61+D97+D98+D310+D347</f>
        <v>0.121</v>
      </c>
      <c r="E220" s="9">
        <f>'ЦП Текущий дефицит, табл.1'!D221+'Ожидаемый дефицит, табл. 2'!D220</f>
        <v>5.121</v>
      </c>
      <c r="F220" s="9">
        <v>11.8</v>
      </c>
      <c r="G220" s="10"/>
      <c r="H220" s="9">
        <f t="shared" si="12"/>
        <v>-6.679</v>
      </c>
      <c r="I220" s="10">
        <v>0</v>
      </c>
      <c r="J220" s="9">
        <v>6.62</v>
      </c>
      <c r="K220" s="9">
        <f aca="true" t="shared" si="13" ref="K220:K283">J220-H220-I220</f>
        <v>13.299</v>
      </c>
      <c r="L220" s="353"/>
      <c r="M220" s="337"/>
    </row>
    <row r="221" spans="1:13" ht="15.75" thickBot="1">
      <c r="A221" s="339"/>
      <c r="B221" s="195" t="s">
        <v>353</v>
      </c>
      <c r="C221" s="36" t="s">
        <v>312</v>
      </c>
      <c r="D221" s="79">
        <v>0.005</v>
      </c>
      <c r="E221" s="14">
        <f>'ЦП Текущий дефицит, табл.1'!D222+'Ожидаемый дефицит, табл. 2'!D221</f>
        <v>0.605</v>
      </c>
      <c r="F221" s="13">
        <v>1.3</v>
      </c>
      <c r="G221" s="38"/>
      <c r="H221" s="13">
        <f t="shared" si="12"/>
        <v>-0.6950000000000001</v>
      </c>
      <c r="I221" s="38">
        <v>0</v>
      </c>
      <c r="J221" s="13">
        <v>6.62</v>
      </c>
      <c r="K221" s="13">
        <f t="shared" si="13"/>
        <v>7.315</v>
      </c>
      <c r="L221" s="341"/>
      <c r="M221" s="337"/>
    </row>
    <row r="222" spans="1:13" ht="15.75" thickBot="1">
      <c r="A222" s="352">
        <v>30</v>
      </c>
      <c r="B222" s="207" t="s">
        <v>191</v>
      </c>
      <c r="C222" s="43" t="s">
        <v>315</v>
      </c>
      <c r="D222" s="81">
        <f>D223+D224</f>
        <v>0.419</v>
      </c>
      <c r="E222" s="55">
        <f>'ЦП Текущий дефицит, табл.1'!D223+'Ожидаемый дефицит, табл. 2'!D222</f>
        <v>6.999</v>
      </c>
      <c r="F222" s="44">
        <f>F223+F224</f>
        <v>9.35</v>
      </c>
      <c r="G222" s="46">
        <v>10</v>
      </c>
      <c r="H222" s="44">
        <f aca="true" t="shared" si="14" ref="H222:H285">E222-F222</f>
        <v>-2.351</v>
      </c>
      <c r="I222" s="46">
        <v>0</v>
      </c>
      <c r="J222" s="44">
        <v>16.8</v>
      </c>
      <c r="K222" s="44">
        <f t="shared" si="13"/>
        <v>19.151</v>
      </c>
      <c r="L222" s="353">
        <f>MIN(K222:K224)</f>
        <v>16.86</v>
      </c>
      <c r="M222" s="337" t="s">
        <v>364</v>
      </c>
    </row>
    <row r="223" spans="1:13" ht="15.75" thickBot="1">
      <c r="A223" s="352"/>
      <c r="B223" s="194" t="s">
        <v>352</v>
      </c>
      <c r="C223" s="17">
        <v>16</v>
      </c>
      <c r="D223" s="78">
        <f>D121+D346+D368+D382</f>
        <v>0.419</v>
      </c>
      <c r="E223" s="9">
        <f>'ЦП Текущий дефицит, табл.1'!D224+'Ожидаемый дефицит, табл. 2'!D223</f>
        <v>6.7989999999999995</v>
      </c>
      <c r="F223" s="9">
        <v>9.09</v>
      </c>
      <c r="G223" s="10"/>
      <c r="H223" s="9">
        <f t="shared" si="14"/>
        <v>-2.2910000000000004</v>
      </c>
      <c r="I223" s="10">
        <v>0</v>
      </c>
      <c r="J223" s="9">
        <v>16.8</v>
      </c>
      <c r="K223" s="9">
        <f t="shared" si="13"/>
        <v>19.091</v>
      </c>
      <c r="L223" s="353"/>
      <c r="M223" s="337"/>
    </row>
    <row r="224" spans="1:13" ht="15.75" thickBot="1">
      <c r="A224" s="352"/>
      <c r="B224" s="201" t="s">
        <v>353</v>
      </c>
      <c r="C224" s="47">
        <v>16</v>
      </c>
      <c r="D224" s="82"/>
      <c r="E224" s="14">
        <f>'ЦП Текущий дефицит, табл.1'!D225+'Ожидаемый дефицит, табл. 2'!D224</f>
        <v>0.2</v>
      </c>
      <c r="F224" s="16">
        <v>0.26</v>
      </c>
      <c r="G224" s="49">
        <v>120</v>
      </c>
      <c r="H224" s="16">
        <f t="shared" si="14"/>
        <v>-0.06</v>
      </c>
      <c r="I224" s="49">
        <v>0</v>
      </c>
      <c r="J224" s="16">
        <v>16.8</v>
      </c>
      <c r="K224" s="16">
        <f t="shared" si="13"/>
        <v>16.86</v>
      </c>
      <c r="L224" s="353"/>
      <c r="M224" s="337"/>
    </row>
    <row r="225" spans="1:13" ht="15.75" thickBot="1">
      <c r="A225" s="338">
        <v>31</v>
      </c>
      <c r="B225" s="197" t="s">
        <v>192</v>
      </c>
      <c r="C225" s="32" t="s">
        <v>312</v>
      </c>
      <c r="D225" s="77">
        <f>D226+D227</f>
        <v>3.9189999999999996</v>
      </c>
      <c r="E225" s="55">
        <f>'ЦП Текущий дефицит, табл.1'!D226+'Ожидаемый дефицит, табл. 2'!D225</f>
        <v>10.989</v>
      </c>
      <c r="F225" s="12">
        <v>9.6</v>
      </c>
      <c r="G225" s="33">
        <v>120</v>
      </c>
      <c r="H225" s="12">
        <f t="shared" si="14"/>
        <v>1.3890000000000011</v>
      </c>
      <c r="I225" s="33">
        <v>0</v>
      </c>
      <c r="J225" s="12">
        <v>6.62</v>
      </c>
      <c r="K225" s="12">
        <f t="shared" si="13"/>
        <v>5.230999999999999</v>
      </c>
      <c r="L225" s="340">
        <f>MIN(K225:K227)</f>
        <v>3.4970000000000008</v>
      </c>
      <c r="M225" s="337" t="s">
        <v>364</v>
      </c>
    </row>
    <row r="226" spans="1:13" ht="15.75" thickBot="1">
      <c r="A226" s="352"/>
      <c r="B226" s="194" t="s">
        <v>352</v>
      </c>
      <c r="C226" s="17" t="s">
        <v>312</v>
      </c>
      <c r="D226" s="78">
        <f>D69+D112+D338+D341+D374+D381</f>
        <v>3.913</v>
      </c>
      <c r="E226" s="9">
        <f>'ЦП Текущий дефицит, табл.1'!D227+'Ожидаемый дефицит, табл. 2'!D226</f>
        <v>9.722999999999999</v>
      </c>
      <c r="F226" s="9">
        <v>6.6</v>
      </c>
      <c r="G226" s="10">
        <v>120</v>
      </c>
      <c r="H226" s="9">
        <f t="shared" si="14"/>
        <v>3.1229999999999993</v>
      </c>
      <c r="I226" s="10">
        <v>0</v>
      </c>
      <c r="J226" s="9">
        <v>6.62</v>
      </c>
      <c r="K226" s="9">
        <f t="shared" si="13"/>
        <v>3.4970000000000008</v>
      </c>
      <c r="L226" s="353"/>
      <c r="M226" s="337"/>
    </row>
    <row r="227" spans="1:13" ht="15.75" thickBot="1">
      <c r="A227" s="339"/>
      <c r="B227" s="195" t="s">
        <v>353</v>
      </c>
      <c r="C227" s="36" t="s">
        <v>312</v>
      </c>
      <c r="D227" s="79">
        <v>0.006</v>
      </c>
      <c r="E227" s="14">
        <f>'ЦП Текущий дефицит, табл.1'!D228+'Ожидаемый дефицит, табл. 2'!D227</f>
        <v>1.266</v>
      </c>
      <c r="F227" s="13">
        <v>3</v>
      </c>
      <c r="G227" s="38">
        <v>45</v>
      </c>
      <c r="H227" s="13">
        <f t="shared" si="14"/>
        <v>-1.734</v>
      </c>
      <c r="I227" s="38">
        <v>0</v>
      </c>
      <c r="J227" s="13">
        <v>6.62</v>
      </c>
      <c r="K227" s="13">
        <f t="shared" si="13"/>
        <v>8.354</v>
      </c>
      <c r="L227" s="341"/>
      <c r="M227" s="337"/>
    </row>
    <row r="228" spans="1:13" ht="15.75" thickBot="1">
      <c r="A228" s="34">
        <v>32</v>
      </c>
      <c r="B228" s="205" t="s">
        <v>193</v>
      </c>
      <c r="C228" s="39" t="s">
        <v>313</v>
      </c>
      <c r="D228" s="80">
        <v>0.288</v>
      </c>
      <c r="E228" s="55">
        <f>'ЦП Текущий дефицит, табл.1'!D229+'Ожидаемый дефицит, табл. 2'!D228</f>
        <v>1.028</v>
      </c>
      <c r="F228" s="14">
        <v>0.55</v>
      </c>
      <c r="G228" s="41">
        <v>120</v>
      </c>
      <c r="H228" s="14">
        <f t="shared" si="14"/>
        <v>0.478</v>
      </c>
      <c r="I228" s="41">
        <v>0</v>
      </c>
      <c r="J228" s="14">
        <v>6.62</v>
      </c>
      <c r="K228" s="14">
        <f t="shared" si="13"/>
        <v>6.142</v>
      </c>
      <c r="L228" s="85">
        <f>K228</f>
        <v>6.142</v>
      </c>
      <c r="M228" s="93" t="s">
        <v>364</v>
      </c>
    </row>
    <row r="229" spans="1:13" ht="15.75" thickBot="1">
      <c r="A229" s="338">
        <v>33</v>
      </c>
      <c r="B229" s="197" t="s">
        <v>194</v>
      </c>
      <c r="C229" s="32" t="s">
        <v>324</v>
      </c>
      <c r="D229" s="77">
        <f>D230+D231</f>
        <v>0.102</v>
      </c>
      <c r="E229" s="55">
        <f>'ЦП Текущий дефицит, табл.1'!D230+'Ожидаемый дефицит, табл. 2'!D229</f>
        <v>6.252000000000001</v>
      </c>
      <c r="F229" s="12">
        <f>F230+F231</f>
        <v>8.11</v>
      </c>
      <c r="G229" s="33">
        <v>120</v>
      </c>
      <c r="H229" s="12">
        <f t="shared" si="14"/>
        <v>-1.8579999999999988</v>
      </c>
      <c r="I229" s="33">
        <v>0</v>
      </c>
      <c r="J229" s="12">
        <v>10.5</v>
      </c>
      <c r="K229" s="12">
        <f t="shared" si="13"/>
        <v>12.357999999999999</v>
      </c>
      <c r="L229" s="340">
        <f>MIN(K229:K231)</f>
        <v>11.251</v>
      </c>
      <c r="M229" s="337" t="s">
        <v>364</v>
      </c>
    </row>
    <row r="230" spans="1:13" ht="15.75" thickBot="1">
      <c r="A230" s="352"/>
      <c r="B230" s="194" t="s">
        <v>352</v>
      </c>
      <c r="C230" s="17" t="s">
        <v>324</v>
      </c>
      <c r="D230" s="78">
        <f>D45+D75+D96+D141+D339+D362+D378</f>
        <v>0.08299999999999999</v>
      </c>
      <c r="E230" s="9">
        <f>'ЦП Текущий дефицит, табл.1'!D231+'Ожидаемый дефицит, табл. 2'!D230</f>
        <v>3.793</v>
      </c>
      <c r="F230" s="9">
        <v>4.9</v>
      </c>
      <c r="G230" s="10"/>
      <c r="H230" s="9">
        <f t="shared" si="14"/>
        <v>-1.1070000000000002</v>
      </c>
      <c r="I230" s="10">
        <v>0</v>
      </c>
      <c r="J230" s="9">
        <v>10.5</v>
      </c>
      <c r="K230" s="9">
        <f t="shared" si="13"/>
        <v>11.607</v>
      </c>
      <c r="L230" s="353"/>
      <c r="M230" s="337"/>
    </row>
    <row r="231" spans="1:13" ht="15.75" thickBot="1">
      <c r="A231" s="339"/>
      <c r="B231" s="195" t="s">
        <v>353</v>
      </c>
      <c r="C231" s="36" t="s">
        <v>324</v>
      </c>
      <c r="D231" s="79">
        <v>0.019</v>
      </c>
      <c r="E231" s="14">
        <f>'ЦП Текущий дефицит, табл.1'!D232+'Ожидаемый дефицит, табл. 2'!D231</f>
        <v>2.459</v>
      </c>
      <c r="F231" s="13">
        <v>3.21</v>
      </c>
      <c r="G231" s="38"/>
      <c r="H231" s="13">
        <f t="shared" si="14"/>
        <v>-0.7509999999999999</v>
      </c>
      <c r="I231" s="38">
        <v>0</v>
      </c>
      <c r="J231" s="13">
        <v>10.5</v>
      </c>
      <c r="K231" s="13">
        <f t="shared" si="13"/>
        <v>11.251</v>
      </c>
      <c r="L231" s="341"/>
      <c r="M231" s="337"/>
    </row>
    <row r="232" spans="1:13" ht="15.75" thickBot="1">
      <c r="A232" s="352">
        <v>34</v>
      </c>
      <c r="B232" s="207" t="s">
        <v>195</v>
      </c>
      <c r="C232" s="43" t="s">
        <v>318</v>
      </c>
      <c r="D232" s="81">
        <f>D233+D234</f>
        <v>0.377</v>
      </c>
      <c r="E232" s="55">
        <f>'ЦП Текущий дефицит, табл.1'!D233+'Ожидаемый дефицит, табл. 2'!D232</f>
        <v>6.327</v>
      </c>
      <c r="F232" s="44">
        <f>F233+F234</f>
        <v>19.220000000000002</v>
      </c>
      <c r="G232" s="46">
        <v>120</v>
      </c>
      <c r="H232" s="44">
        <f t="shared" si="14"/>
        <v>-12.893000000000002</v>
      </c>
      <c r="I232" s="46">
        <v>0</v>
      </c>
      <c r="J232" s="44">
        <v>10.5</v>
      </c>
      <c r="K232" s="44">
        <f t="shared" si="13"/>
        <v>23.393</v>
      </c>
      <c r="L232" s="353">
        <f>MIN(K232:K234)</f>
        <v>8.612</v>
      </c>
      <c r="M232" s="337" t="s">
        <v>364</v>
      </c>
    </row>
    <row r="233" spans="1:13" ht="15.75" thickBot="1">
      <c r="A233" s="352"/>
      <c r="B233" s="194" t="s">
        <v>352</v>
      </c>
      <c r="C233" s="17">
        <v>10</v>
      </c>
      <c r="D233" s="78">
        <f>D65+D87+D136+D308+D322+D372</f>
        <v>0.249</v>
      </c>
      <c r="E233" s="9">
        <f>'ЦП Текущий дефицит, табл.1'!D234+'Ожидаемый дефицит, табл. 2'!D233</f>
        <v>2.319</v>
      </c>
      <c r="F233" s="9">
        <v>17.1</v>
      </c>
      <c r="G233" s="10"/>
      <c r="H233" s="9">
        <f t="shared" si="14"/>
        <v>-14.781000000000002</v>
      </c>
      <c r="I233" s="10">
        <v>0</v>
      </c>
      <c r="J233" s="9">
        <v>10.5</v>
      </c>
      <c r="K233" s="9">
        <f t="shared" si="13"/>
        <v>25.281000000000002</v>
      </c>
      <c r="L233" s="353"/>
      <c r="M233" s="337"/>
    </row>
    <row r="234" spans="1:13" ht="15.75" thickBot="1">
      <c r="A234" s="352"/>
      <c r="B234" s="201" t="s">
        <v>353</v>
      </c>
      <c r="C234" s="47">
        <v>10</v>
      </c>
      <c r="D234" s="82">
        <v>0.128</v>
      </c>
      <c r="E234" s="14">
        <f>'ЦП Текущий дефицит, табл.1'!D235+'Ожидаемый дефицит, табл. 2'!D234</f>
        <v>4.008</v>
      </c>
      <c r="F234" s="16">
        <v>2.12</v>
      </c>
      <c r="G234" s="49">
        <v>120</v>
      </c>
      <c r="H234" s="16">
        <f t="shared" si="14"/>
        <v>1.888</v>
      </c>
      <c r="I234" s="49">
        <v>0</v>
      </c>
      <c r="J234" s="16">
        <v>10.5</v>
      </c>
      <c r="K234" s="16">
        <f t="shared" si="13"/>
        <v>8.612</v>
      </c>
      <c r="L234" s="353"/>
      <c r="M234" s="337"/>
    </row>
    <row r="235" spans="1:13" ht="28.5" customHeight="1" thickBot="1">
      <c r="A235" s="50">
        <v>35</v>
      </c>
      <c r="B235" s="203" t="s">
        <v>196</v>
      </c>
      <c r="C235" s="51" t="s">
        <v>318</v>
      </c>
      <c r="D235" s="83"/>
      <c r="E235" s="55">
        <f>'ЦП Текущий дефицит, табл.1'!D236+'Ожидаемый дефицит, табл. 2'!D235</f>
        <v>0.28</v>
      </c>
      <c r="F235" s="15"/>
      <c r="G235" s="53"/>
      <c r="H235" s="15">
        <f t="shared" si="14"/>
        <v>0.28</v>
      </c>
      <c r="I235" s="53">
        <v>0</v>
      </c>
      <c r="J235" s="15">
        <v>10.5</v>
      </c>
      <c r="K235" s="15">
        <f t="shared" si="13"/>
        <v>10.22</v>
      </c>
      <c r="L235" s="87">
        <f>K235</f>
        <v>10.22</v>
      </c>
      <c r="M235" s="93" t="s">
        <v>364</v>
      </c>
    </row>
    <row r="236" spans="1:13" ht="15.75" thickBot="1">
      <c r="A236" s="338">
        <v>36</v>
      </c>
      <c r="B236" s="197" t="s">
        <v>197</v>
      </c>
      <c r="C236" s="32" t="s">
        <v>325</v>
      </c>
      <c r="D236" s="77">
        <f>D237+D238</f>
        <v>0.879</v>
      </c>
      <c r="E236" s="55">
        <f>'ЦП Текущий дефицит, табл.1'!D237+'Ожидаемый дефицит, табл. 2'!D236</f>
        <v>16.979000000000003</v>
      </c>
      <c r="F236" s="44">
        <v>26.86</v>
      </c>
      <c r="G236" s="46">
        <v>120</v>
      </c>
      <c r="H236" s="12">
        <f t="shared" si="14"/>
        <v>-9.880999999999997</v>
      </c>
      <c r="I236" s="33">
        <v>0</v>
      </c>
      <c r="J236" s="12">
        <v>16.8</v>
      </c>
      <c r="K236" s="12">
        <f t="shared" si="13"/>
        <v>26.680999999999997</v>
      </c>
      <c r="L236" s="340">
        <f>MIN(K236:K238)</f>
        <v>11.328000000000001</v>
      </c>
      <c r="M236" s="337" t="s">
        <v>364</v>
      </c>
    </row>
    <row r="237" spans="1:13" ht="15.75" thickBot="1">
      <c r="A237" s="352"/>
      <c r="B237" s="194" t="s">
        <v>352</v>
      </c>
      <c r="C237" s="17" t="s">
        <v>325</v>
      </c>
      <c r="D237" s="78">
        <f>D62+D71+D100+D393</f>
        <v>0.047</v>
      </c>
      <c r="E237" s="9">
        <f>'ЦП Текущий дефицит, табл.1'!D238+'Ожидаемый дефицит, табл. 2'!D237</f>
        <v>2.047</v>
      </c>
      <c r="F237" s="9">
        <v>17.4</v>
      </c>
      <c r="G237" s="10">
        <v>0</v>
      </c>
      <c r="H237" s="9">
        <f t="shared" si="14"/>
        <v>-15.352999999999998</v>
      </c>
      <c r="I237" s="10">
        <v>0</v>
      </c>
      <c r="J237" s="9">
        <v>16.8</v>
      </c>
      <c r="K237" s="9">
        <f t="shared" si="13"/>
        <v>32.153</v>
      </c>
      <c r="L237" s="353"/>
      <c r="M237" s="337"/>
    </row>
    <row r="238" spans="1:13" ht="15.75" thickBot="1">
      <c r="A238" s="339"/>
      <c r="B238" s="195" t="s">
        <v>353</v>
      </c>
      <c r="C238" s="36" t="s">
        <v>325</v>
      </c>
      <c r="D238" s="79">
        <v>0.832</v>
      </c>
      <c r="E238" s="14">
        <f>'ЦП Текущий дефицит, табл.1'!D239+'Ожидаемый дефицит, табл. 2'!D238</f>
        <v>14.932</v>
      </c>
      <c r="F238" s="61">
        <v>9.46</v>
      </c>
      <c r="G238" s="62"/>
      <c r="H238" s="13">
        <f t="shared" si="14"/>
        <v>5.4719999999999995</v>
      </c>
      <c r="I238" s="38">
        <v>0</v>
      </c>
      <c r="J238" s="13">
        <v>16.8</v>
      </c>
      <c r="K238" s="13">
        <f t="shared" si="13"/>
        <v>11.328000000000001</v>
      </c>
      <c r="L238" s="341"/>
      <c r="M238" s="337"/>
    </row>
    <row r="239" spans="1:13" ht="15.75" thickBot="1">
      <c r="A239" s="338">
        <v>37</v>
      </c>
      <c r="B239" s="197" t="s">
        <v>198</v>
      </c>
      <c r="C239" s="32" t="s">
        <v>326</v>
      </c>
      <c r="D239" s="77">
        <f>D240+D241</f>
        <v>0.39199999999999996</v>
      </c>
      <c r="E239" s="55">
        <f>'ЦП Текущий дефицит, табл.1'!D240+'Ожидаемый дефицит, табл. 2'!D239</f>
        <v>9.011999999999999</v>
      </c>
      <c r="F239" s="44">
        <f>F240+F241</f>
        <v>15.5</v>
      </c>
      <c r="G239" s="46">
        <v>120</v>
      </c>
      <c r="H239" s="12">
        <f t="shared" si="14"/>
        <v>-6.488000000000001</v>
      </c>
      <c r="I239" s="33">
        <v>0</v>
      </c>
      <c r="J239" s="12">
        <v>16.8</v>
      </c>
      <c r="K239" s="12">
        <f t="shared" si="13"/>
        <v>23.288000000000004</v>
      </c>
      <c r="L239" s="340">
        <f>MIN(K239:K241)</f>
        <v>14.437000000000001</v>
      </c>
      <c r="M239" s="337" t="s">
        <v>364</v>
      </c>
    </row>
    <row r="240" spans="1:13" ht="15.75" thickBot="1">
      <c r="A240" s="352"/>
      <c r="B240" s="194" t="s">
        <v>352</v>
      </c>
      <c r="C240" s="17">
        <v>16</v>
      </c>
      <c r="D240" s="78">
        <f>D58+D93+D353+D385</f>
        <v>0.109</v>
      </c>
      <c r="E240" s="9">
        <f>'ЦП Текущий дефицит, табл.1'!D241+'Ожидаемый дефицит, табл. 2'!D240</f>
        <v>5.649</v>
      </c>
      <c r="F240" s="9">
        <v>14.5</v>
      </c>
      <c r="G240" s="10"/>
      <c r="H240" s="9">
        <f t="shared" si="14"/>
        <v>-8.850999999999999</v>
      </c>
      <c r="I240" s="10">
        <v>0</v>
      </c>
      <c r="J240" s="9">
        <v>16.8</v>
      </c>
      <c r="K240" s="9">
        <f t="shared" si="13"/>
        <v>25.651</v>
      </c>
      <c r="L240" s="353"/>
      <c r="M240" s="337"/>
    </row>
    <row r="241" spans="1:13" ht="15.75" thickBot="1">
      <c r="A241" s="339"/>
      <c r="B241" s="195" t="s">
        <v>353</v>
      </c>
      <c r="C241" s="36">
        <v>16</v>
      </c>
      <c r="D241" s="79">
        <v>0.283</v>
      </c>
      <c r="E241" s="14">
        <f>'ЦП Текущий дефицит, табл.1'!D242+'Ожидаемый дефицит, табл. 2'!D241</f>
        <v>3.363</v>
      </c>
      <c r="F241" s="13">
        <v>1</v>
      </c>
      <c r="G241" s="38">
        <v>120</v>
      </c>
      <c r="H241" s="13">
        <f t="shared" si="14"/>
        <v>2.363</v>
      </c>
      <c r="I241" s="38">
        <v>0</v>
      </c>
      <c r="J241" s="13">
        <v>16.8</v>
      </c>
      <c r="K241" s="13">
        <f t="shared" si="13"/>
        <v>14.437000000000001</v>
      </c>
      <c r="L241" s="341"/>
      <c r="M241" s="337"/>
    </row>
    <row r="242" spans="1:13" ht="15.75" thickBot="1">
      <c r="A242" s="338">
        <v>38</v>
      </c>
      <c r="B242" s="197" t="s">
        <v>199</v>
      </c>
      <c r="C242" s="32" t="s">
        <v>327</v>
      </c>
      <c r="D242" s="77">
        <f>D243+D244</f>
        <v>0.052000000000000005</v>
      </c>
      <c r="E242" s="55">
        <f>'ЦП Текущий дефицит, табл.1'!D243+'Ожидаемый дефицит, табл. 2'!D242</f>
        <v>1.972</v>
      </c>
      <c r="F242" s="44">
        <f>F243+F244</f>
        <v>6.3100000000000005</v>
      </c>
      <c r="G242" s="46">
        <v>120</v>
      </c>
      <c r="H242" s="12">
        <f t="shared" si="14"/>
        <v>-4.338000000000001</v>
      </c>
      <c r="I242" s="33">
        <v>0</v>
      </c>
      <c r="J242" s="12">
        <v>6.62</v>
      </c>
      <c r="K242" s="12">
        <f t="shared" si="13"/>
        <v>10.958000000000002</v>
      </c>
      <c r="L242" s="340">
        <f>MIN(K242:K244)</f>
        <v>7.691000000000001</v>
      </c>
      <c r="M242" s="337" t="s">
        <v>364</v>
      </c>
    </row>
    <row r="243" spans="1:13" ht="15.75" thickBot="1">
      <c r="A243" s="352"/>
      <c r="B243" s="194" t="s">
        <v>352</v>
      </c>
      <c r="C243" s="17">
        <v>6.3</v>
      </c>
      <c r="D243" s="78">
        <f>D85+D110+D117+D116+D119+D332+D333</f>
        <v>0.033</v>
      </c>
      <c r="E243" s="9">
        <f>'ЦП Текущий дефицит, табл.1'!D244+'Ожидаемый дефицит, табл. 2'!D243</f>
        <v>1.7329999999999999</v>
      </c>
      <c r="F243" s="9">
        <v>5</v>
      </c>
      <c r="G243" s="10">
        <v>120</v>
      </c>
      <c r="H243" s="9">
        <f t="shared" si="14"/>
        <v>-3.2670000000000003</v>
      </c>
      <c r="I243" s="10">
        <v>0</v>
      </c>
      <c r="J243" s="9">
        <v>6.62</v>
      </c>
      <c r="K243" s="9">
        <f t="shared" si="13"/>
        <v>9.887</v>
      </c>
      <c r="L243" s="353"/>
      <c r="M243" s="337"/>
    </row>
    <row r="244" spans="1:13" ht="15.75" thickBot="1">
      <c r="A244" s="339"/>
      <c r="B244" s="201" t="s">
        <v>353</v>
      </c>
      <c r="C244" s="47">
        <v>6.3</v>
      </c>
      <c r="D244" s="82">
        <v>0.019</v>
      </c>
      <c r="E244" s="14">
        <f>'ЦП Текущий дефицит, табл.1'!D245+'Ожидаемый дефицит, табл. 2'!D244</f>
        <v>0.239</v>
      </c>
      <c r="F244" s="16">
        <v>1.31</v>
      </c>
      <c r="G244" s="49">
        <v>120</v>
      </c>
      <c r="H244" s="16">
        <f t="shared" si="14"/>
        <v>-1.0710000000000002</v>
      </c>
      <c r="I244" s="49">
        <v>0</v>
      </c>
      <c r="J244" s="16">
        <v>6.62</v>
      </c>
      <c r="K244" s="16">
        <f t="shared" si="13"/>
        <v>7.691000000000001</v>
      </c>
      <c r="L244" s="341"/>
      <c r="M244" s="337"/>
    </row>
    <row r="245" spans="1:13" ht="15.75" thickBot="1">
      <c r="A245" s="50">
        <v>39</v>
      </c>
      <c r="B245" s="203" t="s">
        <v>200</v>
      </c>
      <c r="C245" s="51" t="s">
        <v>328</v>
      </c>
      <c r="D245" s="83"/>
      <c r="E245" s="55">
        <f>'ЦП Текущий дефицит, табл.1'!D246+'Ожидаемый дефицит, табл. 2'!D245</f>
        <v>0.79</v>
      </c>
      <c r="F245" s="15">
        <v>0.1</v>
      </c>
      <c r="G245" s="53">
        <v>120</v>
      </c>
      <c r="H245" s="15">
        <f t="shared" si="14"/>
        <v>0.6900000000000001</v>
      </c>
      <c r="I245" s="53">
        <v>0</v>
      </c>
      <c r="J245" s="15">
        <v>2.63</v>
      </c>
      <c r="K245" s="15">
        <f t="shared" si="13"/>
        <v>1.94</v>
      </c>
      <c r="L245" s="87">
        <f>K245</f>
        <v>1.94</v>
      </c>
      <c r="M245" s="93" t="s">
        <v>364</v>
      </c>
    </row>
    <row r="246" spans="1:13" ht="30.75" customHeight="1" thickBot="1">
      <c r="A246" s="338">
        <v>40</v>
      </c>
      <c r="B246" s="207" t="s">
        <v>201</v>
      </c>
      <c r="C246" s="43" t="s">
        <v>326</v>
      </c>
      <c r="D246" s="81">
        <f>D247+D248</f>
        <v>0.13799999999999998</v>
      </c>
      <c r="E246" s="55">
        <f>'ЦП Текущий дефицит, табл.1'!D247+'Ожидаемый дефицит, табл. 2'!D246</f>
        <v>9.768</v>
      </c>
      <c r="F246" s="44">
        <f>F247+F248</f>
        <v>6.9</v>
      </c>
      <c r="G246" s="46">
        <v>120</v>
      </c>
      <c r="H246" s="44">
        <f t="shared" si="14"/>
        <v>2.8680000000000003</v>
      </c>
      <c r="I246" s="46">
        <v>0</v>
      </c>
      <c r="J246" s="44">
        <v>16.8</v>
      </c>
      <c r="K246" s="44">
        <f t="shared" si="13"/>
        <v>13.932</v>
      </c>
      <c r="L246" s="340">
        <f>MIN(K246:K248)</f>
        <v>13.932</v>
      </c>
      <c r="M246" s="337" t="s">
        <v>364</v>
      </c>
    </row>
    <row r="247" spans="1:13" ht="30.75" customHeight="1" thickBot="1">
      <c r="A247" s="352"/>
      <c r="B247" s="194" t="s">
        <v>352</v>
      </c>
      <c r="C247" s="17">
        <v>16</v>
      </c>
      <c r="D247" s="78">
        <f>D70+D131+D331+D347</f>
        <v>0.118</v>
      </c>
      <c r="E247" s="9">
        <f>'ЦП Текущий дефицит, табл.1'!D248+'Ожидаемый дефицит, табл. 2'!D247</f>
        <v>4.488</v>
      </c>
      <c r="F247" s="9">
        <v>3.5</v>
      </c>
      <c r="G247" s="10"/>
      <c r="H247" s="9">
        <f t="shared" si="14"/>
        <v>0.9880000000000004</v>
      </c>
      <c r="I247" s="10">
        <v>0</v>
      </c>
      <c r="J247" s="9">
        <v>16.8</v>
      </c>
      <c r="K247" s="9">
        <f t="shared" si="13"/>
        <v>15.812000000000001</v>
      </c>
      <c r="L247" s="353"/>
      <c r="M247" s="337"/>
    </row>
    <row r="248" spans="1:13" ht="15.75" thickBot="1">
      <c r="A248" s="339"/>
      <c r="B248" s="195" t="s">
        <v>353</v>
      </c>
      <c r="C248" s="36">
        <v>16</v>
      </c>
      <c r="D248" s="79">
        <v>0.02</v>
      </c>
      <c r="E248" s="14">
        <f>'ЦП Текущий дефицит, табл.1'!D249+'Ожидаемый дефицит, табл. 2'!D248</f>
        <v>5.279999999999999</v>
      </c>
      <c r="F248" s="13">
        <v>3.4</v>
      </c>
      <c r="G248" s="38">
        <v>120</v>
      </c>
      <c r="H248" s="13">
        <f t="shared" si="14"/>
        <v>1.8799999999999994</v>
      </c>
      <c r="I248" s="38">
        <v>0</v>
      </c>
      <c r="J248" s="13">
        <v>16.8</v>
      </c>
      <c r="K248" s="13">
        <f t="shared" si="13"/>
        <v>14.920000000000002</v>
      </c>
      <c r="L248" s="341"/>
      <c r="M248" s="337"/>
    </row>
    <row r="249" spans="1:13" ht="15.75" thickBot="1">
      <c r="A249" s="352">
        <v>41</v>
      </c>
      <c r="B249" s="207" t="s">
        <v>202</v>
      </c>
      <c r="C249" s="43" t="s">
        <v>329</v>
      </c>
      <c r="D249" s="81">
        <f>D250+D251</f>
        <v>0</v>
      </c>
      <c r="E249" s="55">
        <f>'ЦП Текущий дефицит, табл.1'!D250+'Ожидаемый дефицит, табл. 2'!D249</f>
        <v>32.12</v>
      </c>
      <c r="F249" s="44">
        <v>6.5</v>
      </c>
      <c r="G249" s="46">
        <v>0</v>
      </c>
      <c r="H249" s="44">
        <f t="shared" si="14"/>
        <v>25.619999999999997</v>
      </c>
      <c r="I249" s="46">
        <v>0</v>
      </c>
      <c r="J249" s="44">
        <v>26.25</v>
      </c>
      <c r="K249" s="44">
        <f t="shared" si="13"/>
        <v>0.6300000000000026</v>
      </c>
      <c r="L249" s="353">
        <f>MIN(K249:K251)</f>
        <v>0.6300000000000026</v>
      </c>
      <c r="M249" s="344" t="s">
        <v>364</v>
      </c>
    </row>
    <row r="250" spans="1:13" ht="15.75" thickBot="1">
      <c r="A250" s="352"/>
      <c r="B250" s="194" t="s">
        <v>352</v>
      </c>
      <c r="C250" s="17">
        <v>25</v>
      </c>
      <c r="D250" s="78"/>
      <c r="E250" s="9">
        <f>'ЦП Текущий дефицит, табл.1'!D251+'Ожидаемый дефицит, табл. 2'!D250</f>
        <v>0</v>
      </c>
      <c r="F250" s="9"/>
      <c r="G250" s="10"/>
      <c r="H250" s="9">
        <f t="shared" si="14"/>
        <v>0</v>
      </c>
      <c r="I250" s="10">
        <v>0</v>
      </c>
      <c r="J250" s="9">
        <v>26.25</v>
      </c>
      <c r="K250" s="9">
        <f t="shared" si="13"/>
        <v>26.25</v>
      </c>
      <c r="L250" s="353"/>
      <c r="M250" s="344"/>
    </row>
    <row r="251" spans="1:13" ht="15.75" thickBot="1">
      <c r="A251" s="342"/>
      <c r="B251" s="201" t="s">
        <v>353</v>
      </c>
      <c r="C251" s="47">
        <v>25</v>
      </c>
      <c r="D251" s="82"/>
      <c r="E251" s="14">
        <f>'ЦП Текущий дефицит, табл.1'!D252+'Ожидаемый дефицит, табл. 2'!D251</f>
        <v>32.12</v>
      </c>
      <c r="F251" s="16">
        <v>6.5</v>
      </c>
      <c r="G251" s="49">
        <v>0</v>
      </c>
      <c r="H251" s="16">
        <f t="shared" si="14"/>
        <v>25.619999999999997</v>
      </c>
      <c r="I251" s="49">
        <v>0</v>
      </c>
      <c r="J251" s="16">
        <v>26.25</v>
      </c>
      <c r="K251" s="16">
        <f t="shared" si="13"/>
        <v>0.6300000000000026</v>
      </c>
      <c r="L251" s="343"/>
      <c r="M251" s="344"/>
    </row>
    <row r="252" spans="1:13" ht="36" customHeight="1" thickBot="1">
      <c r="A252" s="50">
        <v>42</v>
      </c>
      <c r="B252" s="203" t="s">
        <v>203</v>
      </c>
      <c r="C252" s="51" t="s">
        <v>330</v>
      </c>
      <c r="D252" s="83"/>
      <c r="E252" s="55">
        <f>'ЦП Текущий дефицит, табл.1'!D253+'Ожидаемый дефицит, табл. 2'!D252</f>
        <v>23.2</v>
      </c>
      <c r="F252" s="15">
        <v>0</v>
      </c>
      <c r="G252" s="53">
        <v>0</v>
      </c>
      <c r="H252" s="15">
        <f t="shared" si="14"/>
        <v>23.2</v>
      </c>
      <c r="I252" s="53">
        <v>0</v>
      </c>
      <c r="J252" s="15">
        <v>66.2</v>
      </c>
      <c r="K252" s="15">
        <f t="shared" si="13"/>
        <v>43</v>
      </c>
      <c r="L252" s="87">
        <f>K252</f>
        <v>43</v>
      </c>
      <c r="M252" s="93" t="s">
        <v>364</v>
      </c>
    </row>
    <row r="253" spans="1:13" ht="43.5" customHeight="1" thickBot="1">
      <c r="A253" s="34">
        <v>43</v>
      </c>
      <c r="B253" s="205" t="s">
        <v>204</v>
      </c>
      <c r="C253" s="39" t="s">
        <v>331</v>
      </c>
      <c r="D253" s="80"/>
      <c r="E253" s="55">
        <f>'ЦП Текущий дефицит, табл.1'!D254+'Ожидаемый дефицит, табл. 2'!D253</f>
        <v>5.92</v>
      </c>
      <c r="F253" s="15">
        <v>0</v>
      </c>
      <c r="G253" s="53">
        <v>0</v>
      </c>
      <c r="H253" s="14">
        <f t="shared" si="14"/>
        <v>5.92</v>
      </c>
      <c r="I253" s="41">
        <v>0</v>
      </c>
      <c r="J253" s="14">
        <v>6.62</v>
      </c>
      <c r="K253" s="14">
        <f t="shared" si="13"/>
        <v>0.7000000000000002</v>
      </c>
      <c r="L253" s="85">
        <f>K253</f>
        <v>0.7000000000000002</v>
      </c>
      <c r="M253" s="93" t="s">
        <v>364</v>
      </c>
    </row>
    <row r="254" spans="1:13" ht="15.75" thickBot="1">
      <c r="A254" s="338">
        <v>44</v>
      </c>
      <c r="B254" s="197" t="s">
        <v>205</v>
      </c>
      <c r="C254" s="32" t="s">
        <v>332</v>
      </c>
      <c r="D254" s="77">
        <f>D255+D256</f>
        <v>0.007</v>
      </c>
      <c r="E254" s="55">
        <f>'ЦП Текущий дефицит, табл.1'!D255+'Ожидаемый дефицит, табл. 2'!D254</f>
        <v>3.407</v>
      </c>
      <c r="F254" s="44">
        <v>15.7</v>
      </c>
      <c r="G254" s="46">
        <v>120</v>
      </c>
      <c r="H254" s="12">
        <f t="shared" si="14"/>
        <v>-12.293</v>
      </c>
      <c r="I254" s="33">
        <v>0</v>
      </c>
      <c r="J254" s="12">
        <v>10.5</v>
      </c>
      <c r="K254" s="12">
        <f t="shared" si="13"/>
        <v>22.793</v>
      </c>
      <c r="L254" s="340">
        <f>MIN(K254:K256)</f>
        <v>15.493</v>
      </c>
      <c r="M254" s="337" t="s">
        <v>364</v>
      </c>
    </row>
    <row r="255" spans="1:13" ht="15.75" thickBot="1">
      <c r="A255" s="352"/>
      <c r="B255" s="194" t="s">
        <v>352</v>
      </c>
      <c r="C255" s="17">
        <v>10</v>
      </c>
      <c r="D255" s="78">
        <v>0</v>
      </c>
      <c r="E255" s="9">
        <f>'ЦП Текущий дефицит, табл.1'!D256+'Ожидаемый дефицит, табл. 2'!D255</f>
        <v>2</v>
      </c>
      <c r="F255" s="9">
        <v>9.3</v>
      </c>
      <c r="G255" s="10"/>
      <c r="H255" s="9">
        <f t="shared" si="14"/>
        <v>-7.300000000000001</v>
      </c>
      <c r="I255" s="10">
        <v>0</v>
      </c>
      <c r="J255" s="9">
        <v>10.5</v>
      </c>
      <c r="K255" s="9">
        <f t="shared" si="13"/>
        <v>17.8</v>
      </c>
      <c r="L255" s="353"/>
      <c r="M255" s="337"/>
    </row>
    <row r="256" spans="1:13" ht="15.75" thickBot="1">
      <c r="A256" s="339"/>
      <c r="B256" s="195" t="s">
        <v>353</v>
      </c>
      <c r="C256" s="36">
        <v>10</v>
      </c>
      <c r="D256" s="79">
        <v>0.007</v>
      </c>
      <c r="E256" s="14">
        <f>'ЦП Текущий дефицит, табл.1'!D257+'Ожидаемый дефицит, табл. 2'!D256</f>
        <v>1.4069999999999998</v>
      </c>
      <c r="F256" s="13">
        <v>6.4</v>
      </c>
      <c r="G256" s="38"/>
      <c r="H256" s="13">
        <f t="shared" si="14"/>
        <v>-4.993</v>
      </c>
      <c r="I256" s="38">
        <v>0</v>
      </c>
      <c r="J256" s="13">
        <v>10.5</v>
      </c>
      <c r="K256" s="13">
        <f t="shared" si="13"/>
        <v>15.493</v>
      </c>
      <c r="L256" s="341"/>
      <c r="M256" s="337"/>
    </row>
    <row r="257" spans="1:13" ht="15.75" thickBot="1">
      <c r="A257" s="352">
        <v>45</v>
      </c>
      <c r="B257" s="207" t="s">
        <v>206</v>
      </c>
      <c r="C257" s="43" t="s">
        <v>331</v>
      </c>
      <c r="D257" s="81">
        <f>D258+D259</f>
        <v>0.41800000000000004</v>
      </c>
      <c r="E257" s="55">
        <f>'ЦП Текущий дефицит, табл.1'!D258+'Ожидаемый дефицит, табл. 2'!D257</f>
        <v>3.318</v>
      </c>
      <c r="F257" s="44">
        <f>F258+F259</f>
        <v>21.400000000000002</v>
      </c>
      <c r="G257" s="46">
        <v>45</v>
      </c>
      <c r="H257" s="44">
        <f t="shared" si="14"/>
        <v>-18.082</v>
      </c>
      <c r="I257" s="46">
        <v>0</v>
      </c>
      <c r="J257" s="44">
        <v>6.62</v>
      </c>
      <c r="K257" s="44">
        <f t="shared" si="13"/>
        <v>24.702</v>
      </c>
      <c r="L257" s="353">
        <f>MIN(K257:K259)</f>
        <v>9.175</v>
      </c>
      <c r="M257" s="337" t="s">
        <v>364</v>
      </c>
    </row>
    <row r="258" spans="1:13" ht="15.75" thickBot="1">
      <c r="A258" s="352"/>
      <c r="B258" s="194" t="s">
        <v>352</v>
      </c>
      <c r="C258" s="17" t="s">
        <v>331</v>
      </c>
      <c r="D258" s="78">
        <f>D126+D150+D345+D366</f>
        <v>0.323</v>
      </c>
      <c r="E258" s="9">
        <f>'ЦП Текущий дефицит, табл.1'!D259+'Ожидаемый дефицит, табл. 2'!D258</f>
        <v>2.273</v>
      </c>
      <c r="F258" s="9">
        <v>17.8</v>
      </c>
      <c r="G258" s="10"/>
      <c r="H258" s="9">
        <f t="shared" si="14"/>
        <v>-15.527000000000001</v>
      </c>
      <c r="I258" s="10">
        <v>0</v>
      </c>
      <c r="J258" s="9">
        <v>6.62</v>
      </c>
      <c r="K258" s="9">
        <f t="shared" si="13"/>
        <v>22.147000000000002</v>
      </c>
      <c r="L258" s="353"/>
      <c r="M258" s="337"/>
    </row>
    <row r="259" spans="1:13" ht="15.75" thickBot="1">
      <c r="A259" s="352"/>
      <c r="B259" s="201" t="s">
        <v>353</v>
      </c>
      <c r="C259" s="47" t="s">
        <v>331</v>
      </c>
      <c r="D259" s="82">
        <v>0.095</v>
      </c>
      <c r="E259" s="14">
        <f>'ЦП Текущий дефицит, табл.1'!D260+'Ожидаемый дефицит, табл. 2'!D259</f>
        <v>1.045</v>
      </c>
      <c r="F259" s="16">
        <v>3.6</v>
      </c>
      <c r="G259" s="49">
        <v>45</v>
      </c>
      <c r="H259" s="16">
        <f t="shared" si="14"/>
        <v>-2.555</v>
      </c>
      <c r="I259" s="49">
        <v>0</v>
      </c>
      <c r="J259" s="16">
        <v>6.62</v>
      </c>
      <c r="K259" s="16">
        <f t="shared" si="13"/>
        <v>9.175</v>
      </c>
      <c r="L259" s="353"/>
      <c r="M259" s="337"/>
    </row>
    <row r="260" spans="1:13" ht="15.75" thickBot="1">
      <c r="A260" s="338">
        <v>46</v>
      </c>
      <c r="B260" s="197" t="s">
        <v>207</v>
      </c>
      <c r="C260" s="32" t="s">
        <v>333</v>
      </c>
      <c r="D260" s="77">
        <f>D261+D262</f>
        <v>0.542</v>
      </c>
      <c r="E260" s="55">
        <f>'ЦП Текущий дефицит, табл.1'!D261+'Ожидаемый дефицит, табл. 2'!D260</f>
        <v>20.632</v>
      </c>
      <c r="F260" s="12">
        <f>F261+F262</f>
        <v>3.25</v>
      </c>
      <c r="G260" s="33">
        <v>10</v>
      </c>
      <c r="H260" s="12">
        <f t="shared" si="14"/>
        <v>17.382</v>
      </c>
      <c r="I260" s="33">
        <v>0</v>
      </c>
      <c r="J260" s="12">
        <v>33.1</v>
      </c>
      <c r="K260" s="12">
        <f t="shared" si="13"/>
        <v>15.718</v>
      </c>
      <c r="L260" s="340">
        <f>MIN(K260:K262)</f>
        <v>15.718</v>
      </c>
      <c r="M260" s="337" t="s">
        <v>364</v>
      </c>
    </row>
    <row r="261" spans="1:13" ht="15.75" thickBot="1">
      <c r="A261" s="352"/>
      <c r="B261" s="194" t="s">
        <v>352</v>
      </c>
      <c r="C261" s="17">
        <v>31.5</v>
      </c>
      <c r="D261" s="78">
        <f>D371+D350</f>
        <v>0.528</v>
      </c>
      <c r="E261" s="9">
        <f>'ЦП Текущий дефицит, табл.1'!D262+'Ожидаемый дефицит, табл. 2'!D261</f>
        <v>14.758000000000001</v>
      </c>
      <c r="F261" s="9">
        <v>1.7</v>
      </c>
      <c r="G261" s="10"/>
      <c r="H261" s="9">
        <f t="shared" si="14"/>
        <v>13.058000000000002</v>
      </c>
      <c r="I261" s="10">
        <v>0</v>
      </c>
      <c r="J261" s="9">
        <v>33.1</v>
      </c>
      <c r="K261" s="9">
        <f t="shared" si="13"/>
        <v>20.042</v>
      </c>
      <c r="L261" s="353"/>
      <c r="M261" s="337"/>
    </row>
    <row r="262" spans="1:13" ht="15.75" thickBot="1">
      <c r="A262" s="339"/>
      <c r="B262" s="195" t="s">
        <v>353</v>
      </c>
      <c r="C262" s="36">
        <v>31.5</v>
      </c>
      <c r="D262" s="79">
        <v>0.014</v>
      </c>
      <c r="E262" s="14">
        <f>'ЦП Текущий дефицит, табл.1'!D263+'Ожидаемый дефицит, табл. 2'!D262</f>
        <v>5.8740000000000006</v>
      </c>
      <c r="F262" s="13">
        <v>1.55</v>
      </c>
      <c r="G262" s="38">
        <v>120</v>
      </c>
      <c r="H262" s="13">
        <f t="shared" si="14"/>
        <v>4.324000000000001</v>
      </c>
      <c r="I262" s="38">
        <v>0</v>
      </c>
      <c r="J262" s="13">
        <v>33.1</v>
      </c>
      <c r="K262" s="13">
        <f t="shared" si="13"/>
        <v>28.776</v>
      </c>
      <c r="L262" s="341"/>
      <c r="M262" s="337"/>
    </row>
    <row r="263" spans="1:13" ht="15.75" thickBot="1">
      <c r="A263" s="352">
        <v>47</v>
      </c>
      <c r="B263" s="207" t="s">
        <v>208</v>
      </c>
      <c r="C263" s="43" t="s">
        <v>325</v>
      </c>
      <c r="D263" s="81">
        <f>D264+D265</f>
        <v>4.086</v>
      </c>
      <c r="E263" s="55">
        <f>'ЦП Текущий дефицит, табл.1'!D264+'Ожидаемый дефицит, табл. 2'!D263</f>
        <v>23.036</v>
      </c>
      <c r="F263" s="44">
        <v>11</v>
      </c>
      <c r="G263" s="46">
        <v>120</v>
      </c>
      <c r="H263" s="44">
        <f t="shared" si="14"/>
        <v>12.036000000000001</v>
      </c>
      <c r="I263" s="46">
        <v>0</v>
      </c>
      <c r="J263" s="44">
        <v>16.8</v>
      </c>
      <c r="K263" s="44">
        <f t="shared" si="13"/>
        <v>4.763999999999999</v>
      </c>
      <c r="L263" s="353">
        <f>MIN(K263:K265)</f>
        <v>4.763999999999999</v>
      </c>
      <c r="M263" s="337" t="s">
        <v>364</v>
      </c>
    </row>
    <row r="264" spans="1:13" ht="15.75" thickBot="1">
      <c r="A264" s="352"/>
      <c r="B264" s="194" t="s">
        <v>352</v>
      </c>
      <c r="C264" s="17" t="s">
        <v>325</v>
      </c>
      <c r="D264" s="78">
        <f>D40+D43+D51+D63+D95+D99+D140+D152+D338+D340+D369</f>
        <v>4.0280000000000005</v>
      </c>
      <c r="E264" s="9">
        <f>'ЦП Текущий дефицит, табл.1'!D265+'Ожидаемый дефицит, табл. 2'!D264</f>
        <v>16.928</v>
      </c>
      <c r="F264" s="9">
        <v>7</v>
      </c>
      <c r="G264" s="10"/>
      <c r="H264" s="9">
        <f t="shared" si="14"/>
        <v>9.928</v>
      </c>
      <c r="I264" s="10">
        <v>0</v>
      </c>
      <c r="J264" s="9">
        <v>16.8</v>
      </c>
      <c r="K264" s="9">
        <f t="shared" si="13"/>
        <v>6.872</v>
      </c>
      <c r="L264" s="353"/>
      <c r="M264" s="337"/>
    </row>
    <row r="265" spans="1:13" ht="15.75" thickBot="1">
      <c r="A265" s="342"/>
      <c r="B265" s="201" t="s">
        <v>353</v>
      </c>
      <c r="C265" s="47" t="s">
        <v>325</v>
      </c>
      <c r="D265" s="82">
        <v>0.058</v>
      </c>
      <c r="E265" s="14">
        <f>'ЦП Текущий дефицит, табл.1'!D266+'Ожидаемый дефицит, табл. 2'!D265</f>
        <v>6.108</v>
      </c>
      <c r="F265" s="16">
        <v>4</v>
      </c>
      <c r="G265" s="49">
        <v>120</v>
      </c>
      <c r="H265" s="16">
        <f t="shared" si="14"/>
        <v>2.1079999999999997</v>
      </c>
      <c r="I265" s="49">
        <v>0</v>
      </c>
      <c r="J265" s="16">
        <v>16.8</v>
      </c>
      <c r="K265" s="16">
        <f t="shared" si="13"/>
        <v>14.692</v>
      </c>
      <c r="L265" s="343"/>
      <c r="M265" s="337"/>
    </row>
    <row r="266" spans="1:13" ht="15.75" thickBot="1">
      <c r="A266" s="50">
        <v>48</v>
      </c>
      <c r="B266" s="203" t="s">
        <v>209</v>
      </c>
      <c r="C266" s="51" t="s">
        <v>329</v>
      </c>
      <c r="D266" s="83"/>
      <c r="E266" s="55">
        <f>'ЦП Текущий дефицит, табл.1'!D267+'Ожидаемый дефицит, табл. 2'!D266</f>
        <v>6.91</v>
      </c>
      <c r="F266" s="15">
        <v>0</v>
      </c>
      <c r="G266" s="53">
        <v>0</v>
      </c>
      <c r="H266" s="15">
        <f t="shared" si="14"/>
        <v>6.91</v>
      </c>
      <c r="I266" s="53">
        <v>0</v>
      </c>
      <c r="J266" s="15">
        <v>26.25</v>
      </c>
      <c r="K266" s="15">
        <f t="shared" si="13"/>
        <v>19.34</v>
      </c>
      <c r="L266" s="87">
        <f>K266</f>
        <v>19.34</v>
      </c>
      <c r="M266" s="93" t="s">
        <v>364</v>
      </c>
    </row>
    <row r="267" spans="1:13" ht="15.75" thickBot="1">
      <c r="A267" s="34">
        <v>49</v>
      </c>
      <c r="B267" s="205" t="s">
        <v>210</v>
      </c>
      <c r="C267" s="39" t="s">
        <v>332</v>
      </c>
      <c r="D267" s="80"/>
      <c r="E267" s="55">
        <f>'ЦП Текущий дефицит, табл.1'!D268+'Ожидаемый дефицит, табл. 2'!D267</f>
        <v>1.91</v>
      </c>
      <c r="F267" s="15">
        <v>0</v>
      </c>
      <c r="G267" s="53">
        <v>0</v>
      </c>
      <c r="H267" s="14">
        <f t="shared" si="14"/>
        <v>1.91</v>
      </c>
      <c r="I267" s="41">
        <v>0</v>
      </c>
      <c r="J267" s="14">
        <v>10.5</v>
      </c>
      <c r="K267" s="14">
        <f t="shared" si="13"/>
        <v>8.59</v>
      </c>
      <c r="L267" s="85">
        <f>K267</f>
        <v>8.59</v>
      </c>
      <c r="M267" s="93" t="s">
        <v>364</v>
      </c>
    </row>
    <row r="268" spans="1:13" ht="15.75" thickBot="1">
      <c r="A268" s="50">
        <v>50</v>
      </c>
      <c r="B268" s="203" t="s">
        <v>211</v>
      </c>
      <c r="C268" s="51" t="s">
        <v>327</v>
      </c>
      <c r="D268" s="83">
        <v>0.098</v>
      </c>
      <c r="E268" s="55">
        <f>'ЦП Текущий дефицит, табл.1'!D269+'Ожидаемый дефицит, табл. 2'!D268</f>
        <v>3.718</v>
      </c>
      <c r="F268" s="15">
        <v>0.7</v>
      </c>
      <c r="G268" s="53">
        <v>120</v>
      </c>
      <c r="H268" s="15">
        <f t="shared" si="14"/>
        <v>3.018</v>
      </c>
      <c r="I268" s="53">
        <v>0</v>
      </c>
      <c r="J268" s="15">
        <v>6.62</v>
      </c>
      <c r="K268" s="15">
        <f t="shared" si="13"/>
        <v>3.6020000000000003</v>
      </c>
      <c r="L268" s="87">
        <f>K268</f>
        <v>3.6020000000000003</v>
      </c>
      <c r="M268" s="93" t="s">
        <v>364</v>
      </c>
    </row>
    <row r="269" spans="1:13" ht="15.75" thickBot="1">
      <c r="A269" s="338">
        <v>51</v>
      </c>
      <c r="B269" s="197" t="s">
        <v>212</v>
      </c>
      <c r="C269" s="32" t="s">
        <v>329</v>
      </c>
      <c r="D269" s="77">
        <f>D270+D271</f>
        <v>1.1190000000000002</v>
      </c>
      <c r="E269" s="55">
        <f>'ЦП Текущий дефицит, табл.1'!D270+'Ожидаемый дефицит, табл. 2'!D269</f>
        <v>17.619</v>
      </c>
      <c r="F269" s="44">
        <f>F270+F271</f>
        <v>29</v>
      </c>
      <c r="G269" s="46">
        <v>120</v>
      </c>
      <c r="H269" s="12">
        <f t="shared" si="14"/>
        <v>-11.381</v>
      </c>
      <c r="I269" s="33">
        <v>0</v>
      </c>
      <c r="J269" s="12">
        <v>26.25</v>
      </c>
      <c r="K269" s="12">
        <f t="shared" si="13"/>
        <v>37.631</v>
      </c>
      <c r="L269" s="340">
        <f>MIN(K269:K271)</f>
        <v>27.44</v>
      </c>
      <c r="M269" s="337" t="s">
        <v>364</v>
      </c>
    </row>
    <row r="270" spans="1:13" ht="15.75" thickBot="1">
      <c r="A270" s="352"/>
      <c r="B270" s="194" t="s">
        <v>352</v>
      </c>
      <c r="C270" s="17">
        <v>25</v>
      </c>
      <c r="D270" s="78">
        <f>D39+D49+D44+D76+D128+D310+D324+D364</f>
        <v>0.5090000000000001</v>
      </c>
      <c r="E270" s="9">
        <f>'ЦП Текущий дефицит, табл.1'!D271+'Ожидаемый дефицит, табл. 2'!D270</f>
        <v>6.909000000000001</v>
      </c>
      <c r="F270" s="9">
        <v>17.1</v>
      </c>
      <c r="G270" s="10"/>
      <c r="H270" s="9">
        <f t="shared" si="14"/>
        <v>-10.191</v>
      </c>
      <c r="I270" s="10">
        <v>0</v>
      </c>
      <c r="J270" s="9">
        <v>26.25</v>
      </c>
      <c r="K270" s="9">
        <f t="shared" si="13"/>
        <v>36.441</v>
      </c>
      <c r="L270" s="353"/>
      <c r="M270" s="337"/>
    </row>
    <row r="271" spans="1:13" ht="15.75" thickBot="1">
      <c r="A271" s="339"/>
      <c r="B271" s="195" t="s">
        <v>353</v>
      </c>
      <c r="C271" s="36">
        <v>25</v>
      </c>
      <c r="D271" s="79">
        <v>0.61</v>
      </c>
      <c r="E271" s="14">
        <f>'ЦП Текущий дефицит, табл.1'!D272+'Ожидаемый дефицит, табл. 2'!D271</f>
        <v>10.709999999999999</v>
      </c>
      <c r="F271" s="16">
        <v>11.9</v>
      </c>
      <c r="G271" s="49"/>
      <c r="H271" s="13">
        <f t="shared" si="14"/>
        <v>-1.1900000000000013</v>
      </c>
      <c r="I271" s="38">
        <v>0</v>
      </c>
      <c r="J271" s="13">
        <v>26.25</v>
      </c>
      <c r="K271" s="13">
        <f t="shared" si="13"/>
        <v>27.44</v>
      </c>
      <c r="L271" s="341"/>
      <c r="M271" s="337"/>
    </row>
    <row r="272" spans="1:13" ht="15.75" thickBot="1">
      <c r="A272" s="338">
        <v>52</v>
      </c>
      <c r="B272" s="197" t="s">
        <v>213</v>
      </c>
      <c r="C272" s="32" t="s">
        <v>329</v>
      </c>
      <c r="D272" s="77">
        <f>D273+D274</f>
        <v>6.586</v>
      </c>
      <c r="E272" s="55">
        <f>'ЦП Текущий дефицит, табл.1'!D273+'Ожидаемый дефицит, табл. 2'!D272</f>
        <v>20.186</v>
      </c>
      <c r="F272" s="12">
        <v>0</v>
      </c>
      <c r="G272" s="33">
        <v>0</v>
      </c>
      <c r="H272" s="12">
        <f t="shared" si="14"/>
        <v>20.186</v>
      </c>
      <c r="I272" s="33">
        <v>0</v>
      </c>
      <c r="J272" s="12">
        <v>26.25</v>
      </c>
      <c r="K272" s="12">
        <f t="shared" si="13"/>
        <v>6.064</v>
      </c>
      <c r="L272" s="340">
        <f>MIN(K272:K274)</f>
        <v>6.064</v>
      </c>
      <c r="M272" s="337" t="s">
        <v>364</v>
      </c>
    </row>
    <row r="273" spans="1:13" ht="15.75" thickBot="1">
      <c r="A273" s="352"/>
      <c r="B273" s="194" t="s">
        <v>352</v>
      </c>
      <c r="C273" s="17">
        <v>25</v>
      </c>
      <c r="D273" s="78">
        <f>D104+D114+D354</f>
        <v>1.086</v>
      </c>
      <c r="E273" s="9">
        <f>'ЦП Текущий дефицит, табл.1'!D274+'Ожидаемый дефицит, табл. 2'!D273</f>
        <v>4.986</v>
      </c>
      <c r="F273" s="9"/>
      <c r="G273" s="10"/>
      <c r="H273" s="9">
        <f t="shared" si="14"/>
        <v>4.986</v>
      </c>
      <c r="I273" s="10">
        <v>0</v>
      </c>
      <c r="J273" s="9">
        <v>26.25</v>
      </c>
      <c r="K273" s="9">
        <f t="shared" si="13"/>
        <v>21.264</v>
      </c>
      <c r="L273" s="353"/>
      <c r="M273" s="337"/>
    </row>
    <row r="274" spans="1:13" ht="15.75" thickBot="1">
      <c r="A274" s="339"/>
      <c r="B274" s="195" t="s">
        <v>353</v>
      </c>
      <c r="C274" s="36">
        <v>25</v>
      </c>
      <c r="D274" s="79">
        <v>5.5</v>
      </c>
      <c r="E274" s="14">
        <f>'ЦП Текущий дефицит, табл.1'!D275+'Ожидаемый дефицит, табл. 2'!D274</f>
        <v>15.2</v>
      </c>
      <c r="F274" s="13">
        <v>0</v>
      </c>
      <c r="G274" s="38">
        <v>0</v>
      </c>
      <c r="H274" s="13">
        <f t="shared" si="14"/>
        <v>15.2</v>
      </c>
      <c r="I274" s="38">
        <v>0</v>
      </c>
      <c r="J274" s="13">
        <v>26.25</v>
      </c>
      <c r="K274" s="13">
        <f t="shared" si="13"/>
        <v>11.05</v>
      </c>
      <c r="L274" s="341"/>
      <c r="M274" s="337"/>
    </row>
    <row r="275" spans="1:13" ht="15.75" thickBot="1">
      <c r="A275" s="338">
        <v>53</v>
      </c>
      <c r="B275" s="197" t="s">
        <v>214</v>
      </c>
      <c r="C275" s="32" t="s">
        <v>332</v>
      </c>
      <c r="D275" s="77">
        <f>D276+D277</f>
        <v>0.052000000000000005</v>
      </c>
      <c r="E275" s="55">
        <f>'ЦП Текущий дефицит, табл.1'!D276+'Ожидаемый дефицит, табл. 2'!D275</f>
        <v>5.561999999999999</v>
      </c>
      <c r="F275" s="44">
        <f>F276+F277</f>
        <v>3.44</v>
      </c>
      <c r="G275" s="46">
        <v>120</v>
      </c>
      <c r="H275" s="12">
        <f t="shared" si="14"/>
        <v>2.1219999999999994</v>
      </c>
      <c r="I275" s="33">
        <v>0</v>
      </c>
      <c r="J275" s="12">
        <v>10.5</v>
      </c>
      <c r="K275" s="12">
        <f t="shared" si="13"/>
        <v>8.378</v>
      </c>
      <c r="L275" s="340">
        <f>MIN(K275:K277)</f>
        <v>7.595000000000001</v>
      </c>
      <c r="M275" s="337" t="s">
        <v>364</v>
      </c>
    </row>
    <row r="276" spans="1:13" ht="15.75" thickBot="1">
      <c r="A276" s="352"/>
      <c r="B276" s="194" t="s">
        <v>352</v>
      </c>
      <c r="C276" s="17">
        <v>10</v>
      </c>
      <c r="D276" s="78">
        <f>D91</f>
        <v>0.017</v>
      </c>
      <c r="E276" s="9">
        <f>'ЦП Текущий дефицит, табл.1'!D277+'Ожидаемый дефицит, табл. 2'!D276</f>
        <v>1.2169999999999999</v>
      </c>
      <c r="F276" s="9">
        <v>2</v>
      </c>
      <c r="G276" s="10"/>
      <c r="H276" s="9">
        <f t="shared" si="14"/>
        <v>-0.7830000000000001</v>
      </c>
      <c r="I276" s="10">
        <v>0</v>
      </c>
      <c r="J276" s="9">
        <v>10.5</v>
      </c>
      <c r="K276" s="9">
        <f t="shared" si="13"/>
        <v>11.283</v>
      </c>
      <c r="L276" s="353"/>
      <c r="M276" s="337"/>
    </row>
    <row r="277" spans="1:13" ht="15.75" thickBot="1">
      <c r="A277" s="339"/>
      <c r="B277" s="195" t="s">
        <v>353</v>
      </c>
      <c r="C277" s="36">
        <v>10</v>
      </c>
      <c r="D277" s="79">
        <v>0.035</v>
      </c>
      <c r="E277" s="14">
        <f>'ЦП Текущий дефицит, табл.1'!D278+'Ожидаемый дефицит, табл. 2'!D277</f>
        <v>4.345</v>
      </c>
      <c r="F277" s="16">
        <v>1.44</v>
      </c>
      <c r="G277" s="49"/>
      <c r="H277" s="13">
        <f t="shared" si="14"/>
        <v>2.905</v>
      </c>
      <c r="I277" s="38">
        <v>0</v>
      </c>
      <c r="J277" s="13">
        <v>10.5</v>
      </c>
      <c r="K277" s="13">
        <f t="shared" si="13"/>
        <v>7.595000000000001</v>
      </c>
      <c r="L277" s="341"/>
      <c r="M277" s="337"/>
    </row>
    <row r="278" spans="1:13" ht="15.75" thickBot="1">
      <c r="A278" s="338">
        <v>54</v>
      </c>
      <c r="B278" s="197" t="s">
        <v>215</v>
      </c>
      <c r="C278" s="32" t="s">
        <v>334</v>
      </c>
      <c r="D278" s="77">
        <f>D279+D280</f>
        <v>0.40800000000000003</v>
      </c>
      <c r="E278" s="55">
        <f>'ЦП Текущий дефицит, табл.1'!D279+'Ожидаемый дефицит, табл. 2'!D278</f>
        <v>6.1080000000000005</v>
      </c>
      <c r="F278" s="55">
        <f>F279+F280</f>
        <v>9.59</v>
      </c>
      <c r="G278" s="57">
        <v>120</v>
      </c>
      <c r="H278" s="12">
        <f t="shared" si="14"/>
        <v>-3.4819999999999993</v>
      </c>
      <c r="I278" s="33">
        <v>0</v>
      </c>
      <c r="J278" s="12">
        <v>6.62</v>
      </c>
      <c r="K278" s="12">
        <f t="shared" si="13"/>
        <v>10.102</v>
      </c>
      <c r="L278" s="340">
        <f>MIN(K278:K280)</f>
        <v>4.936999999999999</v>
      </c>
      <c r="M278" s="337" t="s">
        <v>364</v>
      </c>
    </row>
    <row r="279" spans="1:13" ht="15.75" thickBot="1">
      <c r="A279" s="352"/>
      <c r="B279" s="194" t="s">
        <v>352</v>
      </c>
      <c r="C279" s="17" t="s">
        <v>334</v>
      </c>
      <c r="D279" s="78">
        <f>D92+D134+D318+D321+D363+D373</f>
        <v>0.325</v>
      </c>
      <c r="E279" s="9">
        <f>'ЦП Текущий дефицит, табл.1'!D280+'Ожидаемый дефицит, табл. 2'!D279</f>
        <v>3.9250000000000003</v>
      </c>
      <c r="F279" s="9">
        <v>9.09</v>
      </c>
      <c r="G279" s="10"/>
      <c r="H279" s="9">
        <f t="shared" si="14"/>
        <v>-5.164999999999999</v>
      </c>
      <c r="I279" s="10">
        <v>0</v>
      </c>
      <c r="J279" s="9">
        <v>6.62</v>
      </c>
      <c r="K279" s="9">
        <f t="shared" si="13"/>
        <v>11.785</v>
      </c>
      <c r="L279" s="353"/>
      <c r="M279" s="337"/>
    </row>
    <row r="280" spans="1:13" ht="15.75" thickBot="1">
      <c r="A280" s="339"/>
      <c r="B280" s="195" t="s">
        <v>353</v>
      </c>
      <c r="C280" s="36" t="s">
        <v>334</v>
      </c>
      <c r="D280" s="79">
        <v>0.083</v>
      </c>
      <c r="E280" s="14">
        <f>'ЦП Текущий дефицит, табл.1'!D281+'Ожидаемый дефицит, табл. 2'!D280</f>
        <v>2.1830000000000003</v>
      </c>
      <c r="F280" s="61">
        <v>0.5</v>
      </c>
      <c r="G280" s="62">
        <v>120</v>
      </c>
      <c r="H280" s="13">
        <f t="shared" si="14"/>
        <v>1.6830000000000003</v>
      </c>
      <c r="I280" s="38">
        <v>0</v>
      </c>
      <c r="J280" s="13">
        <v>6.62</v>
      </c>
      <c r="K280" s="13">
        <f t="shared" si="13"/>
        <v>4.936999999999999</v>
      </c>
      <c r="L280" s="341"/>
      <c r="M280" s="337"/>
    </row>
    <row r="281" spans="1:13" ht="15.75" thickBot="1">
      <c r="A281" s="338">
        <v>55</v>
      </c>
      <c r="B281" s="197" t="s">
        <v>216</v>
      </c>
      <c r="C281" s="32" t="s">
        <v>335</v>
      </c>
      <c r="D281" s="77">
        <f>D282+D283</f>
        <v>0.01</v>
      </c>
      <c r="E281" s="55">
        <f>'ЦП Текущий дефицит, табл.1'!D282+'Ожидаемый дефицит, табл. 2'!D281</f>
        <v>1.02</v>
      </c>
      <c r="F281" s="44">
        <f>F283</f>
        <v>0.5</v>
      </c>
      <c r="G281" s="46">
        <v>120</v>
      </c>
      <c r="H281" s="12">
        <f t="shared" si="14"/>
        <v>0.52</v>
      </c>
      <c r="I281" s="33">
        <v>0</v>
      </c>
      <c r="J281" s="12">
        <v>10.5</v>
      </c>
      <c r="K281" s="12">
        <f t="shared" si="13"/>
        <v>9.98</v>
      </c>
      <c r="L281" s="340">
        <f>MIN(K281:K283)</f>
        <v>9.83</v>
      </c>
      <c r="M281" s="337" t="s">
        <v>364</v>
      </c>
    </row>
    <row r="282" spans="1:13" ht="15.75" thickBot="1">
      <c r="A282" s="352"/>
      <c r="B282" s="194" t="s">
        <v>352</v>
      </c>
      <c r="C282" s="17" t="s">
        <v>335</v>
      </c>
      <c r="D282" s="78">
        <f>D143+D357+D365</f>
        <v>0</v>
      </c>
      <c r="E282" s="9">
        <f>'ЦП Текущий дефицит, табл.1'!D283+'Ожидаемый дефицит, табл. 2'!D282</f>
        <v>0.67</v>
      </c>
      <c r="F282" s="9"/>
      <c r="G282" s="10"/>
      <c r="H282" s="9">
        <f t="shared" si="14"/>
        <v>0.67</v>
      </c>
      <c r="I282" s="10">
        <v>0</v>
      </c>
      <c r="J282" s="9">
        <v>10.5</v>
      </c>
      <c r="K282" s="9">
        <f t="shared" si="13"/>
        <v>9.83</v>
      </c>
      <c r="L282" s="353"/>
      <c r="M282" s="337"/>
    </row>
    <row r="283" spans="1:13" ht="15.75" thickBot="1">
      <c r="A283" s="339"/>
      <c r="B283" s="195" t="s">
        <v>353</v>
      </c>
      <c r="C283" s="36" t="s">
        <v>335</v>
      </c>
      <c r="D283" s="79">
        <v>0.01</v>
      </c>
      <c r="E283" s="14">
        <f>'ЦП Текущий дефицит, табл.1'!D284+'Ожидаемый дефицит, табл. 2'!D283</f>
        <v>0.35000000000000003</v>
      </c>
      <c r="F283" s="16">
        <v>0.5</v>
      </c>
      <c r="G283" s="49">
        <v>120</v>
      </c>
      <c r="H283" s="13">
        <f t="shared" si="14"/>
        <v>-0.14999999999999997</v>
      </c>
      <c r="I283" s="38">
        <v>0</v>
      </c>
      <c r="J283" s="13">
        <v>10.5</v>
      </c>
      <c r="K283" s="13">
        <f t="shared" si="13"/>
        <v>10.65</v>
      </c>
      <c r="L283" s="341"/>
      <c r="M283" s="337"/>
    </row>
    <row r="284" spans="1:13" ht="30.75" customHeight="1" thickBot="1">
      <c r="A284" s="338">
        <v>56</v>
      </c>
      <c r="B284" s="197" t="s">
        <v>217</v>
      </c>
      <c r="C284" s="32" t="s">
        <v>326</v>
      </c>
      <c r="D284" s="77">
        <f>D285+D286</f>
        <v>1.381</v>
      </c>
      <c r="E284" s="55">
        <f>'ЦП Текущий дефицит, табл.1'!D285+'Ожидаемый дефицит, табл. 2'!D284</f>
        <v>7.7010000000000005</v>
      </c>
      <c r="F284" s="55">
        <f>F285+F286</f>
        <v>17.4</v>
      </c>
      <c r="G284" s="57">
        <v>120</v>
      </c>
      <c r="H284" s="12">
        <f t="shared" si="14"/>
        <v>-9.698999999999998</v>
      </c>
      <c r="I284" s="33">
        <v>0</v>
      </c>
      <c r="J284" s="12">
        <v>16.8</v>
      </c>
      <c r="K284" s="12">
        <f aca="true" t="shared" si="15" ref="K284:K347">J284-H284-I284</f>
        <v>26.499</v>
      </c>
      <c r="L284" s="340">
        <f>MIN(K284:K286)</f>
        <v>16.951</v>
      </c>
      <c r="M284" s="337" t="s">
        <v>364</v>
      </c>
    </row>
    <row r="285" spans="1:13" ht="15.75" thickBot="1">
      <c r="A285" s="352"/>
      <c r="B285" s="194" t="s">
        <v>352</v>
      </c>
      <c r="C285" s="17">
        <v>16</v>
      </c>
      <c r="D285" s="78">
        <f>D68+D79+D106+D133+D316+D329+D345</f>
        <v>1.252</v>
      </c>
      <c r="E285" s="9">
        <f>'ЦП Текущий дефицит, табл.1'!D286+'Ожидаемый дефицит, табл. 2'!D285</f>
        <v>3.252</v>
      </c>
      <c r="F285" s="9">
        <v>12.8</v>
      </c>
      <c r="G285" s="10"/>
      <c r="H285" s="9">
        <f t="shared" si="14"/>
        <v>-9.548000000000002</v>
      </c>
      <c r="I285" s="10">
        <v>0</v>
      </c>
      <c r="J285" s="9">
        <v>16.8</v>
      </c>
      <c r="K285" s="9">
        <f t="shared" si="15"/>
        <v>26.348000000000003</v>
      </c>
      <c r="L285" s="353"/>
      <c r="M285" s="337"/>
    </row>
    <row r="286" spans="1:13" ht="15.75" thickBot="1">
      <c r="A286" s="339"/>
      <c r="B286" s="195" t="s">
        <v>353</v>
      </c>
      <c r="C286" s="36">
        <v>16</v>
      </c>
      <c r="D286" s="79">
        <v>0.129</v>
      </c>
      <c r="E286" s="14">
        <f>'ЦП Текущий дефицит, табл.1'!D287+'Ожидаемый дефицит, табл. 2'!D286</f>
        <v>4.449</v>
      </c>
      <c r="F286" s="61">
        <v>4.6</v>
      </c>
      <c r="G286" s="62">
        <v>120</v>
      </c>
      <c r="H286" s="13">
        <f aca="true" t="shared" si="16" ref="H286:H349">E286-F286</f>
        <v>-0.1509999999999998</v>
      </c>
      <c r="I286" s="38">
        <v>0</v>
      </c>
      <c r="J286" s="13">
        <v>16.8</v>
      </c>
      <c r="K286" s="13">
        <f t="shared" si="15"/>
        <v>16.951</v>
      </c>
      <c r="L286" s="341"/>
      <c r="M286" s="337"/>
    </row>
    <row r="287" spans="1:13" ht="15.75" thickBot="1">
      <c r="A287" s="352">
        <v>57</v>
      </c>
      <c r="B287" s="207" t="s">
        <v>218</v>
      </c>
      <c r="C287" s="43" t="s">
        <v>329</v>
      </c>
      <c r="D287" s="81">
        <f>D288+D289</f>
        <v>0.14200000000000002</v>
      </c>
      <c r="E287" s="55">
        <f>'ЦП Текущий дефицит, табл.1'!D288+'Ожидаемый дефицит, табл. 2'!D287</f>
        <v>5.582000000000001</v>
      </c>
      <c r="F287" s="44">
        <f>F288+F289</f>
        <v>12.34</v>
      </c>
      <c r="G287" s="46">
        <v>120</v>
      </c>
      <c r="H287" s="44">
        <f t="shared" si="16"/>
        <v>-6.757999999999999</v>
      </c>
      <c r="I287" s="46">
        <v>0</v>
      </c>
      <c r="J287" s="44">
        <v>26.25</v>
      </c>
      <c r="K287" s="44">
        <f t="shared" si="15"/>
        <v>33.007999999999996</v>
      </c>
      <c r="L287" s="353">
        <f>MIN(K287:K289)</f>
        <v>24.4</v>
      </c>
      <c r="M287" s="337" t="s">
        <v>364</v>
      </c>
    </row>
    <row r="288" spans="1:13" ht="15.75" thickBot="1">
      <c r="A288" s="352"/>
      <c r="B288" s="194" t="s">
        <v>352</v>
      </c>
      <c r="C288" s="17">
        <v>25</v>
      </c>
      <c r="D288" s="78">
        <f>D64+D311+D384+D336</f>
        <v>0.132</v>
      </c>
      <c r="E288" s="9">
        <f>'ЦП Текущий дефицит, табл.1'!D289+'Ожидаемый дефицит, табл. 2'!D288</f>
        <v>3.512</v>
      </c>
      <c r="F288" s="9">
        <v>12.12</v>
      </c>
      <c r="G288" s="10"/>
      <c r="H288" s="9">
        <f t="shared" si="16"/>
        <v>-8.607999999999999</v>
      </c>
      <c r="I288" s="10">
        <v>0</v>
      </c>
      <c r="J288" s="9">
        <v>26.25</v>
      </c>
      <c r="K288" s="9">
        <f t="shared" si="15"/>
        <v>34.858</v>
      </c>
      <c r="L288" s="353"/>
      <c r="M288" s="337"/>
    </row>
    <row r="289" spans="1:13" ht="15.75" thickBot="1">
      <c r="A289" s="352"/>
      <c r="B289" s="201" t="s">
        <v>353</v>
      </c>
      <c r="C289" s="47">
        <v>25</v>
      </c>
      <c r="D289" s="82">
        <v>0.01</v>
      </c>
      <c r="E289" s="14">
        <f>'ЦП Текущий дефицит, табл.1'!D290+'Ожидаемый дефицит, табл. 2'!D289</f>
        <v>2.07</v>
      </c>
      <c r="F289" s="16">
        <v>0.22</v>
      </c>
      <c r="G289" s="49">
        <v>10</v>
      </c>
      <c r="H289" s="16">
        <f t="shared" si="16"/>
        <v>1.8499999999999999</v>
      </c>
      <c r="I289" s="49">
        <v>0</v>
      </c>
      <c r="J289" s="16">
        <v>26.25</v>
      </c>
      <c r="K289" s="16">
        <f t="shared" si="15"/>
        <v>24.4</v>
      </c>
      <c r="L289" s="353"/>
      <c r="M289" s="337"/>
    </row>
    <row r="290" spans="1:13" ht="15.75" thickBot="1">
      <c r="A290" s="338">
        <v>58</v>
      </c>
      <c r="B290" s="197" t="s">
        <v>219</v>
      </c>
      <c r="C290" s="32" t="s">
        <v>336</v>
      </c>
      <c r="D290" s="77">
        <f>D291+D292</f>
        <v>0.134</v>
      </c>
      <c r="E290" s="55">
        <f>'ЦП Текущий дефицит, табл.1'!D291+'Ожидаемый дефицит, табл. 2'!D290</f>
        <v>5.824000000000001</v>
      </c>
      <c r="F290" s="12">
        <f>F291+F292</f>
        <v>6.3</v>
      </c>
      <c r="G290" s="33">
        <v>80</v>
      </c>
      <c r="H290" s="12">
        <f t="shared" si="16"/>
        <v>-0.4759999999999991</v>
      </c>
      <c r="I290" s="33">
        <v>0</v>
      </c>
      <c r="J290" s="12">
        <v>7.88</v>
      </c>
      <c r="K290" s="12">
        <f t="shared" si="15"/>
        <v>8.355999999999998</v>
      </c>
      <c r="L290" s="340">
        <f>MIN(K290:K292)</f>
        <v>5.204000000000001</v>
      </c>
      <c r="M290" s="337" t="s">
        <v>364</v>
      </c>
    </row>
    <row r="291" spans="1:13" ht="15.75" thickBot="1">
      <c r="A291" s="352"/>
      <c r="B291" s="194" t="s">
        <v>352</v>
      </c>
      <c r="C291" s="17" t="s">
        <v>336</v>
      </c>
      <c r="D291" s="78">
        <f>D85+D342+D386</f>
        <v>0.018000000000000002</v>
      </c>
      <c r="E291" s="9">
        <f>'ЦП Текущий дефицит, табл.1'!D292+'Ожидаемый дефицит, табл. 2'!D291</f>
        <v>0.748</v>
      </c>
      <c r="F291" s="9">
        <v>3.9</v>
      </c>
      <c r="G291" s="10"/>
      <c r="H291" s="9">
        <f t="shared" si="16"/>
        <v>-3.152</v>
      </c>
      <c r="I291" s="10">
        <v>0</v>
      </c>
      <c r="J291" s="9">
        <v>7.88</v>
      </c>
      <c r="K291" s="9">
        <f t="shared" si="15"/>
        <v>11.032</v>
      </c>
      <c r="L291" s="353"/>
      <c r="M291" s="337"/>
    </row>
    <row r="292" spans="1:13" ht="15.75" thickBot="1">
      <c r="A292" s="339"/>
      <c r="B292" s="195" t="s">
        <v>353</v>
      </c>
      <c r="C292" s="36" t="s">
        <v>336</v>
      </c>
      <c r="D292" s="79">
        <v>0.116</v>
      </c>
      <c r="E292" s="14">
        <f>'ЦП Текущий дефицит, табл.1'!D293+'Ожидаемый дефицит, табл. 2'!D292</f>
        <v>5.076</v>
      </c>
      <c r="F292" s="13">
        <v>2.4</v>
      </c>
      <c r="G292" s="38">
        <v>80</v>
      </c>
      <c r="H292" s="13">
        <f t="shared" si="16"/>
        <v>2.6759999999999997</v>
      </c>
      <c r="I292" s="38">
        <v>0</v>
      </c>
      <c r="J292" s="13">
        <v>7.88</v>
      </c>
      <c r="K292" s="13">
        <f t="shared" si="15"/>
        <v>5.204000000000001</v>
      </c>
      <c r="L292" s="341"/>
      <c r="M292" s="337"/>
    </row>
    <row r="293" spans="1:13" ht="29.25" thickBot="1">
      <c r="A293" s="352">
        <v>59</v>
      </c>
      <c r="B293" s="207" t="s">
        <v>220</v>
      </c>
      <c r="C293" s="43" t="s">
        <v>326</v>
      </c>
      <c r="D293" s="81">
        <f>D294+D295</f>
        <v>0.29400000000000004</v>
      </c>
      <c r="E293" s="55">
        <f>'ЦП Текущий дефицит, табл.1'!D294+'Ожидаемый дефицит, табл. 2'!D293</f>
        <v>6.444000000000001</v>
      </c>
      <c r="F293" s="44">
        <f>F294+F295</f>
        <v>9.379999999999999</v>
      </c>
      <c r="G293" s="46">
        <v>10</v>
      </c>
      <c r="H293" s="44">
        <f t="shared" si="16"/>
        <v>-2.935999999999998</v>
      </c>
      <c r="I293" s="46">
        <v>0</v>
      </c>
      <c r="J293" s="44">
        <v>16.8</v>
      </c>
      <c r="K293" s="44">
        <f t="shared" si="15"/>
        <v>19.735999999999997</v>
      </c>
      <c r="L293" s="353">
        <f>MIN(K293:K295)</f>
        <v>14.943000000000001</v>
      </c>
      <c r="M293" s="337" t="s">
        <v>364</v>
      </c>
    </row>
    <row r="294" spans="1:13" ht="15.75" thickBot="1">
      <c r="A294" s="352"/>
      <c r="B294" s="194" t="s">
        <v>352</v>
      </c>
      <c r="C294" s="17">
        <v>16</v>
      </c>
      <c r="D294" s="78">
        <f>D57+D118+D120+D129+D384</f>
        <v>0.17700000000000002</v>
      </c>
      <c r="E294" s="9">
        <f>'ЦП Текущий дефицит, табл.1'!D295+'Ожидаемый дефицит, табл. 2'!D294</f>
        <v>4.297</v>
      </c>
      <c r="F294" s="9">
        <v>9.09</v>
      </c>
      <c r="G294" s="10"/>
      <c r="H294" s="9">
        <f t="shared" si="16"/>
        <v>-4.793</v>
      </c>
      <c r="I294" s="10">
        <v>0</v>
      </c>
      <c r="J294" s="9">
        <v>16.8</v>
      </c>
      <c r="K294" s="9">
        <f t="shared" si="15"/>
        <v>21.593</v>
      </c>
      <c r="L294" s="353"/>
      <c r="M294" s="337"/>
    </row>
    <row r="295" spans="1:13" ht="15.75" thickBot="1">
      <c r="A295" s="352"/>
      <c r="B295" s="201" t="s">
        <v>353</v>
      </c>
      <c r="C295" s="47">
        <v>16</v>
      </c>
      <c r="D295" s="82">
        <v>0.117</v>
      </c>
      <c r="E295" s="14">
        <f>'ЦП Текущий дефицит, табл.1'!D296+'Ожидаемый дефицит, табл. 2'!D295</f>
        <v>2.147</v>
      </c>
      <c r="F295" s="16">
        <v>0.29</v>
      </c>
      <c r="G295" s="49">
        <v>120</v>
      </c>
      <c r="H295" s="16">
        <f t="shared" si="16"/>
        <v>1.8569999999999998</v>
      </c>
      <c r="I295" s="49">
        <v>0</v>
      </c>
      <c r="J295" s="16">
        <v>16.8</v>
      </c>
      <c r="K295" s="16">
        <f t="shared" si="15"/>
        <v>14.943000000000001</v>
      </c>
      <c r="L295" s="353"/>
      <c r="M295" s="337"/>
    </row>
    <row r="296" spans="1:13" ht="15.75" thickBot="1">
      <c r="A296" s="338">
        <v>60</v>
      </c>
      <c r="B296" s="197" t="s">
        <v>221</v>
      </c>
      <c r="C296" s="32" t="s">
        <v>327</v>
      </c>
      <c r="D296" s="77">
        <f>D297+D298</f>
        <v>0.064</v>
      </c>
      <c r="E296" s="55">
        <f>'ЦП Текущий дефицит, табл.1'!D297+'Ожидаемый дефицит, табл. 2'!D296</f>
        <v>3.404</v>
      </c>
      <c r="F296" s="12">
        <v>8.25</v>
      </c>
      <c r="G296" s="33">
        <v>120</v>
      </c>
      <c r="H296" s="12">
        <f t="shared" si="16"/>
        <v>-4.846</v>
      </c>
      <c r="I296" s="33">
        <v>0</v>
      </c>
      <c r="J296" s="12">
        <v>6.62</v>
      </c>
      <c r="K296" s="12">
        <f t="shared" si="15"/>
        <v>11.466000000000001</v>
      </c>
      <c r="L296" s="340">
        <f>MIN(K296:K298)</f>
        <v>7.085</v>
      </c>
      <c r="M296" s="337" t="s">
        <v>364</v>
      </c>
    </row>
    <row r="297" spans="1:13" ht="15.75" thickBot="1">
      <c r="A297" s="352"/>
      <c r="B297" s="194" t="s">
        <v>352</v>
      </c>
      <c r="C297" s="17">
        <v>6.3</v>
      </c>
      <c r="D297" s="78">
        <f>D54+D89+D141+D149+D339</f>
        <v>0.059</v>
      </c>
      <c r="E297" s="9">
        <f>'ЦП Текущий дефицит, табл.1'!D298+'Ожидаемый дефицит, табл. 2'!D297</f>
        <v>2.619</v>
      </c>
      <c r="F297" s="9">
        <v>7</v>
      </c>
      <c r="G297" s="10"/>
      <c r="H297" s="9">
        <f t="shared" si="16"/>
        <v>-4.381</v>
      </c>
      <c r="I297" s="10">
        <v>0</v>
      </c>
      <c r="J297" s="9">
        <v>6.62</v>
      </c>
      <c r="K297" s="9">
        <f t="shared" si="15"/>
        <v>11.001000000000001</v>
      </c>
      <c r="L297" s="353"/>
      <c r="M297" s="337"/>
    </row>
    <row r="298" spans="1:13" ht="15.75" thickBot="1">
      <c r="A298" s="339"/>
      <c r="B298" s="195" t="s">
        <v>353</v>
      </c>
      <c r="C298" s="36">
        <v>6.3</v>
      </c>
      <c r="D298" s="79">
        <v>0.005</v>
      </c>
      <c r="E298" s="14">
        <f>'ЦП Текущий дефицит, табл.1'!D299+'Ожидаемый дефицит, табл. 2'!D298</f>
        <v>0.785</v>
      </c>
      <c r="F298" s="13">
        <v>1.25</v>
      </c>
      <c r="G298" s="38">
        <v>129</v>
      </c>
      <c r="H298" s="13">
        <f t="shared" si="16"/>
        <v>-0.46499999999999997</v>
      </c>
      <c r="I298" s="38">
        <v>0</v>
      </c>
      <c r="J298" s="13">
        <v>6.62</v>
      </c>
      <c r="K298" s="13">
        <f t="shared" si="15"/>
        <v>7.085</v>
      </c>
      <c r="L298" s="341"/>
      <c r="M298" s="337"/>
    </row>
    <row r="299" spans="1:13" ht="15.75" thickBot="1">
      <c r="A299" s="352">
        <v>61</v>
      </c>
      <c r="B299" s="207" t="s">
        <v>222</v>
      </c>
      <c r="C299" s="43" t="s">
        <v>332</v>
      </c>
      <c r="D299" s="81">
        <f>D300+D301</f>
        <v>0.344</v>
      </c>
      <c r="E299" s="55">
        <f>'ЦП Текущий дефицит, табл.1'!D300+'Ожидаемый дефицит, табл. 2'!D299</f>
        <v>4.744000000000001</v>
      </c>
      <c r="F299" s="44">
        <v>13.73</v>
      </c>
      <c r="G299" s="46">
        <v>120</v>
      </c>
      <c r="H299" s="44">
        <f t="shared" si="16"/>
        <v>-8.986</v>
      </c>
      <c r="I299" s="46">
        <v>0</v>
      </c>
      <c r="J299" s="44">
        <v>10.5</v>
      </c>
      <c r="K299" s="44">
        <f t="shared" si="15"/>
        <v>19.486</v>
      </c>
      <c r="L299" s="353">
        <f>MIN(K299:K301)</f>
        <v>11.937999999999999</v>
      </c>
      <c r="M299" s="337" t="s">
        <v>364</v>
      </c>
    </row>
    <row r="300" spans="1:13" ht="15.75" thickBot="1">
      <c r="A300" s="352"/>
      <c r="B300" s="194" t="s">
        <v>352</v>
      </c>
      <c r="C300" s="17">
        <v>10</v>
      </c>
      <c r="D300" s="78">
        <f>D135+D139+D309+D330+D367+D380+D391</f>
        <v>0.252</v>
      </c>
      <c r="E300" s="9">
        <f>'ЦП Текущий дефицит, табл.1'!D301+'Ожидаемый дефицит, табл. 2'!D300</f>
        <v>3.652</v>
      </c>
      <c r="F300" s="9">
        <v>11.2</v>
      </c>
      <c r="G300" s="10"/>
      <c r="H300" s="9">
        <f t="shared" si="16"/>
        <v>-7.547999999999999</v>
      </c>
      <c r="I300" s="10">
        <v>0</v>
      </c>
      <c r="J300" s="9">
        <v>10.5</v>
      </c>
      <c r="K300" s="9">
        <f t="shared" si="15"/>
        <v>18.048</v>
      </c>
      <c r="L300" s="353"/>
      <c r="M300" s="337"/>
    </row>
    <row r="301" spans="1:13" ht="15.75" thickBot="1">
      <c r="A301" s="352"/>
      <c r="B301" s="201" t="s">
        <v>353</v>
      </c>
      <c r="C301" s="47">
        <v>10</v>
      </c>
      <c r="D301" s="82">
        <v>0.092</v>
      </c>
      <c r="E301" s="14">
        <f>'ЦП Текущий дефицит, табл.1'!D302+'Ожидаемый дефицит, табл. 2'!D301</f>
        <v>1.092</v>
      </c>
      <c r="F301" s="16">
        <v>2.53</v>
      </c>
      <c r="G301" s="49">
        <v>120</v>
      </c>
      <c r="H301" s="16">
        <f t="shared" si="16"/>
        <v>-1.4379999999999997</v>
      </c>
      <c r="I301" s="49">
        <v>0</v>
      </c>
      <c r="J301" s="16">
        <v>10.5</v>
      </c>
      <c r="K301" s="16">
        <f t="shared" si="15"/>
        <v>11.937999999999999</v>
      </c>
      <c r="L301" s="353"/>
      <c r="M301" s="337"/>
    </row>
    <row r="302" spans="1:13" ht="15.75" thickBot="1">
      <c r="A302" s="338">
        <v>62</v>
      </c>
      <c r="B302" s="197" t="s">
        <v>223</v>
      </c>
      <c r="C302" s="32" t="s">
        <v>329</v>
      </c>
      <c r="D302" s="77">
        <f>D303+D304</f>
        <v>0.564</v>
      </c>
      <c r="E302" s="55">
        <f>'ЦП Текущий дефицит, табл.1'!D303+'Ожидаемый дефицит, табл. 2'!D302</f>
        <v>11.844</v>
      </c>
      <c r="F302" s="12">
        <f>F303+F304</f>
        <v>12.899999999999999</v>
      </c>
      <c r="G302" s="33">
        <v>120</v>
      </c>
      <c r="H302" s="12">
        <f t="shared" si="16"/>
        <v>-1.0559999999999992</v>
      </c>
      <c r="I302" s="33">
        <v>0</v>
      </c>
      <c r="J302" s="12">
        <v>26.5</v>
      </c>
      <c r="K302" s="12">
        <f t="shared" si="15"/>
        <v>27.555999999999997</v>
      </c>
      <c r="L302" s="340">
        <f>MIN(K302:K304)</f>
        <v>21.341</v>
      </c>
      <c r="M302" s="337" t="s">
        <v>364</v>
      </c>
    </row>
    <row r="303" spans="1:13" ht="15.75" thickBot="1">
      <c r="A303" s="352"/>
      <c r="B303" s="194" t="s">
        <v>352</v>
      </c>
      <c r="C303" s="17">
        <v>25</v>
      </c>
      <c r="D303" s="78">
        <f>D41+D108+D142+D147+D336+D358+D392</f>
        <v>0.355</v>
      </c>
      <c r="E303" s="9">
        <f>'ЦП Текущий дефицит, табл.1'!D304+'Ожидаемый дефицит, табл. 2'!D303</f>
        <v>5.904999999999999</v>
      </c>
      <c r="F303" s="9">
        <v>12.12</v>
      </c>
      <c r="G303" s="10"/>
      <c r="H303" s="9">
        <f t="shared" si="16"/>
        <v>-6.215</v>
      </c>
      <c r="I303" s="10">
        <v>0</v>
      </c>
      <c r="J303" s="9">
        <v>26.5</v>
      </c>
      <c r="K303" s="9">
        <f t="shared" si="15"/>
        <v>32.715</v>
      </c>
      <c r="L303" s="353"/>
      <c r="M303" s="337"/>
    </row>
    <row r="304" spans="1:13" ht="15.75" thickBot="1">
      <c r="A304" s="339"/>
      <c r="B304" s="195" t="s">
        <v>353</v>
      </c>
      <c r="C304" s="36">
        <v>25</v>
      </c>
      <c r="D304" s="79">
        <v>0.209</v>
      </c>
      <c r="E304" s="14">
        <f>'ЦП Текущий дефицит, табл.1'!D305+'Ожидаемый дефицит, табл. 2'!D304</f>
        <v>5.939</v>
      </c>
      <c r="F304" s="13">
        <v>0.78</v>
      </c>
      <c r="G304" s="38">
        <v>120</v>
      </c>
      <c r="H304" s="13">
        <f t="shared" si="16"/>
        <v>5.159</v>
      </c>
      <c r="I304" s="38">
        <v>0</v>
      </c>
      <c r="J304" s="13">
        <v>26.5</v>
      </c>
      <c r="K304" s="13">
        <f t="shared" si="15"/>
        <v>21.341</v>
      </c>
      <c r="L304" s="341"/>
      <c r="M304" s="337"/>
    </row>
    <row r="305" spans="1:13" ht="15.75" thickBot="1">
      <c r="A305" s="338">
        <v>63</v>
      </c>
      <c r="B305" s="197" t="s">
        <v>224</v>
      </c>
      <c r="C305" s="32" t="s">
        <v>336</v>
      </c>
      <c r="D305" s="77">
        <f>D306+D307</f>
        <v>0.2097</v>
      </c>
      <c r="E305" s="55">
        <f>'ЦП Текущий дефицит, табл.1'!D306+'Ожидаемый дефицит, табл. 2'!D305</f>
        <v>2.7697000000000003</v>
      </c>
      <c r="F305" s="44">
        <f>F306+F307</f>
        <v>6.31</v>
      </c>
      <c r="G305" s="46">
        <v>10</v>
      </c>
      <c r="H305" s="12">
        <f t="shared" si="16"/>
        <v>-3.5402999999999993</v>
      </c>
      <c r="I305" s="33">
        <v>0</v>
      </c>
      <c r="J305" s="12">
        <v>7.88</v>
      </c>
      <c r="K305" s="12">
        <f t="shared" si="15"/>
        <v>11.4203</v>
      </c>
      <c r="L305" s="340">
        <f>MIN(K305:K307)</f>
        <v>6.9</v>
      </c>
      <c r="M305" s="337" t="s">
        <v>364</v>
      </c>
    </row>
    <row r="306" spans="1:13" ht="15.75" thickBot="1">
      <c r="A306" s="352"/>
      <c r="B306" s="194" t="s">
        <v>352</v>
      </c>
      <c r="C306" s="17" t="s">
        <v>336</v>
      </c>
      <c r="D306" s="78">
        <f>D46+D47+D55+D78</f>
        <v>0.15969999999999998</v>
      </c>
      <c r="E306" s="9">
        <f>'ЦП Текущий дефицит, табл.1'!D307+'Ожидаемый дефицит, табл. 2'!D306</f>
        <v>1.5396999999999998</v>
      </c>
      <c r="F306" s="9">
        <v>6.06</v>
      </c>
      <c r="G306" s="10"/>
      <c r="H306" s="9">
        <f t="shared" si="16"/>
        <v>-4.5203</v>
      </c>
      <c r="I306" s="10">
        <v>0</v>
      </c>
      <c r="J306" s="9">
        <v>7.88</v>
      </c>
      <c r="K306" s="9">
        <f t="shared" si="15"/>
        <v>12.4003</v>
      </c>
      <c r="L306" s="353"/>
      <c r="M306" s="337"/>
    </row>
    <row r="307" spans="1:13" ht="15.75" thickBot="1">
      <c r="A307" s="339"/>
      <c r="B307" s="195" t="s">
        <v>353</v>
      </c>
      <c r="C307" s="36" t="s">
        <v>336</v>
      </c>
      <c r="D307" s="79">
        <v>0.05</v>
      </c>
      <c r="E307" s="14">
        <f>'ЦП Текущий дефицит, табл.1'!D308+'Ожидаемый дефицит, табл. 2'!D307</f>
        <v>1.23</v>
      </c>
      <c r="F307" s="16">
        <v>0.25</v>
      </c>
      <c r="G307" s="49">
        <v>10</v>
      </c>
      <c r="H307" s="13">
        <f t="shared" si="16"/>
        <v>0.98</v>
      </c>
      <c r="I307" s="38">
        <v>0</v>
      </c>
      <c r="J307" s="13">
        <v>7.88</v>
      </c>
      <c r="K307" s="13">
        <f t="shared" si="15"/>
        <v>6.9</v>
      </c>
      <c r="L307" s="341"/>
      <c r="M307" s="337"/>
    </row>
    <row r="308" spans="1:13" ht="36" customHeight="1" thickBot="1">
      <c r="A308" s="50">
        <v>64</v>
      </c>
      <c r="B308" s="203" t="s">
        <v>225</v>
      </c>
      <c r="C308" s="51" t="s">
        <v>328</v>
      </c>
      <c r="D308" s="83">
        <v>0.008</v>
      </c>
      <c r="E308" s="55">
        <f>'ЦП Текущий дефицит, табл.1'!D309+'Ожидаемый дефицит, табл. 2'!D308</f>
        <v>0.318</v>
      </c>
      <c r="F308" s="15">
        <v>0.2</v>
      </c>
      <c r="G308" s="53">
        <v>120</v>
      </c>
      <c r="H308" s="15">
        <f t="shared" si="16"/>
        <v>0.118</v>
      </c>
      <c r="I308" s="53">
        <v>0</v>
      </c>
      <c r="J308" s="15">
        <v>2.63</v>
      </c>
      <c r="K308" s="15">
        <f t="shared" si="15"/>
        <v>2.512</v>
      </c>
      <c r="L308" s="87">
        <f>K308</f>
        <v>2.512</v>
      </c>
      <c r="M308" s="93" t="s">
        <v>364</v>
      </c>
    </row>
    <row r="309" spans="1:13" ht="29.25" thickBot="1">
      <c r="A309" s="34">
        <v>65</v>
      </c>
      <c r="B309" s="205" t="s">
        <v>226</v>
      </c>
      <c r="C309" s="39" t="s">
        <v>337</v>
      </c>
      <c r="D309" s="80"/>
      <c r="E309" s="55">
        <f>'ЦП Текущий дефицит, табл.1'!D310+'Ожидаемый дефицит, табл. 2'!D309</f>
        <v>0.5</v>
      </c>
      <c r="F309" s="14">
        <v>0.37</v>
      </c>
      <c r="G309" s="41">
        <v>120</v>
      </c>
      <c r="H309" s="14">
        <f t="shared" si="16"/>
        <v>0.13</v>
      </c>
      <c r="I309" s="41">
        <v>0</v>
      </c>
      <c r="J309" s="14">
        <v>1.68</v>
      </c>
      <c r="K309" s="14">
        <f t="shared" si="15"/>
        <v>1.5499999999999998</v>
      </c>
      <c r="L309" s="85">
        <f>K309</f>
        <v>1.5499999999999998</v>
      </c>
      <c r="M309" s="93" t="s">
        <v>364</v>
      </c>
    </row>
    <row r="310" spans="1:13" ht="15.75" thickBot="1">
      <c r="A310" s="50">
        <v>66</v>
      </c>
      <c r="B310" s="203" t="s">
        <v>227</v>
      </c>
      <c r="C310" s="51" t="s">
        <v>338</v>
      </c>
      <c r="D310" s="83"/>
      <c r="E310" s="55">
        <f>'ЦП Текущий дефицит, табл.1'!D311+'Ожидаемый дефицит, табл. 2'!D310</f>
        <v>1.4</v>
      </c>
      <c r="F310" s="15">
        <v>1.1</v>
      </c>
      <c r="G310" s="53">
        <v>80</v>
      </c>
      <c r="H310" s="15">
        <f t="shared" si="16"/>
        <v>0.2999999999999998</v>
      </c>
      <c r="I310" s="53">
        <v>0</v>
      </c>
      <c r="J310" s="15">
        <v>4.2</v>
      </c>
      <c r="K310" s="15">
        <f t="shared" si="15"/>
        <v>3.9000000000000004</v>
      </c>
      <c r="L310" s="87">
        <f>K310</f>
        <v>3.9000000000000004</v>
      </c>
      <c r="M310" s="93" t="s">
        <v>364</v>
      </c>
    </row>
    <row r="311" spans="1:13" ht="15.75" thickBot="1">
      <c r="A311" s="34">
        <v>67</v>
      </c>
      <c r="B311" s="196" t="s">
        <v>39</v>
      </c>
      <c r="C311" s="39" t="s">
        <v>342</v>
      </c>
      <c r="D311" s="80">
        <v>0.01</v>
      </c>
      <c r="E311" s="55">
        <f>'ЦП Текущий дефицит, табл.1'!D312+'Ожидаемый дефицит, табл. 2'!D311</f>
        <v>0.24000000000000002</v>
      </c>
      <c r="F311" s="15">
        <v>1.43</v>
      </c>
      <c r="G311" s="53">
        <v>120</v>
      </c>
      <c r="H311" s="14">
        <f t="shared" si="16"/>
        <v>-1.19</v>
      </c>
      <c r="I311" s="41">
        <v>0</v>
      </c>
      <c r="J311" s="14">
        <v>1.68</v>
      </c>
      <c r="K311" s="14">
        <f t="shared" si="15"/>
        <v>2.87</v>
      </c>
      <c r="L311" s="85">
        <f aca="true" t="shared" si="17" ref="L311:L374">K311</f>
        <v>2.87</v>
      </c>
      <c r="M311" s="93" t="s">
        <v>364</v>
      </c>
    </row>
    <row r="312" spans="1:13" ht="15.75" thickBot="1">
      <c r="A312" s="50">
        <v>68</v>
      </c>
      <c r="B312" s="203" t="s">
        <v>228</v>
      </c>
      <c r="C312" s="51" t="s">
        <v>338</v>
      </c>
      <c r="D312" s="83">
        <v>0.253</v>
      </c>
      <c r="E312" s="55">
        <f>'ЦП Текущий дефицит, табл.1'!D313+'Ожидаемый дефицит, табл. 2'!D312</f>
        <v>1.443</v>
      </c>
      <c r="F312" s="15">
        <v>6.1</v>
      </c>
      <c r="G312" s="53">
        <v>0</v>
      </c>
      <c r="H312" s="15">
        <f t="shared" si="16"/>
        <v>-4.657</v>
      </c>
      <c r="I312" s="53">
        <v>0</v>
      </c>
      <c r="J312" s="15">
        <v>4.2</v>
      </c>
      <c r="K312" s="15">
        <f t="shared" si="15"/>
        <v>8.857</v>
      </c>
      <c r="L312" s="87">
        <f t="shared" si="17"/>
        <v>8.857</v>
      </c>
      <c r="M312" s="93" t="s">
        <v>364</v>
      </c>
    </row>
    <row r="313" spans="1:13" ht="15.75" thickBot="1">
      <c r="A313" s="34">
        <v>69</v>
      </c>
      <c r="B313" s="205" t="s">
        <v>229</v>
      </c>
      <c r="C313" s="39" t="s">
        <v>339</v>
      </c>
      <c r="D313" s="80">
        <v>0.016</v>
      </c>
      <c r="E313" s="55">
        <f>'ЦП Текущий дефицит, табл.1'!D314+'Ожидаемый дефицит, табл. 2'!D313</f>
        <v>0.506</v>
      </c>
      <c r="F313" s="15">
        <v>0.15</v>
      </c>
      <c r="G313" s="53">
        <v>120</v>
      </c>
      <c r="H313" s="14">
        <f t="shared" si="16"/>
        <v>0.356</v>
      </c>
      <c r="I313" s="41">
        <v>0</v>
      </c>
      <c r="J313" s="14">
        <v>1.05</v>
      </c>
      <c r="K313" s="14">
        <f t="shared" si="15"/>
        <v>0.6940000000000001</v>
      </c>
      <c r="L313" s="85">
        <f t="shared" si="17"/>
        <v>0.6940000000000001</v>
      </c>
      <c r="M313" s="93" t="s">
        <v>364</v>
      </c>
    </row>
    <row r="314" spans="1:13" ht="32.25" customHeight="1" thickBot="1">
      <c r="A314" s="50">
        <v>70</v>
      </c>
      <c r="B314" s="203" t="s">
        <v>230</v>
      </c>
      <c r="C314" s="51" t="s">
        <v>340</v>
      </c>
      <c r="D314" s="83">
        <v>0.076</v>
      </c>
      <c r="E314" s="55">
        <f>'ЦП Текущий дефицит, табл.1'!D315+'Ожидаемый дефицит, табл. 2'!D314</f>
        <v>1.066</v>
      </c>
      <c r="F314" s="15">
        <v>0.29</v>
      </c>
      <c r="G314" s="53">
        <v>120</v>
      </c>
      <c r="H314" s="15">
        <f t="shared" si="16"/>
        <v>0.776</v>
      </c>
      <c r="I314" s="53">
        <v>0</v>
      </c>
      <c r="J314" s="15">
        <v>2.63</v>
      </c>
      <c r="K314" s="15">
        <f t="shared" si="15"/>
        <v>1.8539999999999999</v>
      </c>
      <c r="L314" s="87">
        <f t="shared" si="17"/>
        <v>1.8539999999999999</v>
      </c>
      <c r="M314" s="93" t="s">
        <v>364</v>
      </c>
    </row>
    <row r="315" spans="1:13" ht="28.5" customHeight="1" thickBot="1">
      <c r="A315" s="34">
        <v>71</v>
      </c>
      <c r="B315" s="205" t="s">
        <v>231</v>
      </c>
      <c r="C315" s="39" t="s">
        <v>328</v>
      </c>
      <c r="D315" s="80">
        <v>0.029</v>
      </c>
      <c r="E315" s="55">
        <f>'ЦП Текущий дефицит, табл.1'!D316+'Ожидаемый дефицит, табл. 2'!D315</f>
        <v>0.529</v>
      </c>
      <c r="F315" s="15">
        <v>0.41</v>
      </c>
      <c r="G315" s="53">
        <v>120</v>
      </c>
      <c r="H315" s="14">
        <f t="shared" si="16"/>
        <v>0.11900000000000005</v>
      </c>
      <c r="I315" s="41">
        <v>0</v>
      </c>
      <c r="J315" s="14">
        <v>2.63</v>
      </c>
      <c r="K315" s="14">
        <f t="shared" si="15"/>
        <v>2.5109999999999997</v>
      </c>
      <c r="L315" s="85">
        <f t="shared" si="17"/>
        <v>2.5109999999999997</v>
      </c>
      <c r="M315" s="93" t="s">
        <v>364</v>
      </c>
    </row>
    <row r="316" spans="1:13" ht="15.75" thickBot="1">
      <c r="A316" s="50">
        <v>72</v>
      </c>
      <c r="B316" s="203" t="s">
        <v>232</v>
      </c>
      <c r="C316" s="51" t="s">
        <v>341</v>
      </c>
      <c r="D316" s="83">
        <v>0.55</v>
      </c>
      <c r="E316" s="55">
        <f>'ЦП Текущий дефицит, табл.1'!D317+'Ожидаемый дефицит, табл. 2'!D316</f>
        <v>1.72</v>
      </c>
      <c r="F316" s="15">
        <v>0.4</v>
      </c>
      <c r="G316" s="53">
        <v>120</v>
      </c>
      <c r="H316" s="15">
        <f t="shared" si="16"/>
        <v>1.3199999999999998</v>
      </c>
      <c r="I316" s="53">
        <v>0</v>
      </c>
      <c r="J316" s="15">
        <v>4.2</v>
      </c>
      <c r="K316" s="15">
        <f t="shared" si="15"/>
        <v>2.8800000000000003</v>
      </c>
      <c r="L316" s="87">
        <f t="shared" si="17"/>
        <v>2.8800000000000003</v>
      </c>
      <c r="M316" s="93" t="s">
        <v>364</v>
      </c>
    </row>
    <row r="317" spans="1:13" ht="15.75" thickBot="1">
      <c r="A317" s="34">
        <v>73</v>
      </c>
      <c r="B317" s="205" t="s">
        <v>233</v>
      </c>
      <c r="C317" s="39" t="s">
        <v>342</v>
      </c>
      <c r="D317" s="80">
        <v>0.453</v>
      </c>
      <c r="E317" s="55">
        <f>'ЦП Текущий дефицит, табл.1'!D318+'Ожидаемый дефицит, табл. 2'!D317</f>
        <v>1.2530000000000001</v>
      </c>
      <c r="F317" s="15">
        <v>0.22</v>
      </c>
      <c r="G317" s="53">
        <v>120</v>
      </c>
      <c r="H317" s="14">
        <f t="shared" si="16"/>
        <v>1.0330000000000001</v>
      </c>
      <c r="I317" s="41">
        <v>0</v>
      </c>
      <c r="J317" s="14">
        <v>1.68</v>
      </c>
      <c r="K317" s="14">
        <f t="shared" si="15"/>
        <v>0.6469999999999998</v>
      </c>
      <c r="L317" s="85">
        <f t="shared" si="17"/>
        <v>0.6469999999999998</v>
      </c>
      <c r="M317" s="93" t="s">
        <v>364</v>
      </c>
    </row>
    <row r="318" spans="1:13" ht="15.75" thickBot="1">
      <c r="A318" s="50">
        <v>74</v>
      </c>
      <c r="B318" s="203" t="s">
        <v>234</v>
      </c>
      <c r="C318" s="51" t="s">
        <v>340</v>
      </c>
      <c r="D318" s="83">
        <v>0.044</v>
      </c>
      <c r="E318" s="55">
        <f>'ЦП Текущий дефицит, табл.1'!D319+'Ожидаемый дефицит, табл. 2'!D318</f>
        <v>0.614</v>
      </c>
      <c r="F318" s="15">
        <v>0.46</v>
      </c>
      <c r="G318" s="53">
        <v>120</v>
      </c>
      <c r="H318" s="15">
        <f t="shared" si="16"/>
        <v>0.15399999999999997</v>
      </c>
      <c r="I318" s="53">
        <v>0</v>
      </c>
      <c r="J318" s="15">
        <v>2.63</v>
      </c>
      <c r="K318" s="15">
        <f t="shared" si="15"/>
        <v>2.476</v>
      </c>
      <c r="L318" s="87">
        <f t="shared" si="17"/>
        <v>2.476</v>
      </c>
      <c r="M318" s="93" t="s">
        <v>364</v>
      </c>
    </row>
    <row r="319" spans="1:13" ht="15.75" thickBot="1">
      <c r="A319" s="50">
        <v>75</v>
      </c>
      <c r="B319" s="203" t="s">
        <v>235</v>
      </c>
      <c r="C319" s="51" t="s">
        <v>338</v>
      </c>
      <c r="D319" s="83">
        <v>0.025</v>
      </c>
      <c r="E319" s="55">
        <f>'ЦП Текущий дефицит, табл.1'!D320+'Ожидаемый дефицит, табл. 2'!D319</f>
        <v>0.895</v>
      </c>
      <c r="F319" s="15">
        <v>0</v>
      </c>
      <c r="G319" s="53">
        <v>0</v>
      </c>
      <c r="H319" s="15">
        <f t="shared" si="16"/>
        <v>0.895</v>
      </c>
      <c r="I319" s="53">
        <v>0</v>
      </c>
      <c r="J319" s="15">
        <v>4.2</v>
      </c>
      <c r="K319" s="15">
        <f t="shared" si="15"/>
        <v>3.305</v>
      </c>
      <c r="L319" s="87">
        <f t="shared" si="17"/>
        <v>3.305</v>
      </c>
      <c r="M319" s="93" t="s">
        <v>364</v>
      </c>
    </row>
    <row r="320" spans="1:13" ht="15.75" thickBot="1">
      <c r="A320" s="50">
        <v>76</v>
      </c>
      <c r="B320" s="203" t="s">
        <v>236</v>
      </c>
      <c r="C320" s="51" t="s">
        <v>327</v>
      </c>
      <c r="D320" s="83">
        <v>0.189</v>
      </c>
      <c r="E320" s="55">
        <f>'ЦП Текущий дефицит, табл.1'!D321+'Ожидаемый дефицит, табл. 2'!D320</f>
        <v>4.319</v>
      </c>
      <c r="F320" s="15">
        <v>0.46</v>
      </c>
      <c r="G320" s="53">
        <v>120</v>
      </c>
      <c r="H320" s="15">
        <f t="shared" si="16"/>
        <v>3.859</v>
      </c>
      <c r="I320" s="53">
        <v>0</v>
      </c>
      <c r="J320" s="15">
        <v>6.62</v>
      </c>
      <c r="K320" s="15">
        <f t="shared" si="15"/>
        <v>2.761</v>
      </c>
      <c r="L320" s="87">
        <f t="shared" si="17"/>
        <v>2.761</v>
      </c>
      <c r="M320" s="93" t="s">
        <v>364</v>
      </c>
    </row>
    <row r="321" spans="1:13" ht="32.25" customHeight="1" thickBot="1">
      <c r="A321" s="34">
        <v>77</v>
      </c>
      <c r="B321" s="205" t="s">
        <v>237</v>
      </c>
      <c r="C321" s="39" t="s">
        <v>328</v>
      </c>
      <c r="D321" s="80">
        <v>0.108</v>
      </c>
      <c r="E321" s="55">
        <f>'ЦП Текущий дефицит, табл.1'!D322+'Ожидаемый дефицит, табл. 2'!D321</f>
        <v>1.328</v>
      </c>
      <c r="F321" s="15">
        <v>0.51</v>
      </c>
      <c r="G321" s="53">
        <v>120</v>
      </c>
      <c r="H321" s="14">
        <f t="shared" si="16"/>
        <v>0.8180000000000001</v>
      </c>
      <c r="I321" s="41">
        <v>0</v>
      </c>
      <c r="J321" s="14">
        <v>2.63</v>
      </c>
      <c r="K321" s="14">
        <f t="shared" si="15"/>
        <v>1.8119999999999998</v>
      </c>
      <c r="L321" s="85">
        <f t="shared" si="17"/>
        <v>1.8119999999999998</v>
      </c>
      <c r="M321" s="93" t="s">
        <v>364</v>
      </c>
    </row>
    <row r="322" spans="1:13" ht="15.75" thickBot="1">
      <c r="A322" s="50">
        <v>78</v>
      </c>
      <c r="B322" s="203" t="s">
        <v>238</v>
      </c>
      <c r="C322" s="51" t="s">
        <v>342</v>
      </c>
      <c r="D322" s="83">
        <v>0.009</v>
      </c>
      <c r="E322" s="55">
        <f>'ЦП Текущий дефицит, табл.1'!D323+'Ожидаемый дефицит, табл. 2'!D322</f>
        <v>0.309</v>
      </c>
      <c r="F322" s="15">
        <v>0.17</v>
      </c>
      <c r="G322" s="53">
        <v>120</v>
      </c>
      <c r="H322" s="15">
        <f t="shared" si="16"/>
        <v>0.13899999999999998</v>
      </c>
      <c r="I322" s="53">
        <v>0</v>
      </c>
      <c r="J322" s="15">
        <v>1.68</v>
      </c>
      <c r="K322" s="15">
        <f t="shared" si="15"/>
        <v>1.541</v>
      </c>
      <c r="L322" s="87">
        <f t="shared" si="17"/>
        <v>1.541</v>
      </c>
      <c r="M322" s="93" t="s">
        <v>364</v>
      </c>
    </row>
    <row r="323" spans="1:13" ht="15.75" thickBot="1">
      <c r="A323" s="34">
        <v>79</v>
      </c>
      <c r="B323" s="205" t="s">
        <v>239</v>
      </c>
      <c r="C323" s="39" t="s">
        <v>338</v>
      </c>
      <c r="D323" s="80"/>
      <c r="E323" s="55">
        <f>'ЦП Текущий дефицит, табл.1'!D324+'Ожидаемый дефицит, табл. 2'!D323</f>
        <v>1.6</v>
      </c>
      <c r="F323" s="15">
        <v>0.7</v>
      </c>
      <c r="G323" s="53">
        <v>45</v>
      </c>
      <c r="H323" s="14">
        <f t="shared" si="16"/>
        <v>0.9000000000000001</v>
      </c>
      <c r="I323" s="41">
        <v>0</v>
      </c>
      <c r="J323" s="14">
        <v>4.2</v>
      </c>
      <c r="K323" s="14">
        <f t="shared" si="15"/>
        <v>3.3</v>
      </c>
      <c r="L323" s="85">
        <f t="shared" si="17"/>
        <v>3.3</v>
      </c>
      <c r="M323" s="93" t="s">
        <v>364</v>
      </c>
    </row>
    <row r="324" spans="1:13" ht="15.75" thickBot="1">
      <c r="A324" s="50">
        <v>80</v>
      </c>
      <c r="B324" s="203" t="s">
        <v>240</v>
      </c>
      <c r="C324" s="51" t="s">
        <v>328</v>
      </c>
      <c r="D324" s="83">
        <v>0.04</v>
      </c>
      <c r="E324" s="55">
        <f>'ЦП Текущий дефицит, табл.1'!D325+'Ожидаемый дефицит, табл. 2'!D324</f>
        <v>1.24</v>
      </c>
      <c r="F324" s="15">
        <v>1.69</v>
      </c>
      <c r="G324" s="53">
        <v>20</v>
      </c>
      <c r="H324" s="15">
        <f t="shared" si="16"/>
        <v>-0.44999999999999996</v>
      </c>
      <c r="I324" s="53">
        <v>0</v>
      </c>
      <c r="J324" s="15">
        <v>2.63</v>
      </c>
      <c r="K324" s="15">
        <f t="shared" si="15"/>
        <v>3.08</v>
      </c>
      <c r="L324" s="87">
        <f t="shared" si="17"/>
        <v>3.08</v>
      </c>
      <c r="M324" s="93" t="s">
        <v>364</v>
      </c>
    </row>
    <row r="325" spans="1:13" s="99" customFormat="1" ht="15.75" thickBot="1">
      <c r="A325" s="34">
        <v>81</v>
      </c>
      <c r="B325" s="205" t="s">
        <v>241</v>
      </c>
      <c r="C325" s="39" t="s">
        <v>342</v>
      </c>
      <c r="D325" s="80">
        <v>0.042</v>
      </c>
      <c r="E325" s="55">
        <f>'ЦП Текущий дефицит, табл.1'!D326+'Ожидаемый дефицит, табл. 2'!D325</f>
        <v>0.442</v>
      </c>
      <c r="F325" s="15">
        <v>0.38</v>
      </c>
      <c r="G325" s="53">
        <v>120</v>
      </c>
      <c r="H325" s="14">
        <f t="shared" si="16"/>
        <v>0.062</v>
      </c>
      <c r="I325" s="41">
        <v>0</v>
      </c>
      <c r="J325" s="14">
        <v>1.68</v>
      </c>
      <c r="K325" s="14">
        <f t="shared" si="15"/>
        <v>1.6179999999999999</v>
      </c>
      <c r="L325" s="85">
        <f t="shared" si="17"/>
        <v>1.6179999999999999</v>
      </c>
      <c r="M325" s="93" t="s">
        <v>364</v>
      </c>
    </row>
    <row r="326" spans="1:13" s="99" customFormat="1" ht="40.5" customHeight="1" thickBot="1">
      <c r="A326" s="50">
        <v>82</v>
      </c>
      <c r="B326" s="203" t="s">
        <v>242</v>
      </c>
      <c r="C326" s="51" t="s">
        <v>340</v>
      </c>
      <c r="D326" s="83">
        <v>0.115</v>
      </c>
      <c r="E326" s="55">
        <f>'ЦП Текущий дефицит, табл.1'!D327+'Ожидаемый дефицит, табл. 2'!D326</f>
        <v>3.4450000000000003</v>
      </c>
      <c r="F326" s="15">
        <v>3.5</v>
      </c>
      <c r="G326" s="53">
        <v>0</v>
      </c>
      <c r="H326" s="15">
        <f t="shared" si="16"/>
        <v>-0.054999999999999716</v>
      </c>
      <c r="I326" s="53">
        <v>0</v>
      </c>
      <c r="J326" s="15">
        <v>2.63</v>
      </c>
      <c r="K326" s="15">
        <f t="shared" si="15"/>
        <v>2.6849999999999996</v>
      </c>
      <c r="L326" s="87">
        <f t="shared" si="17"/>
        <v>2.6849999999999996</v>
      </c>
      <c r="M326" s="93" t="s">
        <v>364</v>
      </c>
    </row>
    <row r="327" spans="1:13" ht="30.75" customHeight="1" thickBot="1">
      <c r="A327" s="34">
        <v>83</v>
      </c>
      <c r="B327" s="205" t="s">
        <v>243</v>
      </c>
      <c r="C327" s="39" t="s">
        <v>328</v>
      </c>
      <c r="D327" s="80">
        <v>0.005</v>
      </c>
      <c r="E327" s="55">
        <f>'ЦП Текущий дефицит, табл.1'!D328+'Ожидаемый дефицит, табл. 2'!D327</f>
        <v>0.405</v>
      </c>
      <c r="F327" s="15">
        <v>0.26</v>
      </c>
      <c r="G327" s="53">
        <v>120</v>
      </c>
      <c r="H327" s="14">
        <f t="shared" si="16"/>
        <v>0.14500000000000002</v>
      </c>
      <c r="I327" s="41">
        <v>0</v>
      </c>
      <c r="J327" s="14">
        <v>2.63</v>
      </c>
      <c r="K327" s="14">
        <f t="shared" si="15"/>
        <v>2.485</v>
      </c>
      <c r="L327" s="85">
        <f t="shared" si="17"/>
        <v>2.485</v>
      </c>
      <c r="M327" s="93" t="s">
        <v>364</v>
      </c>
    </row>
    <row r="328" spans="1:13" ht="15.75" thickBot="1">
      <c r="A328" s="50">
        <v>84</v>
      </c>
      <c r="B328" s="203" t="s">
        <v>244</v>
      </c>
      <c r="C328" s="51" t="s">
        <v>332</v>
      </c>
      <c r="D328" s="83">
        <v>0.01</v>
      </c>
      <c r="E328" s="55">
        <f>'ЦП Текущий дефицит, табл.1'!D329+'Ожидаемый дефицит, табл. 2'!D328</f>
        <v>12.58</v>
      </c>
      <c r="F328" s="15">
        <v>2.5</v>
      </c>
      <c r="G328" s="53">
        <v>0</v>
      </c>
      <c r="H328" s="15">
        <f t="shared" si="16"/>
        <v>10.08</v>
      </c>
      <c r="I328" s="53">
        <v>0</v>
      </c>
      <c r="J328" s="15">
        <v>10.5</v>
      </c>
      <c r="K328" s="15">
        <f t="shared" si="15"/>
        <v>0.41999999999999993</v>
      </c>
      <c r="L328" s="87">
        <f t="shared" si="17"/>
        <v>0.41999999999999993</v>
      </c>
      <c r="M328" s="98" t="s">
        <v>364</v>
      </c>
    </row>
    <row r="329" spans="1:13" s="99" customFormat="1" ht="40.5" customHeight="1" thickBot="1">
      <c r="A329" s="34">
        <v>85</v>
      </c>
      <c r="B329" s="205" t="s">
        <v>245</v>
      </c>
      <c r="C329" s="39" t="s">
        <v>338</v>
      </c>
      <c r="D329" s="80">
        <v>0.625</v>
      </c>
      <c r="E329" s="55">
        <f>'ЦП Текущий дефицит, табл.1'!D330+'Ожидаемый дефицит, табл. 2'!D329</f>
        <v>1.725</v>
      </c>
      <c r="F329" s="15">
        <v>1.67</v>
      </c>
      <c r="G329" s="53">
        <v>0</v>
      </c>
      <c r="H329" s="14">
        <f t="shared" si="16"/>
        <v>0.05500000000000016</v>
      </c>
      <c r="I329" s="41">
        <v>0</v>
      </c>
      <c r="J329" s="14">
        <v>4.2</v>
      </c>
      <c r="K329" s="14">
        <f t="shared" si="15"/>
        <v>4.145</v>
      </c>
      <c r="L329" s="85">
        <f t="shared" si="17"/>
        <v>4.145</v>
      </c>
      <c r="M329" s="93" t="s">
        <v>364</v>
      </c>
    </row>
    <row r="330" spans="1:13" s="99" customFormat="1" ht="36" customHeight="1" thickBot="1">
      <c r="A330" s="50">
        <v>86</v>
      </c>
      <c r="B330" s="203" t="s">
        <v>246</v>
      </c>
      <c r="C330" s="51" t="s">
        <v>337</v>
      </c>
      <c r="D330" s="83">
        <v>0.108</v>
      </c>
      <c r="E330" s="55">
        <f>'ЦП Текущий дефицит, табл.1'!D331+'Ожидаемый дефицит, табл. 2'!D330</f>
        <v>1.008</v>
      </c>
      <c r="F330" s="15">
        <v>0.93</v>
      </c>
      <c r="G330" s="53">
        <v>45</v>
      </c>
      <c r="H330" s="15">
        <f t="shared" si="16"/>
        <v>0.07799999999999996</v>
      </c>
      <c r="I330" s="53">
        <v>0</v>
      </c>
      <c r="J330" s="15">
        <v>1.68</v>
      </c>
      <c r="K330" s="15">
        <f t="shared" si="15"/>
        <v>1.6019999999999999</v>
      </c>
      <c r="L330" s="87">
        <f t="shared" si="17"/>
        <v>1.6019999999999999</v>
      </c>
      <c r="M330" s="93" t="s">
        <v>364</v>
      </c>
    </row>
    <row r="331" spans="1:13" ht="15.75" thickBot="1">
      <c r="A331" s="34">
        <v>87</v>
      </c>
      <c r="B331" s="205" t="s">
        <v>247</v>
      </c>
      <c r="C331" s="39" t="s">
        <v>327</v>
      </c>
      <c r="D331" s="80">
        <v>0.036</v>
      </c>
      <c r="E331" s="55">
        <f>'ЦП Текущий дефицит, табл.1'!D332+'Ожидаемый дефицит, табл. 2'!D331</f>
        <v>2.226</v>
      </c>
      <c r="F331" s="15">
        <v>2.69</v>
      </c>
      <c r="G331" s="53">
        <v>80</v>
      </c>
      <c r="H331" s="14">
        <f t="shared" si="16"/>
        <v>-0.46399999999999997</v>
      </c>
      <c r="I331" s="41">
        <v>0</v>
      </c>
      <c r="J331" s="14">
        <v>6.62</v>
      </c>
      <c r="K331" s="14">
        <f t="shared" si="15"/>
        <v>7.084</v>
      </c>
      <c r="L331" s="85">
        <f t="shared" si="17"/>
        <v>7.084</v>
      </c>
      <c r="M331" s="93" t="s">
        <v>364</v>
      </c>
    </row>
    <row r="332" spans="1:13" ht="15.75" thickBot="1">
      <c r="A332" s="50">
        <v>88</v>
      </c>
      <c r="B332" s="203" t="s">
        <v>248</v>
      </c>
      <c r="C332" s="51" t="s">
        <v>343</v>
      </c>
      <c r="D332" s="83"/>
      <c r="E332" s="55">
        <f>'ЦП Текущий дефицит, табл.1'!D333+'Ожидаемый дефицит, табл. 2'!D332</f>
        <v>0.68</v>
      </c>
      <c r="F332" s="15">
        <v>0.5</v>
      </c>
      <c r="G332" s="53">
        <v>120</v>
      </c>
      <c r="H332" s="15">
        <f t="shared" si="16"/>
        <v>0.18000000000000005</v>
      </c>
      <c r="I332" s="53">
        <v>0</v>
      </c>
      <c r="J332" s="15">
        <v>1.89</v>
      </c>
      <c r="K332" s="15">
        <f t="shared" si="15"/>
        <v>1.71</v>
      </c>
      <c r="L332" s="87">
        <f t="shared" si="17"/>
        <v>1.71</v>
      </c>
      <c r="M332" s="93" t="s">
        <v>364</v>
      </c>
    </row>
    <row r="333" spans="1:13" s="99" customFormat="1" ht="15.75" thickBot="1">
      <c r="A333" s="34">
        <v>89</v>
      </c>
      <c r="B333" s="196" t="s">
        <v>82</v>
      </c>
      <c r="C333" s="39" t="s">
        <v>342</v>
      </c>
      <c r="D333" s="80">
        <v>0.015</v>
      </c>
      <c r="E333" s="55">
        <f>'ЦП Текущий дефицит, табл.1'!D334+'Ожидаемый дефицит, табл. 2'!D333</f>
        <v>0.305</v>
      </c>
      <c r="F333" s="15">
        <v>0.52</v>
      </c>
      <c r="G333" s="53">
        <v>120</v>
      </c>
      <c r="H333" s="14">
        <f t="shared" si="16"/>
        <v>-0.21500000000000002</v>
      </c>
      <c r="I333" s="41">
        <v>0</v>
      </c>
      <c r="J333" s="14">
        <v>1.68</v>
      </c>
      <c r="K333" s="14">
        <f t="shared" si="15"/>
        <v>1.895</v>
      </c>
      <c r="L333" s="85">
        <f t="shared" si="17"/>
        <v>1.895</v>
      </c>
      <c r="M333" s="93" t="s">
        <v>364</v>
      </c>
    </row>
    <row r="334" spans="1:13" ht="15.75" thickBot="1">
      <c r="A334" s="131">
        <v>90</v>
      </c>
      <c r="B334" s="211" t="s">
        <v>249</v>
      </c>
      <c r="C334" s="132" t="s">
        <v>332</v>
      </c>
      <c r="D334" s="133">
        <v>0.409</v>
      </c>
      <c r="E334" s="138">
        <f>'ЦП Текущий дефицит, табл.1'!D335+'Ожидаемый дефицит, табл. 2'!D334</f>
        <v>17.108999999999998</v>
      </c>
      <c r="F334" s="134">
        <v>6.25</v>
      </c>
      <c r="G334" s="135">
        <v>20</v>
      </c>
      <c r="H334" s="134">
        <f t="shared" si="16"/>
        <v>10.858999999999998</v>
      </c>
      <c r="I334" s="135">
        <v>0</v>
      </c>
      <c r="J334" s="134">
        <v>10.5</v>
      </c>
      <c r="K334" s="134">
        <f t="shared" si="15"/>
        <v>-0.3589999999999982</v>
      </c>
      <c r="L334" s="136">
        <f t="shared" si="17"/>
        <v>-0.3589999999999982</v>
      </c>
      <c r="M334" s="137" t="s">
        <v>408</v>
      </c>
    </row>
    <row r="335" spans="1:13" ht="15.75" thickBot="1">
      <c r="A335" s="34">
        <v>91</v>
      </c>
      <c r="B335" s="205" t="s">
        <v>250</v>
      </c>
      <c r="C335" s="39" t="s">
        <v>344</v>
      </c>
      <c r="D335" s="80"/>
      <c r="E335" s="55">
        <f>'ЦП Текущий дефицит, табл.1'!D336+'Ожидаемый дефицит, табл. 2'!D335</f>
        <v>0.29</v>
      </c>
      <c r="F335" s="15">
        <v>0</v>
      </c>
      <c r="G335" s="53">
        <v>0</v>
      </c>
      <c r="H335" s="14">
        <f t="shared" si="16"/>
        <v>0.29</v>
      </c>
      <c r="I335" s="41">
        <v>0</v>
      </c>
      <c r="J335" s="14">
        <v>4.2</v>
      </c>
      <c r="K335" s="14">
        <f t="shared" si="15"/>
        <v>3.91</v>
      </c>
      <c r="L335" s="85">
        <f t="shared" si="17"/>
        <v>3.91</v>
      </c>
      <c r="M335" s="93" t="s">
        <v>364</v>
      </c>
    </row>
    <row r="336" spans="1:13" ht="29.25" thickBot="1">
      <c r="A336" s="50">
        <v>92</v>
      </c>
      <c r="B336" s="203" t="s">
        <v>251</v>
      </c>
      <c r="C336" s="51" t="s">
        <v>327</v>
      </c>
      <c r="D336" s="83">
        <v>0.083</v>
      </c>
      <c r="E336" s="55">
        <f>'ЦП Текущий дефицит, табл.1'!D337+'Ожидаемый дефицит, табл. 2'!D336</f>
        <v>3.3930000000000002</v>
      </c>
      <c r="F336" s="15">
        <v>0.21</v>
      </c>
      <c r="G336" s="53">
        <v>120</v>
      </c>
      <c r="H336" s="15">
        <f t="shared" si="16"/>
        <v>3.1830000000000003</v>
      </c>
      <c r="I336" s="53">
        <v>0</v>
      </c>
      <c r="J336" s="15">
        <v>6.62</v>
      </c>
      <c r="K336" s="15">
        <f t="shared" si="15"/>
        <v>3.437</v>
      </c>
      <c r="L336" s="87">
        <f t="shared" si="17"/>
        <v>3.437</v>
      </c>
      <c r="M336" s="93" t="s">
        <v>364</v>
      </c>
    </row>
    <row r="337" spans="1:13" ht="15.75" thickBot="1">
      <c r="A337" s="50">
        <v>93</v>
      </c>
      <c r="B337" s="203" t="s">
        <v>252</v>
      </c>
      <c r="C337" s="51" t="s">
        <v>345</v>
      </c>
      <c r="D337" s="83"/>
      <c r="E337" s="55">
        <f>'ЦП Текущий дефицит, табл.1'!D338+'Ожидаемый дефицит, табл. 2'!D337</f>
        <v>2.66</v>
      </c>
      <c r="F337" s="15">
        <v>1.14</v>
      </c>
      <c r="G337" s="53">
        <v>80</v>
      </c>
      <c r="H337" s="15">
        <f t="shared" si="16"/>
        <v>1.5200000000000002</v>
      </c>
      <c r="I337" s="53">
        <v>0</v>
      </c>
      <c r="J337" s="15">
        <v>3.36</v>
      </c>
      <c r="K337" s="15">
        <f t="shared" si="15"/>
        <v>1.8399999999999996</v>
      </c>
      <c r="L337" s="87">
        <f t="shared" si="17"/>
        <v>1.8399999999999996</v>
      </c>
      <c r="M337" s="93" t="s">
        <v>364</v>
      </c>
    </row>
    <row r="338" spans="1:13" s="99" customFormat="1" ht="43.5" customHeight="1" thickBot="1">
      <c r="A338" s="131">
        <v>94</v>
      </c>
      <c r="B338" s="211" t="s">
        <v>253</v>
      </c>
      <c r="C338" s="132" t="s">
        <v>346</v>
      </c>
      <c r="D338" s="133">
        <v>3.77</v>
      </c>
      <c r="E338" s="138">
        <f>'ЦП Текущий дефицит, табл.1'!D339+'Ожидаемый дефицит, табл. 2'!D338</f>
        <v>7.220000000000001</v>
      </c>
      <c r="F338" s="134">
        <v>2.7</v>
      </c>
      <c r="G338" s="135">
        <v>80</v>
      </c>
      <c r="H338" s="134">
        <f t="shared" si="16"/>
        <v>4.5200000000000005</v>
      </c>
      <c r="I338" s="135">
        <v>0</v>
      </c>
      <c r="J338" s="134">
        <v>4.2</v>
      </c>
      <c r="K338" s="134">
        <f t="shared" si="15"/>
        <v>-0.3200000000000003</v>
      </c>
      <c r="L338" s="136">
        <f t="shared" si="17"/>
        <v>-0.3200000000000003</v>
      </c>
      <c r="M338" s="137" t="s">
        <v>408</v>
      </c>
    </row>
    <row r="339" spans="1:13" ht="34.5" customHeight="1" thickBot="1">
      <c r="A339" s="34">
        <v>95</v>
      </c>
      <c r="B339" s="205" t="s">
        <v>254</v>
      </c>
      <c r="C339" s="39" t="s">
        <v>340</v>
      </c>
      <c r="D339" s="80"/>
      <c r="E339" s="55">
        <f>'ЦП Текущий дефицит, табл.1'!D340+'Ожидаемый дефицит, табл. 2'!D339</f>
        <v>0.41</v>
      </c>
      <c r="F339" s="15">
        <v>0.24</v>
      </c>
      <c r="G339" s="53">
        <v>120</v>
      </c>
      <c r="H339" s="14">
        <f t="shared" si="16"/>
        <v>0.16999999999999998</v>
      </c>
      <c r="I339" s="41">
        <v>0</v>
      </c>
      <c r="J339" s="14">
        <v>2.63</v>
      </c>
      <c r="K339" s="14">
        <f t="shared" si="15"/>
        <v>2.46</v>
      </c>
      <c r="L339" s="85">
        <f t="shared" si="17"/>
        <v>2.46</v>
      </c>
      <c r="M339" s="93" t="s">
        <v>364</v>
      </c>
    </row>
    <row r="340" spans="1:13" ht="28.5" customHeight="1" thickBot="1">
      <c r="A340" s="50">
        <v>96</v>
      </c>
      <c r="B340" s="203" t="s">
        <v>255</v>
      </c>
      <c r="C340" s="51" t="s">
        <v>343</v>
      </c>
      <c r="D340" s="83">
        <v>0.164</v>
      </c>
      <c r="E340" s="55">
        <f>'ЦП Текущий дефицит, табл.1'!D341+'Ожидаемый дефицит, табл. 2'!D340</f>
        <v>1.764</v>
      </c>
      <c r="F340" s="15">
        <v>0.42</v>
      </c>
      <c r="G340" s="53">
        <v>120</v>
      </c>
      <c r="H340" s="15">
        <f t="shared" si="16"/>
        <v>1.344</v>
      </c>
      <c r="I340" s="53">
        <v>0</v>
      </c>
      <c r="J340" s="15">
        <v>1.89</v>
      </c>
      <c r="K340" s="15">
        <f t="shared" si="15"/>
        <v>0.5459999999999998</v>
      </c>
      <c r="L340" s="87">
        <f t="shared" si="17"/>
        <v>0.5459999999999998</v>
      </c>
      <c r="M340" s="93" t="s">
        <v>364</v>
      </c>
    </row>
    <row r="341" spans="1:13" ht="30.75" customHeight="1" thickBot="1">
      <c r="A341" s="34">
        <v>97</v>
      </c>
      <c r="B341" s="205" t="s">
        <v>256</v>
      </c>
      <c r="C341" s="39" t="s">
        <v>328</v>
      </c>
      <c r="D341" s="80">
        <v>0.009</v>
      </c>
      <c r="E341" s="55">
        <f>'ЦП Текущий дефицит, табл.1'!D342+'Ожидаемый дефицит, табл. 2'!D341</f>
        <v>0.889</v>
      </c>
      <c r="F341" s="15">
        <v>0.6</v>
      </c>
      <c r="G341" s="53">
        <v>120</v>
      </c>
      <c r="H341" s="14">
        <f t="shared" si="16"/>
        <v>0.28900000000000003</v>
      </c>
      <c r="I341" s="41">
        <v>0</v>
      </c>
      <c r="J341" s="14">
        <v>2.63</v>
      </c>
      <c r="K341" s="14">
        <f t="shared" si="15"/>
        <v>2.3409999999999997</v>
      </c>
      <c r="L341" s="85">
        <f t="shared" si="17"/>
        <v>2.3409999999999997</v>
      </c>
      <c r="M341" s="93" t="s">
        <v>364</v>
      </c>
    </row>
    <row r="342" spans="1:13" ht="38.25" customHeight="1" thickBot="1">
      <c r="A342" s="50">
        <v>98</v>
      </c>
      <c r="B342" s="203" t="s">
        <v>257</v>
      </c>
      <c r="C342" s="51" t="s">
        <v>328</v>
      </c>
      <c r="D342" s="83">
        <v>0.003</v>
      </c>
      <c r="E342" s="55">
        <f>'ЦП Текущий дефицит, табл.1'!D343+'Ожидаемый дефицит, табл. 2'!D342</f>
        <v>0.183</v>
      </c>
      <c r="F342" s="15">
        <v>0.17</v>
      </c>
      <c r="G342" s="53">
        <v>120</v>
      </c>
      <c r="H342" s="15">
        <f t="shared" si="16"/>
        <v>0.012999999999999984</v>
      </c>
      <c r="I342" s="53">
        <v>0</v>
      </c>
      <c r="J342" s="15">
        <v>2.63</v>
      </c>
      <c r="K342" s="15">
        <f t="shared" si="15"/>
        <v>2.617</v>
      </c>
      <c r="L342" s="87">
        <f t="shared" si="17"/>
        <v>2.617</v>
      </c>
      <c r="M342" s="93" t="s">
        <v>364</v>
      </c>
    </row>
    <row r="343" spans="1:13" ht="33" customHeight="1" thickBot="1">
      <c r="A343" s="34">
        <v>99</v>
      </c>
      <c r="B343" s="205" t="s">
        <v>258</v>
      </c>
      <c r="C343" s="39" t="s">
        <v>332</v>
      </c>
      <c r="D343" s="80">
        <v>0.005</v>
      </c>
      <c r="E343" s="55">
        <f>'ЦП Текущий дефицит, табл.1'!D344+'Ожидаемый дефицит, табл. 2'!D343</f>
        <v>4.8549999999999995</v>
      </c>
      <c r="F343" s="15">
        <v>4.5</v>
      </c>
      <c r="G343" s="53">
        <v>80</v>
      </c>
      <c r="H343" s="14">
        <f t="shared" si="16"/>
        <v>0.35499999999999954</v>
      </c>
      <c r="I343" s="41">
        <v>0</v>
      </c>
      <c r="J343" s="14">
        <v>10.5</v>
      </c>
      <c r="K343" s="14">
        <f t="shared" si="15"/>
        <v>10.145</v>
      </c>
      <c r="L343" s="85">
        <f t="shared" si="17"/>
        <v>10.145</v>
      </c>
      <c r="M343" s="93" t="s">
        <v>364</v>
      </c>
    </row>
    <row r="344" spans="1:13" ht="24.75" customHeight="1" thickBot="1">
      <c r="A344" s="50">
        <v>100</v>
      </c>
      <c r="B344" s="203" t="s">
        <v>259</v>
      </c>
      <c r="C344" s="51" t="s">
        <v>328</v>
      </c>
      <c r="D344" s="83">
        <v>0.005</v>
      </c>
      <c r="E344" s="55">
        <f>'ЦП Текущий дефицит, табл.1'!D345+'Ожидаемый дефицит, табл. 2'!D344</f>
        <v>0.17500000000000002</v>
      </c>
      <c r="F344" s="15">
        <v>0.05</v>
      </c>
      <c r="G344" s="53">
        <v>120</v>
      </c>
      <c r="H344" s="15">
        <f t="shared" si="16"/>
        <v>0.125</v>
      </c>
      <c r="I344" s="53">
        <v>0</v>
      </c>
      <c r="J344" s="15">
        <v>2.63</v>
      </c>
      <c r="K344" s="15">
        <f t="shared" si="15"/>
        <v>2.505</v>
      </c>
      <c r="L344" s="87">
        <f t="shared" si="17"/>
        <v>2.505</v>
      </c>
      <c r="M344" s="93" t="s">
        <v>364</v>
      </c>
    </row>
    <row r="345" spans="1:13" s="99" customFormat="1" ht="15.75" thickBot="1">
      <c r="A345" s="34">
        <v>101</v>
      </c>
      <c r="B345" s="205" t="s">
        <v>260</v>
      </c>
      <c r="C345" s="39" t="s">
        <v>328</v>
      </c>
      <c r="D345" s="80">
        <v>0.016</v>
      </c>
      <c r="E345" s="55">
        <f>'ЦП Текущий дефицит, табл.1'!D346+'Ожидаемый дефицит, табл. 2'!D345</f>
        <v>0.686</v>
      </c>
      <c r="F345" s="15">
        <v>0.25</v>
      </c>
      <c r="G345" s="53">
        <v>120</v>
      </c>
      <c r="H345" s="14">
        <f t="shared" si="16"/>
        <v>0.43600000000000005</v>
      </c>
      <c r="I345" s="41">
        <v>0</v>
      </c>
      <c r="J345" s="14">
        <v>2.63</v>
      </c>
      <c r="K345" s="14">
        <f t="shared" si="15"/>
        <v>2.194</v>
      </c>
      <c r="L345" s="85">
        <f t="shared" si="17"/>
        <v>2.194</v>
      </c>
      <c r="M345" s="93" t="s">
        <v>364</v>
      </c>
    </row>
    <row r="346" spans="1:13" s="99" customFormat="1" ht="25.5" customHeight="1" thickBot="1">
      <c r="A346" s="50">
        <v>102</v>
      </c>
      <c r="B346" s="203" t="s">
        <v>261</v>
      </c>
      <c r="C346" s="51" t="s">
        <v>327</v>
      </c>
      <c r="D346" s="83">
        <v>0.308</v>
      </c>
      <c r="E346" s="55">
        <f>'ЦП Текущий дефицит, табл.1'!D347+'Ожидаемый дефицит, табл. 2'!D346</f>
        <v>3.138</v>
      </c>
      <c r="F346" s="15">
        <v>0.23</v>
      </c>
      <c r="G346" s="53">
        <v>120</v>
      </c>
      <c r="H346" s="15">
        <f t="shared" si="16"/>
        <v>2.908</v>
      </c>
      <c r="I346" s="53">
        <v>0</v>
      </c>
      <c r="J346" s="15">
        <v>6.62</v>
      </c>
      <c r="K346" s="15">
        <f t="shared" si="15"/>
        <v>3.712</v>
      </c>
      <c r="L346" s="87">
        <f t="shared" si="17"/>
        <v>3.712</v>
      </c>
      <c r="M346" s="93" t="s">
        <v>364</v>
      </c>
    </row>
    <row r="347" spans="1:13" ht="15.75" thickBot="1">
      <c r="A347" s="34">
        <v>103</v>
      </c>
      <c r="B347" s="205" t="s">
        <v>262</v>
      </c>
      <c r="C347" s="39" t="s">
        <v>338</v>
      </c>
      <c r="D347" s="80">
        <v>0.029</v>
      </c>
      <c r="E347" s="55">
        <f>'ЦП Текущий дефицит, табл.1'!D348+'Ожидаемый дефицит, табл. 2'!D347</f>
        <v>0.779</v>
      </c>
      <c r="F347" s="15">
        <v>1.59</v>
      </c>
      <c r="G347" s="53">
        <v>80</v>
      </c>
      <c r="H347" s="14">
        <f t="shared" si="16"/>
        <v>-0.811</v>
      </c>
      <c r="I347" s="41">
        <v>0</v>
      </c>
      <c r="J347" s="14">
        <v>4.2</v>
      </c>
      <c r="K347" s="14">
        <f t="shared" si="15"/>
        <v>5.011</v>
      </c>
      <c r="L347" s="85">
        <f t="shared" si="17"/>
        <v>5.011</v>
      </c>
      <c r="M347" s="93" t="s">
        <v>364</v>
      </c>
    </row>
    <row r="348" spans="1:13" s="99" customFormat="1" ht="15.75" thickBot="1">
      <c r="A348" s="50">
        <v>104</v>
      </c>
      <c r="B348" s="203" t="s">
        <v>263</v>
      </c>
      <c r="C348" s="51" t="s">
        <v>328</v>
      </c>
      <c r="D348" s="83">
        <v>0.02</v>
      </c>
      <c r="E348" s="55">
        <f>'ЦП Текущий дефицит, табл.1'!D349+'Ожидаемый дефицит, табл. 2'!D348</f>
        <v>0.6900000000000001</v>
      </c>
      <c r="F348" s="15">
        <v>0.08</v>
      </c>
      <c r="G348" s="53">
        <v>120</v>
      </c>
      <c r="H348" s="15">
        <f t="shared" si="16"/>
        <v>0.6100000000000001</v>
      </c>
      <c r="I348" s="53">
        <v>0</v>
      </c>
      <c r="J348" s="15">
        <v>2.63</v>
      </c>
      <c r="K348" s="15">
        <f aca="true" t="shared" si="18" ref="K348:K394">J348-H348-I348</f>
        <v>2.0199999999999996</v>
      </c>
      <c r="L348" s="87">
        <f t="shared" si="17"/>
        <v>2.0199999999999996</v>
      </c>
      <c r="M348" s="93" t="s">
        <v>364</v>
      </c>
    </row>
    <row r="349" spans="1:13" s="99" customFormat="1" ht="15.75" thickBot="1">
      <c r="A349" s="34">
        <v>105</v>
      </c>
      <c r="B349" s="205" t="s">
        <v>264</v>
      </c>
      <c r="C349" s="39" t="s">
        <v>328</v>
      </c>
      <c r="D349" s="80">
        <v>0.011</v>
      </c>
      <c r="E349" s="55">
        <f>'ЦП Текущий дефицит, табл.1'!D350+'Ожидаемый дефицит, табл. 2'!D349</f>
        <v>0.421</v>
      </c>
      <c r="F349" s="15">
        <v>0.3</v>
      </c>
      <c r="G349" s="53">
        <v>120</v>
      </c>
      <c r="H349" s="14">
        <f t="shared" si="16"/>
        <v>0.121</v>
      </c>
      <c r="I349" s="41">
        <v>0</v>
      </c>
      <c r="J349" s="14">
        <v>2.63</v>
      </c>
      <c r="K349" s="14">
        <f t="shared" si="18"/>
        <v>2.509</v>
      </c>
      <c r="L349" s="85">
        <f t="shared" si="17"/>
        <v>2.509</v>
      </c>
      <c r="M349" s="93" t="s">
        <v>364</v>
      </c>
    </row>
    <row r="350" spans="1:13" ht="15.75" thickBot="1">
      <c r="A350" s="50">
        <v>106</v>
      </c>
      <c r="B350" s="203" t="s">
        <v>265</v>
      </c>
      <c r="C350" s="51" t="s">
        <v>346</v>
      </c>
      <c r="D350" s="83">
        <v>0.14</v>
      </c>
      <c r="E350" s="55">
        <f>'ЦП Текущий дефицит, табл.1'!D351+'Ожидаемый дефицит, табл. 2'!D350</f>
        <v>2.29</v>
      </c>
      <c r="F350" s="15">
        <v>1.7</v>
      </c>
      <c r="G350" s="53">
        <v>80</v>
      </c>
      <c r="H350" s="15">
        <f aca="true" t="shared" si="19" ref="H350:H394">E350-F350</f>
        <v>0.5900000000000001</v>
      </c>
      <c r="I350" s="53">
        <v>0</v>
      </c>
      <c r="J350" s="15">
        <v>4.2</v>
      </c>
      <c r="K350" s="15">
        <f t="shared" si="18"/>
        <v>3.6100000000000003</v>
      </c>
      <c r="L350" s="87">
        <f t="shared" si="17"/>
        <v>3.6100000000000003</v>
      </c>
      <c r="M350" s="93" t="s">
        <v>364</v>
      </c>
    </row>
    <row r="351" spans="1:13" s="99" customFormat="1" ht="15.75" thickBot="1">
      <c r="A351" s="34">
        <v>107</v>
      </c>
      <c r="B351" s="205" t="s">
        <v>266</v>
      </c>
      <c r="C351" s="39" t="s">
        <v>338</v>
      </c>
      <c r="D351" s="80">
        <v>0.195</v>
      </c>
      <c r="E351" s="55">
        <f>'ЦП Текущий дефицит, табл.1'!D352+'Ожидаемый дефицит, табл. 2'!D351</f>
        <v>0.825</v>
      </c>
      <c r="F351" s="15">
        <v>0.3</v>
      </c>
      <c r="G351" s="53">
        <v>120</v>
      </c>
      <c r="H351" s="14">
        <f t="shared" si="19"/>
        <v>0.5249999999999999</v>
      </c>
      <c r="I351" s="41">
        <v>0</v>
      </c>
      <c r="J351" s="14">
        <v>4.2</v>
      </c>
      <c r="K351" s="14">
        <f t="shared" si="18"/>
        <v>3.6750000000000003</v>
      </c>
      <c r="L351" s="85">
        <f t="shared" si="17"/>
        <v>3.6750000000000003</v>
      </c>
      <c r="M351" s="93" t="s">
        <v>364</v>
      </c>
    </row>
    <row r="352" spans="1:13" ht="15.75" thickBot="1">
      <c r="A352" s="50">
        <v>108</v>
      </c>
      <c r="B352" s="203" t="s">
        <v>267</v>
      </c>
      <c r="C352" s="51" t="s">
        <v>328</v>
      </c>
      <c r="D352" s="83">
        <v>0.011</v>
      </c>
      <c r="E352" s="55">
        <f>'ЦП Текущий дефицит, табл.1'!D353+'Ожидаемый дефицит, табл. 2'!D352</f>
        <v>0.511</v>
      </c>
      <c r="F352" s="15">
        <v>0.63</v>
      </c>
      <c r="G352" s="53">
        <v>120</v>
      </c>
      <c r="H352" s="15">
        <f t="shared" si="19"/>
        <v>-0.119</v>
      </c>
      <c r="I352" s="53">
        <v>0</v>
      </c>
      <c r="J352" s="15">
        <v>2.63</v>
      </c>
      <c r="K352" s="15">
        <f t="shared" si="18"/>
        <v>2.7489999999999997</v>
      </c>
      <c r="L352" s="87">
        <f t="shared" si="17"/>
        <v>2.7489999999999997</v>
      </c>
      <c r="M352" s="93" t="s">
        <v>364</v>
      </c>
    </row>
    <row r="353" spans="1:13" ht="15.75" thickBot="1">
      <c r="A353" s="34">
        <v>109</v>
      </c>
      <c r="B353" s="205" t="s">
        <v>268</v>
      </c>
      <c r="C353" s="39" t="s">
        <v>347</v>
      </c>
      <c r="D353" s="80"/>
      <c r="E353" s="55">
        <f>'ЦП Текущий дефицит, табл.1'!D354+'Ожидаемый дефицит, табл. 2'!D353</f>
        <v>0.36</v>
      </c>
      <c r="F353" s="15">
        <v>0.03</v>
      </c>
      <c r="G353" s="53">
        <v>80</v>
      </c>
      <c r="H353" s="14">
        <f t="shared" si="19"/>
        <v>0.32999999999999996</v>
      </c>
      <c r="I353" s="41">
        <v>0</v>
      </c>
      <c r="J353" s="14">
        <v>1.68</v>
      </c>
      <c r="K353" s="14">
        <f t="shared" si="18"/>
        <v>1.35</v>
      </c>
      <c r="L353" s="85">
        <f t="shared" si="17"/>
        <v>1.35</v>
      </c>
      <c r="M353" s="93" t="s">
        <v>364</v>
      </c>
    </row>
    <row r="354" spans="1:13" s="99" customFormat="1" ht="15.75" thickBot="1">
      <c r="A354" s="50">
        <v>110</v>
      </c>
      <c r="B354" s="203" t="s">
        <v>269</v>
      </c>
      <c r="C354" s="51" t="s">
        <v>328</v>
      </c>
      <c r="D354" s="83">
        <v>0.246</v>
      </c>
      <c r="E354" s="55">
        <f>'ЦП Текущий дефицит, табл.1'!D355+'Ожидаемый дефицит, табл. 2'!D354</f>
        <v>1.326</v>
      </c>
      <c r="F354" s="15">
        <v>0.4</v>
      </c>
      <c r="G354" s="53">
        <v>120</v>
      </c>
      <c r="H354" s="15">
        <f t="shared" si="19"/>
        <v>0.926</v>
      </c>
      <c r="I354" s="53">
        <v>0</v>
      </c>
      <c r="J354" s="15">
        <v>2.63</v>
      </c>
      <c r="K354" s="15">
        <f t="shared" si="18"/>
        <v>1.7039999999999997</v>
      </c>
      <c r="L354" s="87">
        <f t="shared" si="17"/>
        <v>1.7039999999999997</v>
      </c>
      <c r="M354" s="93" t="s">
        <v>364</v>
      </c>
    </row>
    <row r="355" spans="1:13" s="99" customFormat="1" ht="15.75" thickBot="1">
      <c r="A355" s="34">
        <v>111</v>
      </c>
      <c r="B355" s="205" t="s">
        <v>270</v>
      </c>
      <c r="C355" s="39" t="s">
        <v>328</v>
      </c>
      <c r="D355" s="80">
        <v>0.041</v>
      </c>
      <c r="E355" s="55">
        <f>'ЦП Текущий дефицит, табл.1'!D356+'Ожидаемый дефицит, табл. 2'!D355</f>
        <v>0.771</v>
      </c>
      <c r="F355" s="15">
        <v>0.19</v>
      </c>
      <c r="G355" s="53">
        <v>120</v>
      </c>
      <c r="H355" s="14">
        <f t="shared" si="19"/>
        <v>0.581</v>
      </c>
      <c r="I355" s="41">
        <v>0</v>
      </c>
      <c r="J355" s="14">
        <v>2.63</v>
      </c>
      <c r="K355" s="14">
        <f t="shared" si="18"/>
        <v>2.049</v>
      </c>
      <c r="L355" s="85">
        <f t="shared" si="17"/>
        <v>2.049</v>
      </c>
      <c r="M355" s="93" t="s">
        <v>364</v>
      </c>
    </row>
    <row r="356" spans="1:13" s="99" customFormat="1" ht="15.75" thickBot="1">
      <c r="A356" s="50">
        <v>112</v>
      </c>
      <c r="B356" s="203" t="s">
        <v>271</v>
      </c>
      <c r="C356" s="51" t="s">
        <v>328</v>
      </c>
      <c r="D356" s="83">
        <v>0.015</v>
      </c>
      <c r="E356" s="55">
        <f>'ЦП Текущий дефицит, табл.1'!D357+'Ожидаемый дефицит, табл. 2'!D356</f>
        <v>0.185</v>
      </c>
      <c r="F356" s="15">
        <v>0.52</v>
      </c>
      <c r="G356" s="53">
        <v>120</v>
      </c>
      <c r="H356" s="15">
        <f t="shared" si="19"/>
        <v>-0.335</v>
      </c>
      <c r="I356" s="53">
        <v>0</v>
      </c>
      <c r="J356" s="15">
        <v>2.63</v>
      </c>
      <c r="K356" s="15">
        <f t="shared" si="18"/>
        <v>2.965</v>
      </c>
      <c r="L356" s="87">
        <f t="shared" si="17"/>
        <v>2.965</v>
      </c>
      <c r="M356" s="93" t="s">
        <v>364</v>
      </c>
    </row>
    <row r="357" spans="1:13" ht="21" customHeight="1" thickBot="1">
      <c r="A357" s="34">
        <v>113</v>
      </c>
      <c r="B357" s="205" t="s">
        <v>272</v>
      </c>
      <c r="C357" s="39" t="s">
        <v>328</v>
      </c>
      <c r="D357" s="80"/>
      <c r="E357" s="55">
        <f>'ЦП Текущий дефицит, табл.1'!D358+'Ожидаемый дефицит, табл. 2'!D357</f>
        <v>0.19</v>
      </c>
      <c r="F357" s="15">
        <v>0.2</v>
      </c>
      <c r="G357" s="53">
        <v>120</v>
      </c>
      <c r="H357" s="14">
        <f t="shared" si="19"/>
        <v>-0.010000000000000009</v>
      </c>
      <c r="I357" s="41">
        <v>0</v>
      </c>
      <c r="J357" s="14">
        <v>2.63</v>
      </c>
      <c r="K357" s="14">
        <f t="shared" si="18"/>
        <v>2.6399999999999997</v>
      </c>
      <c r="L357" s="85">
        <f t="shared" si="17"/>
        <v>2.6399999999999997</v>
      </c>
      <c r="M357" s="93" t="s">
        <v>364</v>
      </c>
    </row>
    <row r="358" spans="1:13" ht="30.75" customHeight="1" thickBot="1">
      <c r="A358" s="50">
        <v>114</v>
      </c>
      <c r="B358" s="203" t="s">
        <v>273</v>
      </c>
      <c r="C358" s="51" t="s">
        <v>346</v>
      </c>
      <c r="D358" s="83">
        <v>0.172</v>
      </c>
      <c r="E358" s="55">
        <f>'ЦП Текущий дефицит, табл.1'!D359+'Ожидаемый дефицит, табл. 2'!D358</f>
        <v>1.442</v>
      </c>
      <c r="F358" s="15">
        <v>0.74</v>
      </c>
      <c r="G358" s="53">
        <v>120</v>
      </c>
      <c r="H358" s="15">
        <f t="shared" si="19"/>
        <v>0.702</v>
      </c>
      <c r="I358" s="53">
        <v>0</v>
      </c>
      <c r="J358" s="15">
        <v>4.2</v>
      </c>
      <c r="K358" s="15">
        <f t="shared" si="18"/>
        <v>3.498</v>
      </c>
      <c r="L358" s="87">
        <f t="shared" si="17"/>
        <v>3.498</v>
      </c>
      <c r="M358" s="93" t="s">
        <v>364</v>
      </c>
    </row>
    <row r="359" spans="1:13" ht="15.75" thickBot="1">
      <c r="A359" s="34">
        <v>115</v>
      </c>
      <c r="B359" s="205" t="s">
        <v>274</v>
      </c>
      <c r="C359" s="39" t="s">
        <v>328</v>
      </c>
      <c r="D359" s="80">
        <v>0.005</v>
      </c>
      <c r="E359" s="55">
        <f>'ЦП Текущий дефицит, табл.1'!D360+'Ожидаемый дефицит, табл. 2'!D359</f>
        <v>0.265</v>
      </c>
      <c r="F359" s="15">
        <v>0.11</v>
      </c>
      <c r="G359" s="53">
        <v>80</v>
      </c>
      <c r="H359" s="14">
        <f t="shared" si="19"/>
        <v>0.15500000000000003</v>
      </c>
      <c r="I359" s="41">
        <v>0</v>
      </c>
      <c r="J359" s="14">
        <v>2.63</v>
      </c>
      <c r="K359" s="14">
        <f t="shared" si="18"/>
        <v>2.4749999999999996</v>
      </c>
      <c r="L359" s="85">
        <f t="shared" si="17"/>
        <v>2.4749999999999996</v>
      </c>
      <c r="M359" s="93" t="s">
        <v>364</v>
      </c>
    </row>
    <row r="360" spans="1:13" s="99" customFormat="1" ht="15.75" thickBot="1">
      <c r="A360" s="50">
        <v>116</v>
      </c>
      <c r="B360" s="203" t="s">
        <v>275</v>
      </c>
      <c r="C360" s="51" t="s">
        <v>348</v>
      </c>
      <c r="D360" s="83">
        <v>0.037</v>
      </c>
      <c r="E360" s="55">
        <f>'ЦП Текущий дефицит, табл.1'!D361+'Ожидаемый дефицит, табл. 2'!D360</f>
        <v>0.777</v>
      </c>
      <c r="F360" s="15">
        <v>0.52</v>
      </c>
      <c r="G360" s="53">
        <v>120</v>
      </c>
      <c r="H360" s="15">
        <f t="shared" si="19"/>
        <v>0.257</v>
      </c>
      <c r="I360" s="53">
        <v>0</v>
      </c>
      <c r="J360" s="15">
        <v>2.63</v>
      </c>
      <c r="K360" s="15">
        <f t="shared" si="18"/>
        <v>2.3729999999999998</v>
      </c>
      <c r="L360" s="87">
        <f t="shared" si="17"/>
        <v>2.3729999999999998</v>
      </c>
      <c r="M360" s="93" t="s">
        <v>364</v>
      </c>
    </row>
    <row r="361" spans="1:13" s="99" customFormat="1" ht="38.25" customHeight="1" thickBot="1">
      <c r="A361" s="50">
        <v>117</v>
      </c>
      <c r="B361" s="203" t="s">
        <v>276</v>
      </c>
      <c r="C361" s="51" t="s">
        <v>340</v>
      </c>
      <c r="D361" s="83">
        <v>0.711</v>
      </c>
      <c r="E361" s="55">
        <f>'ЦП Текущий дефицит, табл.1'!D362+'Ожидаемый дефицит, табл. 2'!D361</f>
        <v>1.811</v>
      </c>
      <c r="F361" s="15">
        <v>0.3</v>
      </c>
      <c r="G361" s="53">
        <v>120</v>
      </c>
      <c r="H361" s="15">
        <f t="shared" si="19"/>
        <v>1.511</v>
      </c>
      <c r="I361" s="53">
        <v>0</v>
      </c>
      <c r="J361" s="15">
        <v>2.63</v>
      </c>
      <c r="K361" s="15">
        <f t="shared" si="18"/>
        <v>1.119</v>
      </c>
      <c r="L361" s="87">
        <f t="shared" si="17"/>
        <v>1.119</v>
      </c>
      <c r="M361" s="93" t="s">
        <v>364</v>
      </c>
    </row>
    <row r="362" spans="1:13" s="99" customFormat="1" ht="15.75" thickBot="1">
      <c r="A362" s="50">
        <v>118</v>
      </c>
      <c r="B362" s="203" t="s">
        <v>277</v>
      </c>
      <c r="C362" s="51" t="s">
        <v>328</v>
      </c>
      <c r="D362" s="83">
        <v>0.014</v>
      </c>
      <c r="E362" s="55">
        <f>'ЦП Текущий дефицит, табл.1'!D363+'Ожидаемый дефицит, табл. 2'!D362</f>
        <v>1.084</v>
      </c>
      <c r="F362" s="15">
        <v>0.26</v>
      </c>
      <c r="G362" s="53">
        <v>120</v>
      </c>
      <c r="H362" s="15">
        <f t="shared" si="19"/>
        <v>0.8240000000000001</v>
      </c>
      <c r="I362" s="53">
        <v>0</v>
      </c>
      <c r="J362" s="15">
        <v>2.63</v>
      </c>
      <c r="K362" s="15">
        <f t="shared" si="18"/>
        <v>1.8059999999999998</v>
      </c>
      <c r="L362" s="87">
        <f t="shared" si="17"/>
        <v>1.8059999999999998</v>
      </c>
      <c r="M362" s="93" t="s">
        <v>364</v>
      </c>
    </row>
    <row r="363" spans="1:13" s="99" customFormat="1" ht="15.75" thickBot="1">
      <c r="A363" s="34">
        <v>119</v>
      </c>
      <c r="B363" s="205" t="s">
        <v>278</v>
      </c>
      <c r="C363" s="39" t="s">
        <v>342</v>
      </c>
      <c r="D363" s="80">
        <v>0.047</v>
      </c>
      <c r="E363" s="55">
        <f>'ЦП Текущий дефицит, табл.1'!D364+'Ожидаемый дефицит, табл. 2'!D363</f>
        <v>0.277</v>
      </c>
      <c r="F363" s="15">
        <v>0.46</v>
      </c>
      <c r="G363" s="53">
        <v>120</v>
      </c>
      <c r="H363" s="14">
        <f t="shared" si="19"/>
        <v>-0.183</v>
      </c>
      <c r="I363" s="41">
        <v>0</v>
      </c>
      <c r="J363" s="14">
        <v>1.68</v>
      </c>
      <c r="K363" s="14">
        <f t="shared" si="18"/>
        <v>1.863</v>
      </c>
      <c r="L363" s="85">
        <f t="shared" si="17"/>
        <v>1.863</v>
      </c>
      <c r="M363" s="93" t="s">
        <v>364</v>
      </c>
    </row>
    <row r="364" spans="1:13" s="99" customFormat="1" ht="36" customHeight="1" thickBot="1">
      <c r="A364" s="50">
        <v>120</v>
      </c>
      <c r="B364" s="203" t="s">
        <v>279</v>
      </c>
      <c r="C364" s="51" t="s">
        <v>338</v>
      </c>
      <c r="D364" s="83">
        <v>0.008</v>
      </c>
      <c r="E364" s="55">
        <f>'ЦП Текущий дефицит, табл.1'!D365+'Ожидаемый дефицит, табл. 2'!D364</f>
        <v>0.508</v>
      </c>
      <c r="F364" s="15">
        <v>1.16</v>
      </c>
      <c r="G364" s="53">
        <v>120</v>
      </c>
      <c r="H364" s="15">
        <f t="shared" si="19"/>
        <v>-0.6519999999999999</v>
      </c>
      <c r="I364" s="53">
        <v>0</v>
      </c>
      <c r="J364" s="15">
        <v>4.2</v>
      </c>
      <c r="K364" s="15">
        <f t="shared" si="18"/>
        <v>4.852</v>
      </c>
      <c r="L364" s="87">
        <f t="shared" si="17"/>
        <v>4.852</v>
      </c>
      <c r="M364" s="93" t="s">
        <v>364</v>
      </c>
    </row>
    <row r="365" spans="1:13" ht="34.5" customHeight="1" thickBot="1">
      <c r="A365" s="34">
        <v>121</v>
      </c>
      <c r="B365" s="205" t="s">
        <v>280</v>
      </c>
      <c r="C365" s="39" t="s">
        <v>327</v>
      </c>
      <c r="D365" s="80"/>
      <c r="E365" s="55">
        <f>'ЦП Текущий дефицит, табл.1'!D366+'Ожидаемый дефицит, табл. 2'!D365</f>
        <v>0.13</v>
      </c>
      <c r="F365" s="15">
        <v>0.08</v>
      </c>
      <c r="G365" s="53">
        <v>120</v>
      </c>
      <c r="H365" s="14">
        <f t="shared" si="19"/>
        <v>0.05</v>
      </c>
      <c r="I365" s="41">
        <v>0</v>
      </c>
      <c r="J365" s="14">
        <v>6.62</v>
      </c>
      <c r="K365" s="14">
        <f t="shared" si="18"/>
        <v>6.57</v>
      </c>
      <c r="L365" s="85">
        <f t="shared" si="17"/>
        <v>6.57</v>
      </c>
      <c r="M365" s="93" t="s">
        <v>364</v>
      </c>
    </row>
    <row r="366" spans="1:13" s="99" customFormat="1" ht="15.75" thickBot="1">
      <c r="A366" s="50">
        <v>122</v>
      </c>
      <c r="B366" s="203" t="s">
        <v>281</v>
      </c>
      <c r="C366" s="51" t="s">
        <v>328</v>
      </c>
      <c r="D366" s="83">
        <v>0.274</v>
      </c>
      <c r="E366" s="55">
        <f>'ЦП Текущий дефицит, табл.1'!D367+'Ожидаемый дефицит, табл. 2'!D366</f>
        <v>0.794</v>
      </c>
      <c r="F366" s="15">
        <v>0.3</v>
      </c>
      <c r="G366" s="53">
        <v>80</v>
      </c>
      <c r="H366" s="15">
        <f t="shared" si="19"/>
        <v>0.49400000000000005</v>
      </c>
      <c r="I366" s="53">
        <v>0</v>
      </c>
      <c r="J366" s="15">
        <v>2.63</v>
      </c>
      <c r="K366" s="15">
        <f t="shared" si="18"/>
        <v>2.1359999999999997</v>
      </c>
      <c r="L366" s="87">
        <f t="shared" si="17"/>
        <v>2.1359999999999997</v>
      </c>
      <c r="M366" s="93" t="s">
        <v>364</v>
      </c>
    </row>
    <row r="367" spans="1:13" ht="15.75" thickBot="1">
      <c r="A367" s="34">
        <v>123</v>
      </c>
      <c r="B367" s="205" t="s">
        <v>282</v>
      </c>
      <c r="C367" s="39" t="s">
        <v>342</v>
      </c>
      <c r="D367" s="80"/>
      <c r="E367" s="55">
        <f>'ЦП Текущий дефицит, табл.1'!D368+'Ожидаемый дефицит, табл. 2'!D367</f>
        <v>0.2</v>
      </c>
      <c r="F367" s="15">
        <v>0.24</v>
      </c>
      <c r="G367" s="53">
        <v>120</v>
      </c>
      <c r="H367" s="14">
        <f t="shared" si="19"/>
        <v>-0.03999999999999998</v>
      </c>
      <c r="I367" s="41">
        <v>0</v>
      </c>
      <c r="J367" s="14">
        <v>1.68</v>
      </c>
      <c r="K367" s="14">
        <f t="shared" si="18"/>
        <v>1.72</v>
      </c>
      <c r="L367" s="85">
        <f t="shared" si="17"/>
        <v>1.72</v>
      </c>
      <c r="M367" s="93" t="s">
        <v>364</v>
      </c>
    </row>
    <row r="368" spans="1:13" s="99" customFormat="1" ht="15.75" thickBot="1">
      <c r="A368" s="50">
        <v>124</v>
      </c>
      <c r="B368" s="203" t="s">
        <v>283</v>
      </c>
      <c r="C368" s="51" t="s">
        <v>349</v>
      </c>
      <c r="D368" s="83">
        <v>0.04</v>
      </c>
      <c r="E368" s="55">
        <f>'ЦП Текущий дефицит, табл.1'!D369+'Ожидаемый дефицит, табл. 2'!D368</f>
        <v>0.44</v>
      </c>
      <c r="F368" s="15">
        <v>0.43</v>
      </c>
      <c r="G368" s="53">
        <v>120</v>
      </c>
      <c r="H368" s="15">
        <f t="shared" si="19"/>
        <v>0.010000000000000009</v>
      </c>
      <c r="I368" s="53">
        <v>0</v>
      </c>
      <c r="J368" s="15">
        <v>1.68</v>
      </c>
      <c r="K368" s="15">
        <f t="shared" si="18"/>
        <v>1.67</v>
      </c>
      <c r="L368" s="87">
        <f t="shared" si="17"/>
        <v>1.67</v>
      </c>
      <c r="M368" s="93" t="s">
        <v>364</v>
      </c>
    </row>
    <row r="369" spans="1:13" s="99" customFormat="1" ht="15.75" thickBot="1">
      <c r="A369" s="34">
        <v>125</v>
      </c>
      <c r="B369" s="205" t="s">
        <v>284</v>
      </c>
      <c r="C369" s="39" t="s">
        <v>328</v>
      </c>
      <c r="D369" s="80">
        <v>0.029</v>
      </c>
      <c r="E369" s="55">
        <f>'ЦП Текущий дефицит, табл.1'!D370+'Ожидаемый дефицит, табл. 2'!D369</f>
        <v>0.8290000000000001</v>
      </c>
      <c r="F369" s="15">
        <v>0.32</v>
      </c>
      <c r="G369" s="53">
        <v>120</v>
      </c>
      <c r="H369" s="14">
        <f t="shared" si="19"/>
        <v>0.5090000000000001</v>
      </c>
      <c r="I369" s="41">
        <v>0</v>
      </c>
      <c r="J369" s="14">
        <v>2.625</v>
      </c>
      <c r="K369" s="14">
        <f t="shared" si="18"/>
        <v>2.1159999999999997</v>
      </c>
      <c r="L369" s="85">
        <f t="shared" si="17"/>
        <v>2.1159999999999997</v>
      </c>
      <c r="M369" s="93" t="s">
        <v>364</v>
      </c>
    </row>
    <row r="370" spans="1:13" s="99" customFormat="1" ht="15.75" thickBot="1">
      <c r="A370" s="50">
        <v>126</v>
      </c>
      <c r="B370" s="203" t="s">
        <v>285</v>
      </c>
      <c r="C370" s="51" t="s">
        <v>328</v>
      </c>
      <c r="D370" s="83">
        <v>0.337</v>
      </c>
      <c r="E370" s="55">
        <f>'ЦП Текущий дефицит, табл.1'!D371+'Ожидаемый дефицит, табл. 2'!D370</f>
        <v>0.937</v>
      </c>
      <c r="F370" s="15">
        <v>0.44</v>
      </c>
      <c r="G370" s="53">
        <v>120</v>
      </c>
      <c r="H370" s="15">
        <f t="shared" si="19"/>
        <v>0.49700000000000005</v>
      </c>
      <c r="I370" s="53">
        <v>0</v>
      </c>
      <c r="J370" s="15">
        <v>2.625</v>
      </c>
      <c r="K370" s="15">
        <f t="shared" si="18"/>
        <v>2.128</v>
      </c>
      <c r="L370" s="87">
        <f t="shared" si="17"/>
        <v>2.128</v>
      </c>
      <c r="M370" s="93" t="s">
        <v>364</v>
      </c>
    </row>
    <row r="371" spans="1:13" s="99" customFormat="1" ht="34.5" customHeight="1" thickBot="1">
      <c r="A371" s="34">
        <v>127</v>
      </c>
      <c r="B371" s="205" t="s">
        <v>286</v>
      </c>
      <c r="C371" s="39" t="s">
        <v>338</v>
      </c>
      <c r="D371" s="80">
        <v>0.388</v>
      </c>
      <c r="E371" s="55">
        <f>'ЦП Текущий дефицит, табл.1'!D372+'Ожидаемый дефицит, табл. 2'!D371</f>
        <v>2.768</v>
      </c>
      <c r="F371" s="15">
        <v>1.03</v>
      </c>
      <c r="G371" s="53">
        <v>120</v>
      </c>
      <c r="H371" s="14">
        <f>E371-F371</f>
        <v>1.7379999999999998</v>
      </c>
      <c r="I371" s="41">
        <v>0</v>
      </c>
      <c r="J371" s="14">
        <v>4.2</v>
      </c>
      <c r="K371" s="14">
        <f t="shared" si="18"/>
        <v>2.4620000000000006</v>
      </c>
      <c r="L371" s="85">
        <f t="shared" si="17"/>
        <v>2.4620000000000006</v>
      </c>
      <c r="M371" s="93" t="s">
        <v>364</v>
      </c>
    </row>
    <row r="372" spans="1:13" ht="42" customHeight="1" thickBot="1">
      <c r="A372" s="50">
        <v>128</v>
      </c>
      <c r="B372" s="203" t="s">
        <v>287</v>
      </c>
      <c r="C372" s="51" t="s">
        <v>338</v>
      </c>
      <c r="D372" s="83">
        <v>0.005</v>
      </c>
      <c r="E372" s="55">
        <f>'ЦП Текущий дефицит, табл.1'!D373+'Ожидаемый дефицит, табл. 2'!D372</f>
        <v>0.28500000000000003</v>
      </c>
      <c r="F372" s="15">
        <v>0.11</v>
      </c>
      <c r="G372" s="53">
        <v>120</v>
      </c>
      <c r="H372" s="15">
        <f t="shared" si="19"/>
        <v>0.17500000000000004</v>
      </c>
      <c r="I372" s="53">
        <v>0</v>
      </c>
      <c r="J372" s="15">
        <v>4.2</v>
      </c>
      <c r="K372" s="15">
        <f t="shared" si="18"/>
        <v>4.025</v>
      </c>
      <c r="L372" s="87">
        <f t="shared" si="17"/>
        <v>4.025</v>
      </c>
      <c r="M372" s="93" t="s">
        <v>364</v>
      </c>
    </row>
    <row r="373" spans="1:13" s="99" customFormat="1" ht="15.75" thickBot="1">
      <c r="A373" s="50">
        <v>129</v>
      </c>
      <c r="B373" s="203" t="s">
        <v>288</v>
      </c>
      <c r="C373" s="51" t="s">
        <v>342</v>
      </c>
      <c r="D373" s="83">
        <v>0.061</v>
      </c>
      <c r="E373" s="55">
        <f>'ЦП Текущий дефицит, табл.1'!D374+'Ожидаемый дефицит, табл. 2'!D373</f>
        <v>0.361</v>
      </c>
      <c r="F373" s="15">
        <v>0.29</v>
      </c>
      <c r="G373" s="53">
        <v>120</v>
      </c>
      <c r="H373" s="15">
        <f t="shared" si="19"/>
        <v>0.07100000000000001</v>
      </c>
      <c r="I373" s="53">
        <v>0</v>
      </c>
      <c r="J373" s="15">
        <v>1.68</v>
      </c>
      <c r="K373" s="15">
        <f t="shared" si="18"/>
        <v>1.609</v>
      </c>
      <c r="L373" s="87">
        <f t="shared" si="17"/>
        <v>1.609</v>
      </c>
      <c r="M373" s="93" t="s">
        <v>364</v>
      </c>
    </row>
    <row r="374" spans="1:13" s="99" customFormat="1" ht="15.75" thickBot="1">
      <c r="A374" s="50">
        <v>130</v>
      </c>
      <c r="B374" s="203" t="s">
        <v>289</v>
      </c>
      <c r="C374" s="51" t="s">
        <v>328</v>
      </c>
      <c r="D374" s="83">
        <v>0.045</v>
      </c>
      <c r="E374" s="55">
        <f>'ЦП Текущий дефицит, табл.1'!D375+'Ожидаемый дефицит, табл. 2'!D374</f>
        <v>0.8250000000000001</v>
      </c>
      <c r="F374" s="15">
        <v>1.18</v>
      </c>
      <c r="G374" s="53">
        <v>80</v>
      </c>
      <c r="H374" s="15">
        <f t="shared" si="19"/>
        <v>-0.35499999999999987</v>
      </c>
      <c r="I374" s="53">
        <v>0</v>
      </c>
      <c r="J374" s="15">
        <v>2.625</v>
      </c>
      <c r="K374" s="15">
        <f t="shared" si="18"/>
        <v>2.98</v>
      </c>
      <c r="L374" s="87">
        <f t="shared" si="17"/>
        <v>2.98</v>
      </c>
      <c r="M374" s="93" t="s">
        <v>364</v>
      </c>
    </row>
    <row r="375" spans="1:13" ht="15.75" thickBot="1">
      <c r="A375" s="34">
        <v>131</v>
      </c>
      <c r="B375" s="205" t="s">
        <v>290</v>
      </c>
      <c r="C375" s="39" t="s">
        <v>342</v>
      </c>
      <c r="D375" s="80">
        <v>0.007</v>
      </c>
      <c r="E375" s="55">
        <f>'ЦП Текущий дефицит, табл.1'!D376+'Ожидаемый дефицит, табл. 2'!D375</f>
        <v>0.23700000000000002</v>
      </c>
      <c r="F375" s="15">
        <v>0.08</v>
      </c>
      <c r="G375" s="53">
        <v>20</v>
      </c>
      <c r="H375" s="14">
        <f t="shared" si="19"/>
        <v>0.15700000000000003</v>
      </c>
      <c r="I375" s="41">
        <v>0</v>
      </c>
      <c r="J375" s="14">
        <v>1.68</v>
      </c>
      <c r="K375" s="14">
        <f t="shared" si="18"/>
        <v>1.523</v>
      </c>
      <c r="L375" s="85">
        <f aca="true" t="shared" si="20" ref="L375:L396">K375</f>
        <v>1.523</v>
      </c>
      <c r="M375" s="93" t="s">
        <v>364</v>
      </c>
    </row>
    <row r="376" spans="1:13" s="99" customFormat="1" ht="32.25" customHeight="1" thickBot="1">
      <c r="A376" s="50">
        <v>132</v>
      </c>
      <c r="B376" s="203" t="s">
        <v>291</v>
      </c>
      <c r="C376" s="51" t="s">
        <v>328</v>
      </c>
      <c r="D376" s="83">
        <v>0.109</v>
      </c>
      <c r="E376" s="55">
        <f>'ЦП Текущий дефицит, табл.1'!D377+'Ожидаемый дефицит, табл. 2'!D376</f>
        <v>1.679</v>
      </c>
      <c r="F376" s="15">
        <v>0.6</v>
      </c>
      <c r="G376" s="53">
        <v>20</v>
      </c>
      <c r="H376" s="15">
        <f t="shared" si="19"/>
        <v>1.0790000000000002</v>
      </c>
      <c r="I376" s="53">
        <v>0</v>
      </c>
      <c r="J376" s="15">
        <v>2.63</v>
      </c>
      <c r="K376" s="15">
        <f t="shared" si="18"/>
        <v>1.5509999999999997</v>
      </c>
      <c r="L376" s="87">
        <f t="shared" si="20"/>
        <v>1.5509999999999997</v>
      </c>
      <c r="M376" s="93" t="s">
        <v>364</v>
      </c>
    </row>
    <row r="377" spans="1:13" s="99" customFormat="1" ht="29.25" thickBot="1">
      <c r="A377" s="34">
        <v>133</v>
      </c>
      <c r="B377" s="205" t="s">
        <v>292</v>
      </c>
      <c r="C377" s="39" t="s">
        <v>327</v>
      </c>
      <c r="D377" s="80">
        <v>0.138</v>
      </c>
      <c r="E377" s="55">
        <f>'ЦП Текущий дефицит, табл.1'!D378+'Ожидаемый дефицит, табл. 2'!D377</f>
        <v>4.148</v>
      </c>
      <c r="F377" s="15">
        <v>2.25</v>
      </c>
      <c r="G377" s="53">
        <v>80</v>
      </c>
      <c r="H377" s="14">
        <f t="shared" si="19"/>
        <v>1.8979999999999997</v>
      </c>
      <c r="I377" s="41">
        <v>0</v>
      </c>
      <c r="J377" s="14">
        <v>6.615</v>
      </c>
      <c r="K377" s="14">
        <f t="shared" si="18"/>
        <v>4.7170000000000005</v>
      </c>
      <c r="L377" s="85">
        <f t="shared" si="20"/>
        <v>4.7170000000000005</v>
      </c>
      <c r="M377" s="93" t="s">
        <v>364</v>
      </c>
    </row>
    <row r="378" spans="1:13" s="99" customFormat="1" ht="15.75" thickBot="1">
      <c r="A378" s="50">
        <v>134</v>
      </c>
      <c r="B378" s="203" t="s">
        <v>293</v>
      </c>
      <c r="C378" s="51" t="s">
        <v>338</v>
      </c>
      <c r="D378" s="83">
        <v>0.031</v>
      </c>
      <c r="E378" s="55">
        <f>'ЦП Текущий дефицит, табл.1'!D379+'Ожидаемый дефицит, табл. 2'!D378</f>
        <v>1.591</v>
      </c>
      <c r="F378" s="15">
        <v>1.4</v>
      </c>
      <c r="G378" s="53">
        <v>45</v>
      </c>
      <c r="H378" s="15">
        <f t="shared" si="19"/>
        <v>0.19100000000000006</v>
      </c>
      <c r="I378" s="53">
        <v>0</v>
      </c>
      <c r="J378" s="15">
        <v>4.2</v>
      </c>
      <c r="K378" s="15">
        <f t="shared" si="18"/>
        <v>4.009</v>
      </c>
      <c r="L378" s="87">
        <f t="shared" si="20"/>
        <v>4.009</v>
      </c>
      <c r="M378" s="93" t="s">
        <v>364</v>
      </c>
    </row>
    <row r="379" spans="1:13" s="99" customFormat="1" ht="15.75" thickBot="1">
      <c r="A379" s="34">
        <v>135</v>
      </c>
      <c r="B379" s="205" t="s">
        <v>294</v>
      </c>
      <c r="C379" s="39" t="s">
        <v>328</v>
      </c>
      <c r="D379" s="80">
        <v>0.052</v>
      </c>
      <c r="E379" s="55">
        <f>'ЦП Текущий дефицит, табл.1'!D380+'Ожидаемый дефицит, табл. 2'!D379</f>
        <v>0.552</v>
      </c>
      <c r="F379" s="15">
        <v>0</v>
      </c>
      <c r="G379" s="53" t="s">
        <v>358</v>
      </c>
      <c r="H379" s="14">
        <f t="shared" si="19"/>
        <v>0.552</v>
      </c>
      <c r="I379" s="41">
        <v>0</v>
      </c>
      <c r="J379" s="14">
        <v>2.625</v>
      </c>
      <c r="K379" s="14">
        <f t="shared" si="18"/>
        <v>2.073</v>
      </c>
      <c r="L379" s="85">
        <f t="shared" si="20"/>
        <v>2.073</v>
      </c>
      <c r="M379" s="93" t="s">
        <v>364</v>
      </c>
    </row>
    <row r="380" spans="1:13" s="99" customFormat="1" ht="36" customHeight="1" thickBot="1">
      <c r="A380" s="50">
        <v>136</v>
      </c>
      <c r="B380" s="203" t="s">
        <v>295</v>
      </c>
      <c r="C380" s="51" t="s">
        <v>328</v>
      </c>
      <c r="D380" s="83">
        <v>0.049</v>
      </c>
      <c r="E380" s="55">
        <f>'ЦП Текущий дефицит, табл.1'!D381+'Ожидаемый дефицит, табл. 2'!D380</f>
        <v>0.649</v>
      </c>
      <c r="F380" s="15">
        <v>0.6</v>
      </c>
      <c r="G380" s="53">
        <v>120</v>
      </c>
      <c r="H380" s="15">
        <f t="shared" si="19"/>
        <v>0.049000000000000044</v>
      </c>
      <c r="I380" s="53">
        <v>0</v>
      </c>
      <c r="J380" s="15">
        <v>2.63</v>
      </c>
      <c r="K380" s="15">
        <f t="shared" si="18"/>
        <v>2.581</v>
      </c>
      <c r="L380" s="87">
        <f t="shared" si="20"/>
        <v>2.581</v>
      </c>
      <c r="M380" s="93" t="s">
        <v>364</v>
      </c>
    </row>
    <row r="381" spans="1:13" s="99" customFormat="1" ht="15.75" thickBot="1">
      <c r="A381" s="34">
        <v>137</v>
      </c>
      <c r="B381" s="205" t="s">
        <v>296</v>
      </c>
      <c r="C381" s="39" t="s">
        <v>338</v>
      </c>
      <c r="D381" s="80">
        <v>0.037</v>
      </c>
      <c r="E381" s="55">
        <f>'ЦП Текущий дефицит, табл.1'!D382+'Ожидаемый дефицит, табл. 2'!D381</f>
        <v>1.297</v>
      </c>
      <c r="F381" s="15">
        <v>0.05</v>
      </c>
      <c r="G381" s="53">
        <v>10</v>
      </c>
      <c r="H381" s="14">
        <f t="shared" si="19"/>
        <v>1.2469999999999999</v>
      </c>
      <c r="I381" s="41">
        <v>0</v>
      </c>
      <c r="J381" s="14">
        <v>4.2</v>
      </c>
      <c r="K381" s="14">
        <f t="shared" si="18"/>
        <v>2.9530000000000003</v>
      </c>
      <c r="L381" s="85">
        <f t="shared" si="20"/>
        <v>2.9530000000000003</v>
      </c>
      <c r="M381" s="93" t="s">
        <v>364</v>
      </c>
    </row>
    <row r="382" spans="1:13" ht="15.75" thickBot="1">
      <c r="A382" s="50">
        <v>138</v>
      </c>
      <c r="B382" s="203" t="s">
        <v>297</v>
      </c>
      <c r="C382" s="51" t="s">
        <v>349</v>
      </c>
      <c r="D382" s="83">
        <v>0.062</v>
      </c>
      <c r="E382" s="55">
        <f>'ЦП Текущий дефицит, табл.1'!D383+'Ожидаемый дефицит, табл. 2'!D382</f>
        <v>1.622</v>
      </c>
      <c r="F382" s="15">
        <v>0.08</v>
      </c>
      <c r="G382" s="53">
        <v>10</v>
      </c>
      <c r="H382" s="15">
        <f t="shared" si="19"/>
        <v>1.542</v>
      </c>
      <c r="I382" s="53">
        <v>0</v>
      </c>
      <c r="J382" s="15">
        <v>1.68</v>
      </c>
      <c r="K382" s="15">
        <f t="shared" si="18"/>
        <v>0.1379999999999999</v>
      </c>
      <c r="L382" s="87">
        <f t="shared" si="20"/>
        <v>0.1379999999999999</v>
      </c>
      <c r="M382" s="93" t="s">
        <v>364</v>
      </c>
    </row>
    <row r="383" spans="1:13" s="99" customFormat="1" ht="15.75" thickBot="1">
      <c r="A383" s="34">
        <v>139</v>
      </c>
      <c r="B383" s="205" t="s">
        <v>298</v>
      </c>
      <c r="C383" s="39" t="s">
        <v>345</v>
      </c>
      <c r="D383" s="80">
        <v>0.049</v>
      </c>
      <c r="E383" s="55">
        <f>'ЦП Текущий дефицит, табл.1'!D384+'Ожидаемый дефицит, табл. 2'!D383</f>
        <v>0.739</v>
      </c>
      <c r="F383" s="15">
        <v>0.69</v>
      </c>
      <c r="G383" s="53">
        <v>120</v>
      </c>
      <c r="H383" s="14">
        <f t="shared" si="19"/>
        <v>0.049000000000000044</v>
      </c>
      <c r="I383" s="41">
        <v>0</v>
      </c>
      <c r="J383" s="14">
        <v>3.36</v>
      </c>
      <c r="K383" s="14">
        <f t="shared" si="18"/>
        <v>3.311</v>
      </c>
      <c r="L383" s="85">
        <f t="shared" si="20"/>
        <v>3.311</v>
      </c>
      <c r="M383" s="93" t="s">
        <v>364</v>
      </c>
    </row>
    <row r="384" spans="1:13" s="99" customFormat="1" ht="15.75" thickBot="1">
      <c r="A384" s="50">
        <v>140</v>
      </c>
      <c r="B384" s="203" t="s">
        <v>299</v>
      </c>
      <c r="C384" s="51" t="s">
        <v>328</v>
      </c>
      <c r="D384" s="83">
        <v>0.039</v>
      </c>
      <c r="E384" s="55">
        <f>'ЦП Текущий дефицит, табл.1'!D385+'Ожидаемый дефицит, табл. 2'!D384</f>
        <v>1.269</v>
      </c>
      <c r="F384" s="15">
        <v>0.58</v>
      </c>
      <c r="G384" s="53">
        <v>80</v>
      </c>
      <c r="H384" s="15">
        <f t="shared" si="19"/>
        <v>0.689</v>
      </c>
      <c r="I384" s="53">
        <v>0</v>
      </c>
      <c r="J384" s="15">
        <v>2.625</v>
      </c>
      <c r="K384" s="15">
        <f t="shared" si="18"/>
        <v>1.936</v>
      </c>
      <c r="L384" s="87">
        <f t="shared" si="20"/>
        <v>1.936</v>
      </c>
      <c r="M384" s="93" t="s">
        <v>364</v>
      </c>
    </row>
    <row r="385" spans="1:13" s="99" customFormat="1" ht="33" customHeight="1" thickBot="1">
      <c r="A385" s="34">
        <v>141</v>
      </c>
      <c r="B385" s="205" t="s">
        <v>300</v>
      </c>
      <c r="C385" s="39" t="s">
        <v>342</v>
      </c>
      <c r="D385" s="80">
        <v>0.009</v>
      </c>
      <c r="E385" s="55">
        <f>'ЦП Текущий дефицит, табл.1'!D386+'Ожидаемый дефицит, табл. 2'!D385</f>
        <v>0.439</v>
      </c>
      <c r="F385" s="15">
        <v>0.2</v>
      </c>
      <c r="G385" s="53">
        <v>80</v>
      </c>
      <c r="H385" s="14">
        <f t="shared" si="19"/>
        <v>0.239</v>
      </c>
      <c r="I385" s="41">
        <v>0</v>
      </c>
      <c r="J385" s="14">
        <v>1.68</v>
      </c>
      <c r="K385" s="14">
        <f t="shared" si="18"/>
        <v>1.4409999999999998</v>
      </c>
      <c r="L385" s="85">
        <f t="shared" si="20"/>
        <v>1.4409999999999998</v>
      </c>
      <c r="M385" s="93" t="s">
        <v>364</v>
      </c>
    </row>
    <row r="386" spans="1:13" s="99" customFormat="1" ht="15.75" thickBot="1">
      <c r="A386" s="50">
        <v>142</v>
      </c>
      <c r="B386" s="203" t="s">
        <v>301</v>
      </c>
      <c r="C386" s="51" t="s">
        <v>342</v>
      </c>
      <c r="D386" s="83">
        <v>0.005</v>
      </c>
      <c r="E386" s="55">
        <f>'ЦП Текущий дефицит, табл.1'!D387+'Ожидаемый дефицит, табл. 2'!D386</f>
        <v>0.315</v>
      </c>
      <c r="F386" s="15">
        <v>0.2</v>
      </c>
      <c r="G386" s="53">
        <v>120</v>
      </c>
      <c r="H386" s="15">
        <f t="shared" si="19"/>
        <v>0.11499999999999999</v>
      </c>
      <c r="I386" s="53">
        <v>0</v>
      </c>
      <c r="J386" s="15">
        <v>1.68</v>
      </c>
      <c r="K386" s="15">
        <f t="shared" si="18"/>
        <v>1.565</v>
      </c>
      <c r="L386" s="87">
        <f t="shared" si="20"/>
        <v>1.565</v>
      </c>
      <c r="M386" s="93" t="s">
        <v>364</v>
      </c>
    </row>
    <row r="387" spans="1:13" s="99" customFormat="1" ht="15.75" thickBot="1">
      <c r="A387" s="34">
        <v>143</v>
      </c>
      <c r="B387" s="205" t="s">
        <v>302</v>
      </c>
      <c r="C387" s="39" t="s">
        <v>338</v>
      </c>
      <c r="D387" s="80">
        <v>0.052</v>
      </c>
      <c r="E387" s="55">
        <f>'ЦП Текущий дефицит, табл.1'!D388+'Ожидаемый дефицит, табл. 2'!D387</f>
        <v>2.302</v>
      </c>
      <c r="F387" s="15">
        <v>1.08</v>
      </c>
      <c r="G387" s="53">
        <v>45</v>
      </c>
      <c r="H387" s="14">
        <f t="shared" si="19"/>
        <v>1.222</v>
      </c>
      <c r="I387" s="41">
        <v>0</v>
      </c>
      <c r="J387" s="14">
        <v>4.2</v>
      </c>
      <c r="K387" s="14">
        <f t="shared" si="18"/>
        <v>2.978</v>
      </c>
      <c r="L387" s="85">
        <f t="shared" si="20"/>
        <v>2.978</v>
      </c>
      <c r="M387" s="93" t="s">
        <v>364</v>
      </c>
    </row>
    <row r="388" spans="1:13" s="99" customFormat="1" ht="15.75" thickBot="1">
      <c r="A388" s="50">
        <v>144</v>
      </c>
      <c r="B388" s="203" t="s">
        <v>303</v>
      </c>
      <c r="C388" s="51" t="s">
        <v>328</v>
      </c>
      <c r="D388" s="83">
        <v>0.055</v>
      </c>
      <c r="E388" s="55">
        <f>'ЦП Текущий дефицит, табл.1'!D389+'Ожидаемый дефицит, табл. 2'!D388</f>
        <v>0.8550000000000001</v>
      </c>
      <c r="F388" s="15">
        <v>0.6</v>
      </c>
      <c r="G388" s="53">
        <v>120</v>
      </c>
      <c r="H388" s="15">
        <f t="shared" si="19"/>
        <v>0.2550000000000001</v>
      </c>
      <c r="I388" s="53">
        <v>0</v>
      </c>
      <c r="J388" s="15">
        <v>2.63</v>
      </c>
      <c r="K388" s="15">
        <f t="shared" si="18"/>
        <v>2.375</v>
      </c>
      <c r="L388" s="87">
        <f t="shared" si="20"/>
        <v>2.375</v>
      </c>
      <c r="M388" s="93" t="s">
        <v>364</v>
      </c>
    </row>
    <row r="389" spans="1:13" ht="15.75" thickBot="1">
      <c r="A389" s="34">
        <v>145</v>
      </c>
      <c r="B389" s="205" t="s">
        <v>304</v>
      </c>
      <c r="C389" s="39" t="s">
        <v>328</v>
      </c>
      <c r="D389" s="80">
        <v>0.021</v>
      </c>
      <c r="E389" s="55">
        <f>'ЦП Текущий дефицит, табл.1'!D390+'Ожидаемый дефицит, табл. 2'!D389</f>
        <v>1.2109999999999999</v>
      </c>
      <c r="F389" s="15">
        <v>1</v>
      </c>
      <c r="G389" s="53">
        <v>80</v>
      </c>
      <c r="H389" s="14">
        <f t="shared" si="19"/>
        <v>0.21099999999999985</v>
      </c>
      <c r="I389" s="41">
        <v>0</v>
      </c>
      <c r="J389" s="14">
        <v>2.63</v>
      </c>
      <c r="K389" s="14">
        <f t="shared" si="18"/>
        <v>2.419</v>
      </c>
      <c r="L389" s="85">
        <f t="shared" si="20"/>
        <v>2.419</v>
      </c>
      <c r="M389" s="93" t="s">
        <v>364</v>
      </c>
    </row>
    <row r="390" spans="1:13" ht="15.75" thickBot="1">
      <c r="A390" s="50">
        <v>146</v>
      </c>
      <c r="B390" s="203" t="s">
        <v>305</v>
      </c>
      <c r="C390" s="51" t="s">
        <v>329</v>
      </c>
      <c r="D390" s="83">
        <v>0.005</v>
      </c>
      <c r="E390" s="55">
        <f>'ЦП Текущий дефицит, табл.1'!D391+'Ожидаемый дефицит, табл. 2'!D390</f>
        <v>24.904999999999998</v>
      </c>
      <c r="F390" s="15">
        <v>5</v>
      </c>
      <c r="G390" s="53">
        <v>10</v>
      </c>
      <c r="H390" s="15">
        <f t="shared" si="19"/>
        <v>19.904999999999998</v>
      </c>
      <c r="I390" s="53">
        <v>0</v>
      </c>
      <c r="J390" s="15">
        <v>26.25</v>
      </c>
      <c r="K390" s="15">
        <f t="shared" si="18"/>
        <v>6.345000000000002</v>
      </c>
      <c r="L390" s="87">
        <f t="shared" si="20"/>
        <v>6.345000000000002</v>
      </c>
      <c r="M390" s="93" t="s">
        <v>364</v>
      </c>
    </row>
    <row r="391" spans="1:13" ht="15.75" thickBot="1">
      <c r="A391" s="34">
        <v>147</v>
      </c>
      <c r="B391" s="205" t="s">
        <v>306</v>
      </c>
      <c r="C391" s="39" t="s">
        <v>328</v>
      </c>
      <c r="D391" s="80"/>
      <c r="E391" s="55">
        <f>'ЦП Текущий дефицит, табл.1'!D392+'Ожидаемый дефицит, табл. 2'!D391</f>
        <v>0.4</v>
      </c>
      <c r="F391" s="15">
        <v>0.5</v>
      </c>
      <c r="G391" s="53">
        <v>120</v>
      </c>
      <c r="H391" s="14">
        <f t="shared" si="19"/>
        <v>-0.09999999999999998</v>
      </c>
      <c r="I391" s="41">
        <v>0</v>
      </c>
      <c r="J391" s="14">
        <v>4.2</v>
      </c>
      <c r="K391" s="14">
        <f t="shared" si="18"/>
        <v>4.3</v>
      </c>
      <c r="L391" s="85">
        <f t="shared" si="20"/>
        <v>4.3</v>
      </c>
      <c r="M391" s="93" t="s">
        <v>364</v>
      </c>
    </row>
    <row r="392" spans="1:13" s="99" customFormat="1" ht="15.75" thickBot="1">
      <c r="A392" s="50">
        <v>148</v>
      </c>
      <c r="B392" s="203" t="s">
        <v>307</v>
      </c>
      <c r="C392" s="51" t="s">
        <v>340</v>
      </c>
      <c r="D392" s="83">
        <v>0.031</v>
      </c>
      <c r="E392" s="55">
        <f>'ЦП Текущий дефицит, табл.1'!D393+'Ожидаемый дефицит, табл. 2'!D392</f>
        <v>0.34099999999999997</v>
      </c>
      <c r="F392" s="15">
        <v>0.21</v>
      </c>
      <c r="G392" s="53">
        <v>80</v>
      </c>
      <c r="H392" s="15">
        <f t="shared" si="19"/>
        <v>0.13099999999999998</v>
      </c>
      <c r="I392" s="53">
        <v>0</v>
      </c>
      <c r="J392" s="15">
        <v>2.625</v>
      </c>
      <c r="K392" s="15">
        <f t="shared" si="18"/>
        <v>2.494</v>
      </c>
      <c r="L392" s="87">
        <f t="shared" si="20"/>
        <v>2.494</v>
      </c>
      <c r="M392" s="93" t="s">
        <v>364</v>
      </c>
    </row>
    <row r="393" spans="1:13" ht="15.75" thickBot="1">
      <c r="A393" s="34">
        <v>149</v>
      </c>
      <c r="B393" s="205" t="s">
        <v>308</v>
      </c>
      <c r="C393" s="39" t="s">
        <v>328</v>
      </c>
      <c r="D393" s="80">
        <v>0.012</v>
      </c>
      <c r="E393" s="55">
        <f>'ЦП Текущий дефицит, табл.1'!D394+'Ожидаемый дефицит, табл. 2'!D393</f>
        <v>0.21200000000000002</v>
      </c>
      <c r="F393" s="15">
        <v>0.3</v>
      </c>
      <c r="G393" s="53">
        <v>120</v>
      </c>
      <c r="H393" s="14">
        <f t="shared" si="19"/>
        <v>-0.08799999999999997</v>
      </c>
      <c r="I393" s="41">
        <v>0</v>
      </c>
      <c r="J393" s="14">
        <v>2.625</v>
      </c>
      <c r="K393" s="14">
        <f t="shared" si="18"/>
        <v>2.713</v>
      </c>
      <c r="L393" s="85">
        <f t="shared" si="20"/>
        <v>2.713</v>
      </c>
      <c r="M393" s="93" t="s">
        <v>364</v>
      </c>
    </row>
    <row r="394" spans="1:13" ht="40.5" customHeight="1" thickBot="1">
      <c r="A394" s="50">
        <v>150</v>
      </c>
      <c r="B394" s="203" t="s">
        <v>309</v>
      </c>
      <c r="C394" s="51" t="s">
        <v>346</v>
      </c>
      <c r="D394" s="83">
        <v>0.015</v>
      </c>
      <c r="E394" s="55">
        <f>'ЦП Текущий дефицит, табл.1'!D395+'Ожидаемый дефицит, табл. 2'!D394</f>
        <v>2.225</v>
      </c>
      <c r="F394" s="15">
        <v>0.6</v>
      </c>
      <c r="G394" s="53">
        <v>120</v>
      </c>
      <c r="H394" s="15">
        <f t="shared" si="19"/>
        <v>1.625</v>
      </c>
      <c r="I394" s="53">
        <v>0</v>
      </c>
      <c r="J394" s="15">
        <v>4.2</v>
      </c>
      <c r="K394" s="15">
        <f t="shared" si="18"/>
        <v>2.575</v>
      </c>
      <c r="L394" s="87">
        <f t="shared" si="20"/>
        <v>2.575</v>
      </c>
      <c r="M394" s="93" t="s">
        <v>364</v>
      </c>
    </row>
    <row r="395" spans="1:13" ht="15.75" thickBot="1">
      <c r="A395" s="50">
        <v>151</v>
      </c>
      <c r="B395" s="203" t="s">
        <v>310</v>
      </c>
      <c r="C395" s="51" t="s">
        <v>155</v>
      </c>
      <c r="D395" s="83"/>
      <c r="E395" s="55">
        <f>'ЦП Текущий дефицит, табл.1'!D396+'Ожидаемый дефицит, табл. 2'!D395</f>
        <v>9.28</v>
      </c>
      <c r="F395" s="15">
        <v>4.7</v>
      </c>
      <c r="G395" s="53">
        <v>80</v>
      </c>
      <c r="H395" s="15">
        <f>E395-F395</f>
        <v>4.579999999999999</v>
      </c>
      <c r="I395" s="53">
        <v>0</v>
      </c>
      <c r="J395" s="15">
        <v>10.5</v>
      </c>
      <c r="K395" s="15">
        <f>J395-H395-I395</f>
        <v>5.920000000000001</v>
      </c>
      <c r="L395" s="87">
        <f>K395</f>
        <v>5.920000000000001</v>
      </c>
      <c r="M395" s="93" t="s">
        <v>364</v>
      </c>
    </row>
    <row r="396" spans="1:13" ht="15.75" thickBot="1">
      <c r="A396" s="50">
        <v>152</v>
      </c>
      <c r="B396" s="212" t="s">
        <v>362</v>
      </c>
      <c r="C396" s="1" t="s">
        <v>328</v>
      </c>
      <c r="D396" s="83"/>
      <c r="E396" s="55">
        <f>'ЦП Текущий дефицит, табл.1'!D397+'Ожидаемый дефицит, табл. 2'!D396</f>
        <v>1.97</v>
      </c>
      <c r="F396" s="44">
        <v>3.9</v>
      </c>
      <c r="G396" s="46">
        <v>120</v>
      </c>
      <c r="H396" s="15">
        <f>E396-F396</f>
        <v>-1.93</v>
      </c>
      <c r="I396" s="53">
        <v>0</v>
      </c>
      <c r="J396" s="15">
        <f>J393</f>
        <v>2.625</v>
      </c>
      <c r="K396" s="15">
        <f>J396-H396-I396</f>
        <v>4.555</v>
      </c>
      <c r="L396" s="87">
        <f t="shared" si="20"/>
        <v>4.555</v>
      </c>
      <c r="M396" s="93" t="s">
        <v>364</v>
      </c>
    </row>
    <row r="397" spans="1:13" ht="15">
      <c r="A397" s="338"/>
      <c r="B397" s="213" t="s">
        <v>357</v>
      </c>
      <c r="C397" s="101">
        <v>3185.9</v>
      </c>
      <c r="D397" s="11">
        <f>SUM(D9+D12+D13+D16+D17+D20+D23+D24+D25+D28+D29+D30+D33+D34+D35)+SUM(D38:D153)+SUM(D155+D156+D157+D160+D161+D164+D167+D170+D171+D174+D175+D178+D179+D182+D185+D186+D189+D192+D195+D198+D201+D204+D205+D208+D209+D212+D213+D216+D219+D222+D225+D228+D229+D232+D235+D236+D239+D242+D245+D246+D249+D252+D253+D254+D257+D260+D263+D266+D267+D268+D269+D272+D275+D278+D281+D284+D287+D290+D293+D296+D299+D302+D305)+SUM(D308:D396)</f>
        <v>72.9377</v>
      </c>
      <c r="E397" s="12">
        <f>SUM(E308:E396)+E305+E302+E299+E296+E293+E290+E287+E284+E281+E278+E275+E272+E269+E268+E267+E266+E263+E260+E257+E254+E253+E252+E249+E246+E245+E242+E239+E236+E235+E232+E229+E228+E225+E222+E219+E216+E213+E212+E209+E208+E205+E204+E201+E198+E195+E192+E189+E186+E185+E182+E179+E178+E175+E174+E171+E170+E167+E164+E161+E160+E157+E156+E155+SUM(E38:E153)+E35+E34+E33+E30+E29+E28+E25+E24+E23+E20+E17+E16+E13+E12+E9</f>
        <v>855.1276999999999</v>
      </c>
      <c r="F397" s="12">
        <f>SUM(F308:F396)+F305+F302+F299+F296+F293+F290+F287+F284+F281+F278+F275+F272+F269+F268+F267+F266+F263+F260+F257+F254+F253+F252+F249+F246+F245+F242+F239+F236+F235+F232+F229+F228+F225+F222+F219+F216+F213+F212+F209+F208+F205+F204+F201+F198+F195+F192+F189+F186+F185+F182+F179+F178+F175+F174+F171+F170+F167+F164+F161+F160+F157+F156+F155+SUM(F38:F153)+F35+F34+F33+F30+F29+F28+F25+F24+F23+F20+F17+F16+F13+F12+F9</f>
        <v>785.4500000000002</v>
      </c>
      <c r="G397" s="102"/>
      <c r="H397" s="12"/>
      <c r="I397" s="103"/>
      <c r="J397" s="12"/>
      <c r="K397" s="12"/>
      <c r="L397" s="124">
        <f>L399+15.349</f>
        <v>1144.6509999999998</v>
      </c>
      <c r="M397" s="104"/>
    </row>
    <row r="398" spans="1:13" ht="15">
      <c r="A398" s="352"/>
      <c r="B398" s="214" t="s">
        <v>13</v>
      </c>
      <c r="C398" s="105"/>
      <c r="D398" s="121"/>
      <c r="E398" s="106"/>
      <c r="F398" s="106"/>
      <c r="G398" s="106"/>
      <c r="H398" s="107"/>
      <c r="I398" s="107"/>
      <c r="J398" s="9"/>
      <c r="K398" s="9"/>
      <c r="L398" s="127">
        <f>SUM(L34+L60+L174+L189+L334+L338)</f>
        <v>-15.348999999999998</v>
      </c>
      <c r="M398" s="126"/>
    </row>
    <row r="399" spans="1:13" ht="15.75" thickBot="1">
      <c r="A399" s="339"/>
      <c r="B399" s="215" t="s">
        <v>14</v>
      </c>
      <c r="C399" s="108"/>
      <c r="D399" s="122"/>
      <c r="E399" s="109"/>
      <c r="F399" s="110"/>
      <c r="G399" s="110"/>
      <c r="H399" s="111"/>
      <c r="I399" s="111"/>
      <c r="J399" s="13"/>
      <c r="K399" s="13"/>
      <c r="L399" s="125">
        <f>SUM(L9:L33)+SUM(L35:L59)+SUM(L61:L153)+SUM(L155:L173)+SUM(L175:L188)+SUM(L192:L333)+SUM(L335:L337)+SUM(L339:L396)</f>
        <v>1129.302</v>
      </c>
      <c r="M399" s="112"/>
    </row>
    <row r="400" spans="1:13" ht="15">
      <c r="A400" s="2"/>
      <c r="B400" s="216"/>
      <c r="C400" s="3"/>
      <c r="D400" s="117"/>
      <c r="E400" s="2"/>
      <c r="F400" s="2"/>
      <c r="G400" s="2"/>
      <c r="H400" s="3"/>
      <c r="I400" s="3"/>
      <c r="J400" s="2"/>
      <c r="K400" s="2"/>
      <c r="L400" s="2"/>
      <c r="M400" s="2"/>
    </row>
    <row r="401" spans="1:13" ht="15">
      <c r="A401" s="5"/>
      <c r="B401" s="217"/>
      <c r="C401" s="4"/>
      <c r="D401" s="123"/>
      <c r="E401" s="5"/>
      <c r="F401" s="5"/>
      <c r="G401" s="5"/>
      <c r="H401" s="4"/>
      <c r="I401" s="4"/>
      <c r="J401" s="5"/>
      <c r="K401" s="5"/>
      <c r="L401" s="5"/>
      <c r="M401" s="2"/>
    </row>
    <row r="402" spans="1:13" ht="15">
      <c r="A402" s="5"/>
      <c r="B402" s="217"/>
      <c r="C402" s="4"/>
      <c r="D402" s="123"/>
      <c r="E402" s="5"/>
      <c r="F402" s="5"/>
      <c r="G402" s="5"/>
      <c r="H402" s="4"/>
      <c r="I402" s="4"/>
      <c r="J402" s="5"/>
      <c r="K402" s="5"/>
      <c r="L402" s="5"/>
      <c r="M402" s="113"/>
    </row>
    <row r="403" spans="1:13" ht="15">
      <c r="A403" s="5"/>
      <c r="B403" s="217"/>
      <c r="C403" s="4"/>
      <c r="D403" s="123"/>
      <c r="E403" s="5"/>
      <c r="F403" s="5"/>
      <c r="G403" s="5"/>
      <c r="H403" s="4"/>
      <c r="I403" s="4"/>
      <c r="J403" s="5"/>
      <c r="K403" s="5"/>
      <c r="L403" s="5"/>
      <c r="M403" s="2"/>
    </row>
    <row r="404" spans="1:13" ht="15">
      <c r="A404" s="5"/>
      <c r="B404" s="217"/>
      <c r="C404" s="114"/>
      <c r="D404" s="23"/>
      <c r="E404" s="115"/>
      <c r="F404" s="115"/>
      <c r="G404" s="114"/>
      <c r="H404" s="116"/>
      <c r="I404" s="115"/>
      <c r="J404" s="115"/>
      <c r="K404" s="115"/>
      <c r="L404" s="5"/>
      <c r="M404" s="2"/>
    </row>
    <row r="405" spans="1:13" ht="15">
      <c r="A405" s="5"/>
      <c r="B405" s="217"/>
      <c r="C405" s="114" t="s">
        <v>405</v>
      </c>
      <c r="D405" s="23"/>
      <c r="E405" s="115"/>
      <c r="F405" s="115"/>
      <c r="G405" s="114"/>
      <c r="H405" s="116"/>
      <c r="I405" s="115"/>
      <c r="J405" s="115"/>
      <c r="K405" s="115"/>
      <c r="L405" s="5"/>
      <c r="M405" s="2"/>
    </row>
    <row r="406" spans="1:13" ht="15">
      <c r="A406" s="67"/>
      <c r="B406" s="218"/>
      <c r="C406" s="22" t="s">
        <v>406</v>
      </c>
      <c r="D406" s="23"/>
      <c r="E406" s="23"/>
      <c r="F406" s="23"/>
      <c r="G406" s="22"/>
      <c r="H406" s="24"/>
      <c r="I406" s="23"/>
      <c r="J406" s="23" t="s">
        <v>407</v>
      </c>
      <c r="K406" s="23"/>
      <c r="L406" s="67"/>
      <c r="M406" s="19"/>
    </row>
    <row r="407" spans="1:13" ht="15">
      <c r="A407" s="67"/>
      <c r="B407" s="218"/>
      <c r="C407" s="68"/>
      <c r="D407" s="123"/>
      <c r="E407" s="67"/>
      <c r="F407" s="67"/>
      <c r="G407" s="67"/>
      <c r="H407" s="68"/>
      <c r="I407" s="68"/>
      <c r="J407" s="67"/>
      <c r="K407" s="67"/>
      <c r="L407" s="67"/>
      <c r="M407" s="19"/>
    </row>
  </sheetData>
  <sheetProtection/>
  <mergeCells count="174">
    <mergeCell ref="A8:L8"/>
    <mergeCell ref="A9:A11"/>
    <mergeCell ref="K1:L1"/>
    <mergeCell ref="B2:L2"/>
    <mergeCell ref="K3:L3"/>
    <mergeCell ref="L9:L11"/>
    <mergeCell ref="A4:A6"/>
    <mergeCell ref="B4:B6"/>
    <mergeCell ref="C4:L4"/>
    <mergeCell ref="J5:J6"/>
    <mergeCell ref="M4:M6"/>
    <mergeCell ref="C5:C6"/>
    <mergeCell ref="D5:D6"/>
    <mergeCell ref="E5:E6"/>
    <mergeCell ref="F5:G5"/>
    <mergeCell ref="H5:H6"/>
    <mergeCell ref="I5:I6"/>
    <mergeCell ref="K5:L6"/>
    <mergeCell ref="M9:M11"/>
    <mergeCell ref="A17:A19"/>
    <mergeCell ref="L17:L19"/>
    <mergeCell ref="M17:M19"/>
    <mergeCell ref="M13:M15"/>
    <mergeCell ref="A13:A15"/>
    <mergeCell ref="L13:L15"/>
    <mergeCell ref="M157:M159"/>
    <mergeCell ref="A25:A27"/>
    <mergeCell ref="L25:L27"/>
    <mergeCell ref="M25:M27"/>
    <mergeCell ref="A30:A32"/>
    <mergeCell ref="A154:L154"/>
    <mergeCell ref="A35:A37"/>
    <mergeCell ref="L35:L37"/>
    <mergeCell ref="M35:M37"/>
    <mergeCell ref="A161:A163"/>
    <mergeCell ref="L161:L163"/>
    <mergeCell ref="M161:M163"/>
    <mergeCell ref="A20:A22"/>
    <mergeCell ref="L20:L22"/>
    <mergeCell ref="M20:M22"/>
    <mergeCell ref="L30:L32"/>
    <mergeCell ref="M30:M32"/>
    <mergeCell ref="A157:A159"/>
    <mergeCell ref="L157:L159"/>
    <mergeCell ref="A164:A166"/>
    <mergeCell ref="L164:L166"/>
    <mergeCell ref="M164:M166"/>
    <mergeCell ref="A167:A169"/>
    <mergeCell ref="L167:L169"/>
    <mergeCell ref="M167:M169"/>
    <mergeCell ref="A171:A173"/>
    <mergeCell ref="L171:L173"/>
    <mergeCell ref="M171:M173"/>
    <mergeCell ref="A175:A177"/>
    <mergeCell ref="L175:L177"/>
    <mergeCell ref="M175:M177"/>
    <mergeCell ref="A179:A181"/>
    <mergeCell ref="L179:L181"/>
    <mergeCell ref="M179:M181"/>
    <mergeCell ref="A182:A184"/>
    <mergeCell ref="L182:L184"/>
    <mergeCell ref="M182:M184"/>
    <mergeCell ref="A186:A188"/>
    <mergeCell ref="L186:L188"/>
    <mergeCell ref="M186:M188"/>
    <mergeCell ref="A189:A191"/>
    <mergeCell ref="L189:L191"/>
    <mergeCell ref="M189:M191"/>
    <mergeCell ref="A192:A194"/>
    <mergeCell ref="L192:L194"/>
    <mergeCell ref="M192:M194"/>
    <mergeCell ref="A195:A197"/>
    <mergeCell ref="L195:L197"/>
    <mergeCell ref="M195:M197"/>
    <mergeCell ref="A198:A200"/>
    <mergeCell ref="L198:L200"/>
    <mergeCell ref="M198:M200"/>
    <mergeCell ref="A201:A203"/>
    <mergeCell ref="L201:L203"/>
    <mergeCell ref="M201:M203"/>
    <mergeCell ref="A205:A207"/>
    <mergeCell ref="L205:L207"/>
    <mergeCell ref="M205:M207"/>
    <mergeCell ref="A209:A211"/>
    <mergeCell ref="L209:L211"/>
    <mergeCell ref="M209:M211"/>
    <mergeCell ref="A213:A215"/>
    <mergeCell ref="L213:L215"/>
    <mergeCell ref="M213:M215"/>
    <mergeCell ref="A216:A218"/>
    <mergeCell ref="L216:L218"/>
    <mergeCell ref="M216:M218"/>
    <mergeCell ref="A219:A221"/>
    <mergeCell ref="L219:L221"/>
    <mergeCell ref="M219:M221"/>
    <mergeCell ref="A222:A224"/>
    <mergeCell ref="L222:L224"/>
    <mergeCell ref="M222:M224"/>
    <mergeCell ref="A225:A227"/>
    <mergeCell ref="L225:L227"/>
    <mergeCell ref="M225:M227"/>
    <mergeCell ref="A229:A231"/>
    <mergeCell ref="L229:L231"/>
    <mergeCell ref="M229:M231"/>
    <mergeCell ref="A232:A234"/>
    <mergeCell ref="L232:L234"/>
    <mergeCell ref="M232:M234"/>
    <mergeCell ref="A236:A238"/>
    <mergeCell ref="L236:L238"/>
    <mergeCell ref="M236:M238"/>
    <mergeCell ref="A239:A241"/>
    <mergeCell ref="L239:L241"/>
    <mergeCell ref="M239:M241"/>
    <mergeCell ref="A242:A244"/>
    <mergeCell ref="L242:L244"/>
    <mergeCell ref="M242:M244"/>
    <mergeCell ref="A246:A248"/>
    <mergeCell ref="L246:L248"/>
    <mergeCell ref="M246:M248"/>
    <mergeCell ref="A249:A251"/>
    <mergeCell ref="L249:L251"/>
    <mergeCell ref="M249:M251"/>
    <mergeCell ref="A254:A256"/>
    <mergeCell ref="L254:L256"/>
    <mergeCell ref="M254:M256"/>
    <mergeCell ref="A257:A259"/>
    <mergeCell ref="L257:L259"/>
    <mergeCell ref="M257:M259"/>
    <mergeCell ref="A260:A262"/>
    <mergeCell ref="L260:L262"/>
    <mergeCell ref="M260:M262"/>
    <mergeCell ref="A263:A265"/>
    <mergeCell ref="L263:L265"/>
    <mergeCell ref="M263:M265"/>
    <mergeCell ref="A269:A271"/>
    <mergeCell ref="L269:L271"/>
    <mergeCell ref="M269:M271"/>
    <mergeCell ref="A272:A274"/>
    <mergeCell ref="L272:L274"/>
    <mergeCell ref="M272:M274"/>
    <mergeCell ref="A275:A277"/>
    <mergeCell ref="L275:L277"/>
    <mergeCell ref="M275:M277"/>
    <mergeCell ref="A278:A280"/>
    <mergeCell ref="L278:L280"/>
    <mergeCell ref="M278:M280"/>
    <mergeCell ref="A281:A283"/>
    <mergeCell ref="L281:L283"/>
    <mergeCell ref="M281:M283"/>
    <mergeCell ref="A284:A286"/>
    <mergeCell ref="L284:L286"/>
    <mergeCell ref="M284:M286"/>
    <mergeCell ref="A287:A289"/>
    <mergeCell ref="L287:L289"/>
    <mergeCell ref="M287:M289"/>
    <mergeCell ref="A290:A292"/>
    <mergeCell ref="L290:L292"/>
    <mergeCell ref="M290:M292"/>
    <mergeCell ref="A293:A295"/>
    <mergeCell ref="L293:L295"/>
    <mergeCell ref="M293:M295"/>
    <mergeCell ref="A296:A298"/>
    <mergeCell ref="L296:L298"/>
    <mergeCell ref="M296:M298"/>
    <mergeCell ref="A299:A301"/>
    <mergeCell ref="L299:L301"/>
    <mergeCell ref="M299:M301"/>
    <mergeCell ref="A397:A399"/>
    <mergeCell ref="A302:A304"/>
    <mergeCell ref="L302:L304"/>
    <mergeCell ref="M302:M304"/>
    <mergeCell ref="A305:A307"/>
    <mergeCell ref="L305:L307"/>
    <mergeCell ref="M305:M307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57" r:id="rId1"/>
  <rowBreaks count="10" manualBreakCount="10">
    <brk id="41" max="255" man="1"/>
    <brk id="80" max="255" man="1"/>
    <brk id="119" max="255" man="1"/>
    <brk id="163" max="255" man="1"/>
    <brk id="227" max="255" man="1"/>
    <brk id="249" max="255" man="1"/>
    <brk id="271" max="255" man="1"/>
    <brk id="295" max="255" man="1"/>
    <brk id="351" max="12" man="1"/>
    <brk id="3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07"/>
  <sheetViews>
    <sheetView tabSelected="1" zoomScalePageLayoutView="0" workbookViewId="0" topLeftCell="A1">
      <selection activeCell="E4" sqref="E4:F4"/>
    </sheetView>
  </sheetViews>
  <sheetFormatPr defaultColWidth="9.140625" defaultRowHeight="15"/>
  <cols>
    <col min="1" max="1" width="5.28125" style="326" customWidth="1"/>
    <col min="2" max="2" width="32.28125" style="327" customWidth="1"/>
    <col min="3" max="3" width="13.7109375" style="327" customWidth="1"/>
    <col min="4" max="4" width="17.00390625" style="328" customWidth="1"/>
    <col min="5" max="5" width="11.140625" style="328" customWidth="1"/>
    <col min="6" max="6" width="10.28125" style="326" customWidth="1"/>
    <col min="7" max="8" width="11.421875" style="327" customWidth="1"/>
    <col min="9" max="9" width="12.7109375" style="326" customWidth="1"/>
    <col min="10" max="10" width="12.28125" style="328" customWidth="1"/>
    <col min="11" max="11" width="9.421875" style="326" customWidth="1"/>
    <col min="12" max="12" width="14.8515625" style="232" customWidth="1"/>
  </cols>
  <sheetData>
    <row r="1" spans="1:11" ht="15">
      <c r="A1" s="231"/>
      <c r="B1" s="421"/>
      <c r="C1" s="421"/>
      <c r="D1" s="421"/>
      <c r="E1" s="421"/>
      <c r="F1" s="421"/>
      <c r="G1" s="421"/>
      <c r="H1" s="421"/>
      <c r="I1" s="421"/>
      <c r="J1" s="421"/>
      <c r="K1" s="421"/>
    </row>
    <row r="2" spans="1:12" ht="15.75" thickBot="1">
      <c r="A2" s="233"/>
      <c r="B2" s="234"/>
      <c r="C2" s="234"/>
      <c r="D2" s="235"/>
      <c r="E2" s="235"/>
      <c r="F2" s="233"/>
      <c r="G2" s="234"/>
      <c r="H2" s="234"/>
      <c r="I2" s="233"/>
      <c r="J2" s="422"/>
      <c r="K2" s="422"/>
      <c r="L2" s="219"/>
    </row>
    <row r="3" spans="1:12" ht="15.75" customHeight="1">
      <c r="A3" s="418" t="s">
        <v>414</v>
      </c>
      <c r="B3" s="423" t="s">
        <v>415</v>
      </c>
      <c r="C3" s="423" t="s">
        <v>413</v>
      </c>
      <c r="D3" s="423"/>
      <c r="E3" s="423"/>
      <c r="F3" s="423"/>
      <c r="G3" s="423"/>
      <c r="H3" s="423"/>
      <c r="I3" s="423"/>
      <c r="J3" s="423"/>
      <c r="K3" s="423"/>
      <c r="L3" s="429" t="s">
        <v>425</v>
      </c>
    </row>
    <row r="4" spans="1:12" ht="15.75" customHeight="1">
      <c r="A4" s="419"/>
      <c r="B4" s="424"/>
      <c r="C4" s="424" t="s">
        <v>416</v>
      </c>
      <c r="D4" s="432" t="s">
        <v>417</v>
      </c>
      <c r="E4" s="434" t="s">
        <v>420</v>
      </c>
      <c r="F4" s="434"/>
      <c r="G4" s="434" t="s">
        <v>421</v>
      </c>
      <c r="H4" s="434" t="s">
        <v>422</v>
      </c>
      <c r="I4" s="434" t="s">
        <v>423</v>
      </c>
      <c r="J4" s="434" t="s">
        <v>424</v>
      </c>
      <c r="K4" s="434"/>
      <c r="L4" s="430"/>
    </row>
    <row r="5" spans="1:12" ht="97.5" customHeight="1" thickBot="1">
      <c r="A5" s="420"/>
      <c r="B5" s="425"/>
      <c r="C5" s="425"/>
      <c r="D5" s="433"/>
      <c r="E5" s="354" t="s">
        <v>418</v>
      </c>
      <c r="F5" s="355" t="s">
        <v>419</v>
      </c>
      <c r="G5" s="435"/>
      <c r="H5" s="435"/>
      <c r="I5" s="435"/>
      <c r="J5" s="435"/>
      <c r="K5" s="435"/>
      <c r="L5" s="431"/>
    </row>
    <row r="6" spans="1:12" ht="15.75" thickBot="1">
      <c r="A6" s="236">
        <v>1</v>
      </c>
      <c r="B6" s="237">
        <v>2</v>
      </c>
      <c r="C6" s="237">
        <v>3</v>
      </c>
      <c r="D6" s="238">
        <v>4</v>
      </c>
      <c r="E6" s="238">
        <v>5</v>
      </c>
      <c r="F6" s="237">
        <v>6</v>
      </c>
      <c r="G6" s="237">
        <v>7</v>
      </c>
      <c r="H6" s="237">
        <v>8</v>
      </c>
      <c r="I6" s="237">
        <v>9</v>
      </c>
      <c r="J6" s="238">
        <v>10</v>
      </c>
      <c r="K6" s="237">
        <v>11</v>
      </c>
      <c r="L6" s="220">
        <v>12</v>
      </c>
    </row>
    <row r="7" spans="1:12" ht="15.75" customHeight="1" thickBot="1">
      <c r="A7" s="436" t="s">
        <v>426</v>
      </c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221"/>
    </row>
    <row r="8" spans="1:12" ht="15.75" thickBot="1">
      <c r="A8" s="412">
        <v>1</v>
      </c>
      <c r="B8" s="360" t="s">
        <v>427</v>
      </c>
      <c r="C8" s="239" t="s">
        <v>149</v>
      </c>
      <c r="D8" s="240">
        <v>1.64</v>
      </c>
      <c r="E8" s="240">
        <f>E9+E10</f>
        <v>6.3</v>
      </c>
      <c r="F8" s="241" t="s">
        <v>720</v>
      </c>
      <c r="G8" s="242">
        <f>E8</f>
        <v>6.3</v>
      </c>
      <c r="H8" s="241">
        <v>0</v>
      </c>
      <c r="I8" s="242">
        <f>G8-H8</f>
        <v>6.3</v>
      </c>
      <c r="J8" s="240">
        <f>I8-D8</f>
        <v>4.66</v>
      </c>
      <c r="K8" s="415">
        <f>MIN(J8:J10)</f>
        <v>1.1999999999999997</v>
      </c>
      <c r="L8" s="426" t="s">
        <v>721</v>
      </c>
    </row>
    <row r="9" spans="1:12" ht="15.75" thickBot="1">
      <c r="A9" s="413"/>
      <c r="B9" s="361" t="s">
        <v>428</v>
      </c>
      <c r="C9" s="244">
        <v>6.3</v>
      </c>
      <c r="D9" s="245">
        <v>1.1</v>
      </c>
      <c r="E9" s="245">
        <v>2.3</v>
      </c>
      <c r="F9" s="241" t="s">
        <v>720</v>
      </c>
      <c r="G9" s="247">
        <f aca="true" t="shared" si="0" ref="G9:G72">E9</f>
        <v>2.3</v>
      </c>
      <c r="H9" s="246">
        <v>0</v>
      </c>
      <c r="I9" s="248">
        <f aca="true" t="shared" si="1" ref="I9:I72">G9-H9</f>
        <v>2.3</v>
      </c>
      <c r="J9" s="245">
        <f>I9-D9</f>
        <v>1.1999999999999997</v>
      </c>
      <c r="K9" s="416"/>
      <c r="L9" s="427"/>
    </row>
    <row r="10" spans="1:12" ht="15.75" thickBot="1">
      <c r="A10" s="414"/>
      <c r="B10" s="362" t="s">
        <v>428</v>
      </c>
      <c r="C10" s="250">
        <v>6.3</v>
      </c>
      <c r="D10" s="251">
        <v>0.54</v>
      </c>
      <c r="E10" s="251">
        <v>4</v>
      </c>
      <c r="F10" s="241" t="s">
        <v>720</v>
      </c>
      <c r="G10" s="253">
        <f t="shared" si="0"/>
        <v>4</v>
      </c>
      <c r="H10" s="252">
        <v>0</v>
      </c>
      <c r="I10" s="254">
        <f t="shared" si="1"/>
        <v>4</v>
      </c>
      <c r="J10" s="251">
        <f aca="true" t="shared" si="2" ref="J10:J73">I10-D10</f>
        <v>3.46</v>
      </c>
      <c r="K10" s="417"/>
      <c r="L10" s="428"/>
    </row>
    <row r="11" spans="1:12" ht="15.75" thickBot="1">
      <c r="A11" s="256">
        <v>2</v>
      </c>
      <c r="B11" s="363" t="s">
        <v>429</v>
      </c>
      <c r="C11" s="257" t="s">
        <v>149</v>
      </c>
      <c r="D11" s="258">
        <v>0.39</v>
      </c>
      <c r="E11" s="258">
        <v>2.15</v>
      </c>
      <c r="F11" s="241" t="s">
        <v>720</v>
      </c>
      <c r="G11" s="260">
        <f t="shared" si="0"/>
        <v>2.15</v>
      </c>
      <c r="H11" s="259">
        <v>0</v>
      </c>
      <c r="I11" s="261">
        <f t="shared" si="1"/>
        <v>2.15</v>
      </c>
      <c r="J11" s="258">
        <f t="shared" si="2"/>
        <v>1.7599999999999998</v>
      </c>
      <c r="K11" s="261">
        <f>J11</f>
        <v>1.7599999999999998</v>
      </c>
      <c r="L11" s="222" t="s">
        <v>721</v>
      </c>
    </row>
    <row r="12" spans="1:12" ht="15.75" thickBot="1">
      <c r="A12" s="437">
        <v>3</v>
      </c>
      <c r="B12" s="360" t="s">
        <v>430</v>
      </c>
      <c r="C12" s="262" t="s">
        <v>149</v>
      </c>
      <c r="D12" s="240">
        <v>2.84</v>
      </c>
      <c r="E12" s="240">
        <f>E13+E14</f>
        <v>6.7</v>
      </c>
      <c r="F12" s="241" t="s">
        <v>720</v>
      </c>
      <c r="G12" s="264">
        <f t="shared" si="0"/>
        <v>6.7</v>
      </c>
      <c r="H12" s="263">
        <v>0</v>
      </c>
      <c r="I12" s="240">
        <f t="shared" si="1"/>
        <v>6.7</v>
      </c>
      <c r="J12" s="240">
        <f t="shared" si="2"/>
        <v>3.8600000000000003</v>
      </c>
      <c r="K12" s="440">
        <f>MIN(J12:J14)</f>
        <v>0.16000000000000014</v>
      </c>
      <c r="L12" s="443" t="s">
        <v>721</v>
      </c>
    </row>
    <row r="13" spans="1:12" ht="15.75" thickBot="1">
      <c r="A13" s="438"/>
      <c r="B13" s="361" t="s">
        <v>428</v>
      </c>
      <c r="C13" s="266">
        <v>6.3</v>
      </c>
      <c r="D13" s="245">
        <v>0.5</v>
      </c>
      <c r="E13" s="245">
        <v>4.2</v>
      </c>
      <c r="F13" s="241" t="s">
        <v>720</v>
      </c>
      <c r="G13" s="268">
        <f t="shared" si="0"/>
        <v>4.2</v>
      </c>
      <c r="H13" s="267">
        <v>0</v>
      </c>
      <c r="I13" s="245">
        <f t="shared" si="1"/>
        <v>4.2</v>
      </c>
      <c r="J13" s="245">
        <f t="shared" si="2"/>
        <v>3.7</v>
      </c>
      <c r="K13" s="441"/>
      <c r="L13" s="444"/>
    </row>
    <row r="14" spans="1:12" ht="15.75" thickBot="1">
      <c r="A14" s="439"/>
      <c r="B14" s="362" t="s">
        <v>431</v>
      </c>
      <c r="C14" s="269">
        <v>6.3</v>
      </c>
      <c r="D14" s="251">
        <v>2.34</v>
      </c>
      <c r="E14" s="251">
        <v>2.5</v>
      </c>
      <c r="F14" s="241" t="s">
        <v>720</v>
      </c>
      <c r="G14" s="271">
        <f t="shared" si="0"/>
        <v>2.5</v>
      </c>
      <c r="H14" s="270">
        <v>0</v>
      </c>
      <c r="I14" s="251">
        <f t="shared" si="1"/>
        <v>2.5</v>
      </c>
      <c r="J14" s="251">
        <f t="shared" si="2"/>
        <v>0.16000000000000014</v>
      </c>
      <c r="K14" s="442"/>
      <c r="L14" s="445"/>
    </row>
    <row r="15" spans="1:12" ht="15.75" thickBot="1">
      <c r="A15" s="256">
        <v>4</v>
      </c>
      <c r="B15" s="363" t="s">
        <v>432</v>
      </c>
      <c r="C15" s="257" t="s">
        <v>365</v>
      </c>
      <c r="D15" s="258">
        <v>0.8</v>
      </c>
      <c r="E15" s="258">
        <v>2.5</v>
      </c>
      <c r="F15" s="241" t="s">
        <v>720</v>
      </c>
      <c r="G15" s="260">
        <f t="shared" si="0"/>
        <v>2.5</v>
      </c>
      <c r="H15" s="259">
        <v>0</v>
      </c>
      <c r="I15" s="261">
        <f t="shared" si="1"/>
        <v>2.5</v>
      </c>
      <c r="J15" s="258">
        <f t="shared" si="2"/>
        <v>1.7</v>
      </c>
      <c r="K15" s="261">
        <f>J15</f>
        <v>1.7</v>
      </c>
      <c r="L15" s="222" t="s">
        <v>721</v>
      </c>
    </row>
    <row r="16" spans="1:12" ht="15.75" thickBot="1">
      <c r="A16" s="412">
        <v>5</v>
      </c>
      <c r="B16" s="360" t="s">
        <v>433</v>
      </c>
      <c r="C16" s="239" t="s">
        <v>149</v>
      </c>
      <c r="D16" s="240">
        <v>0.82</v>
      </c>
      <c r="E16" s="240">
        <f>E17+E18</f>
        <v>6</v>
      </c>
      <c r="F16" s="241" t="s">
        <v>720</v>
      </c>
      <c r="G16" s="272">
        <f t="shared" si="0"/>
        <v>6</v>
      </c>
      <c r="H16" s="241">
        <v>0</v>
      </c>
      <c r="I16" s="242">
        <f t="shared" si="1"/>
        <v>6</v>
      </c>
      <c r="J16" s="240">
        <f t="shared" si="2"/>
        <v>5.18</v>
      </c>
      <c r="K16" s="415">
        <f>MIN(J16:J18)</f>
        <v>1.48</v>
      </c>
      <c r="L16" s="426" t="s">
        <v>721</v>
      </c>
    </row>
    <row r="17" spans="1:12" ht="15.75" thickBot="1">
      <c r="A17" s="413"/>
      <c r="B17" s="361" t="s">
        <v>428</v>
      </c>
      <c r="C17" s="244">
        <v>6.3</v>
      </c>
      <c r="D17" s="245">
        <v>0</v>
      </c>
      <c r="E17" s="245">
        <v>3.7</v>
      </c>
      <c r="F17" s="241" t="s">
        <v>720</v>
      </c>
      <c r="G17" s="247">
        <f t="shared" si="0"/>
        <v>3.7</v>
      </c>
      <c r="H17" s="246">
        <v>0</v>
      </c>
      <c r="I17" s="248">
        <f t="shared" si="1"/>
        <v>3.7</v>
      </c>
      <c r="J17" s="245">
        <f t="shared" si="2"/>
        <v>3.7</v>
      </c>
      <c r="K17" s="416"/>
      <c r="L17" s="427"/>
    </row>
    <row r="18" spans="1:12" ht="15.75" thickBot="1">
      <c r="A18" s="414"/>
      <c r="B18" s="362" t="s">
        <v>431</v>
      </c>
      <c r="C18" s="250">
        <v>6.3</v>
      </c>
      <c r="D18" s="251">
        <v>0.82</v>
      </c>
      <c r="E18" s="251">
        <v>2.3</v>
      </c>
      <c r="F18" s="241" t="s">
        <v>720</v>
      </c>
      <c r="G18" s="253">
        <f t="shared" si="0"/>
        <v>2.3</v>
      </c>
      <c r="H18" s="252">
        <v>0</v>
      </c>
      <c r="I18" s="254">
        <f t="shared" si="1"/>
        <v>2.3</v>
      </c>
      <c r="J18" s="251">
        <f t="shared" si="2"/>
        <v>1.48</v>
      </c>
      <c r="K18" s="417"/>
      <c r="L18" s="428"/>
    </row>
    <row r="19" spans="1:12" ht="15.75" thickBot="1">
      <c r="A19" s="412">
        <v>6</v>
      </c>
      <c r="B19" s="360" t="s">
        <v>434</v>
      </c>
      <c r="C19" s="239" t="s">
        <v>365</v>
      </c>
      <c r="D19" s="240">
        <v>1.1</v>
      </c>
      <c r="E19" s="240">
        <f>E20+E21</f>
        <v>5.16</v>
      </c>
      <c r="F19" s="241">
        <v>120</v>
      </c>
      <c r="G19" s="272">
        <f t="shared" si="0"/>
        <v>5.16</v>
      </c>
      <c r="H19" s="241">
        <v>0</v>
      </c>
      <c r="I19" s="242">
        <f t="shared" si="1"/>
        <v>5.16</v>
      </c>
      <c r="J19" s="240">
        <f t="shared" si="2"/>
        <v>4.0600000000000005</v>
      </c>
      <c r="K19" s="415">
        <f>MIN(J19:J21)</f>
        <v>0.49</v>
      </c>
      <c r="L19" s="426" t="s">
        <v>721</v>
      </c>
    </row>
    <row r="20" spans="1:12" ht="15">
      <c r="A20" s="413"/>
      <c r="B20" s="361" t="s">
        <v>428</v>
      </c>
      <c r="C20" s="273">
        <v>10</v>
      </c>
      <c r="D20" s="245">
        <v>0.93</v>
      </c>
      <c r="E20" s="245">
        <v>4.5</v>
      </c>
      <c r="F20" s="241" t="s">
        <v>720</v>
      </c>
      <c r="G20" s="247">
        <f t="shared" si="0"/>
        <v>4.5</v>
      </c>
      <c r="H20" s="246">
        <v>0</v>
      </c>
      <c r="I20" s="248">
        <f t="shared" si="1"/>
        <v>4.5</v>
      </c>
      <c r="J20" s="245">
        <f t="shared" si="2"/>
        <v>3.57</v>
      </c>
      <c r="K20" s="416"/>
      <c r="L20" s="427"/>
    </row>
    <row r="21" spans="1:12" ht="15.75" thickBot="1">
      <c r="A21" s="414"/>
      <c r="B21" s="362" t="s">
        <v>431</v>
      </c>
      <c r="C21" s="274">
        <v>10</v>
      </c>
      <c r="D21" s="251">
        <v>0.17</v>
      </c>
      <c r="E21" s="251">
        <v>0.66</v>
      </c>
      <c r="F21" s="252">
        <v>120</v>
      </c>
      <c r="G21" s="253">
        <f t="shared" si="0"/>
        <v>0.66</v>
      </c>
      <c r="H21" s="252">
        <v>0</v>
      </c>
      <c r="I21" s="254">
        <f t="shared" si="1"/>
        <v>0.66</v>
      </c>
      <c r="J21" s="251">
        <f t="shared" si="2"/>
        <v>0.49</v>
      </c>
      <c r="K21" s="417"/>
      <c r="L21" s="428"/>
    </row>
    <row r="22" spans="1:12" ht="15.75" thickBot="1">
      <c r="A22" s="256">
        <v>7</v>
      </c>
      <c r="B22" s="363" t="s">
        <v>435</v>
      </c>
      <c r="C22" s="257" t="s">
        <v>151</v>
      </c>
      <c r="D22" s="258">
        <v>0.31</v>
      </c>
      <c r="E22" s="258">
        <v>2.15</v>
      </c>
      <c r="F22" s="241" t="s">
        <v>720</v>
      </c>
      <c r="G22" s="260">
        <f t="shared" si="0"/>
        <v>2.15</v>
      </c>
      <c r="H22" s="259">
        <v>0</v>
      </c>
      <c r="I22" s="261">
        <f t="shared" si="1"/>
        <v>2.15</v>
      </c>
      <c r="J22" s="258">
        <f t="shared" si="2"/>
        <v>1.8399999999999999</v>
      </c>
      <c r="K22" s="261">
        <f>J22</f>
        <v>1.8399999999999999</v>
      </c>
      <c r="L22" s="222" t="s">
        <v>721</v>
      </c>
    </row>
    <row r="23" spans="1:12" ht="15.75" thickBot="1">
      <c r="A23" s="256">
        <v>8</v>
      </c>
      <c r="B23" s="363" t="s">
        <v>436</v>
      </c>
      <c r="C23" s="257" t="s">
        <v>149</v>
      </c>
      <c r="D23" s="258">
        <v>0.4</v>
      </c>
      <c r="E23" s="258">
        <v>0.45</v>
      </c>
      <c r="F23" s="241" t="s">
        <v>720</v>
      </c>
      <c r="G23" s="260">
        <f t="shared" si="0"/>
        <v>0.45</v>
      </c>
      <c r="H23" s="259">
        <v>0</v>
      </c>
      <c r="I23" s="261">
        <f t="shared" si="1"/>
        <v>0.45</v>
      </c>
      <c r="J23" s="258">
        <f t="shared" si="2"/>
        <v>0.04999999999999999</v>
      </c>
      <c r="K23" s="261">
        <f>J23</f>
        <v>0.04999999999999999</v>
      </c>
      <c r="L23" s="222" t="s">
        <v>721</v>
      </c>
    </row>
    <row r="24" spans="1:12" ht="15.75" thickBot="1">
      <c r="A24" s="412">
        <v>9</v>
      </c>
      <c r="B24" s="360" t="s">
        <v>437</v>
      </c>
      <c r="C24" s="239" t="s">
        <v>365</v>
      </c>
      <c r="D24" s="240">
        <v>1.28</v>
      </c>
      <c r="E24" s="240">
        <f>E25+E26</f>
        <v>5.13</v>
      </c>
      <c r="F24" s="241" t="s">
        <v>720</v>
      </c>
      <c r="G24" s="272">
        <f t="shared" si="0"/>
        <v>5.13</v>
      </c>
      <c r="H24" s="241">
        <v>0</v>
      </c>
      <c r="I24" s="242">
        <f t="shared" si="1"/>
        <v>5.13</v>
      </c>
      <c r="J24" s="240">
        <f t="shared" si="2"/>
        <v>3.8499999999999996</v>
      </c>
      <c r="K24" s="415">
        <f>MIN(J24:J26)</f>
        <v>1</v>
      </c>
      <c r="L24" s="426" t="s">
        <v>721</v>
      </c>
    </row>
    <row r="25" spans="1:12" ht="15.75" thickBot="1">
      <c r="A25" s="413"/>
      <c r="B25" s="361" t="s">
        <v>428</v>
      </c>
      <c r="C25" s="273">
        <v>10</v>
      </c>
      <c r="D25" s="245">
        <v>0.75</v>
      </c>
      <c r="E25" s="245">
        <v>3.6</v>
      </c>
      <c r="F25" s="241" t="s">
        <v>720</v>
      </c>
      <c r="G25" s="247">
        <f t="shared" si="0"/>
        <v>3.6</v>
      </c>
      <c r="H25" s="246">
        <v>0</v>
      </c>
      <c r="I25" s="248">
        <f t="shared" si="1"/>
        <v>3.6</v>
      </c>
      <c r="J25" s="245">
        <f t="shared" si="2"/>
        <v>2.85</v>
      </c>
      <c r="K25" s="416"/>
      <c r="L25" s="427"/>
    </row>
    <row r="26" spans="1:12" ht="15.75" thickBot="1">
      <c r="A26" s="414"/>
      <c r="B26" s="362" t="s">
        <v>431</v>
      </c>
      <c r="C26" s="274">
        <v>10</v>
      </c>
      <c r="D26" s="251">
        <v>0.53</v>
      </c>
      <c r="E26" s="251">
        <v>1.53</v>
      </c>
      <c r="F26" s="241" t="s">
        <v>720</v>
      </c>
      <c r="G26" s="253">
        <f t="shared" si="0"/>
        <v>1.53</v>
      </c>
      <c r="H26" s="252">
        <v>0</v>
      </c>
      <c r="I26" s="254">
        <f t="shared" si="1"/>
        <v>1.53</v>
      </c>
      <c r="J26" s="251">
        <f t="shared" si="2"/>
        <v>1</v>
      </c>
      <c r="K26" s="417"/>
      <c r="L26" s="428"/>
    </row>
    <row r="27" spans="1:12" ht="15.75" thickBot="1">
      <c r="A27" s="256">
        <v>10</v>
      </c>
      <c r="B27" s="363" t="s">
        <v>438</v>
      </c>
      <c r="C27" s="257" t="s">
        <v>365</v>
      </c>
      <c r="D27" s="258">
        <v>1.2</v>
      </c>
      <c r="E27" s="258">
        <v>1.21</v>
      </c>
      <c r="F27" s="241" t="s">
        <v>720</v>
      </c>
      <c r="G27" s="260">
        <f t="shared" si="0"/>
        <v>1.21</v>
      </c>
      <c r="H27" s="259">
        <v>0</v>
      </c>
      <c r="I27" s="261">
        <f t="shared" si="1"/>
        <v>1.21</v>
      </c>
      <c r="J27" s="258">
        <f t="shared" si="2"/>
        <v>0.010000000000000009</v>
      </c>
      <c r="K27" s="261">
        <f>J27</f>
        <v>0.010000000000000009</v>
      </c>
      <c r="L27" s="222" t="s">
        <v>721</v>
      </c>
    </row>
    <row r="28" spans="1:12" ht="15.75" thickBot="1">
      <c r="A28" s="256">
        <v>11</v>
      </c>
      <c r="B28" s="363" t="s">
        <v>439</v>
      </c>
      <c r="C28" s="257" t="s">
        <v>151</v>
      </c>
      <c r="D28" s="258">
        <v>0.99</v>
      </c>
      <c r="E28" s="258">
        <v>1.92</v>
      </c>
      <c r="F28" s="241" t="s">
        <v>720</v>
      </c>
      <c r="G28" s="260">
        <f t="shared" si="0"/>
        <v>1.92</v>
      </c>
      <c r="H28" s="259">
        <v>0</v>
      </c>
      <c r="I28" s="261">
        <f t="shared" si="1"/>
        <v>1.92</v>
      </c>
      <c r="J28" s="258">
        <f t="shared" si="2"/>
        <v>0.9299999999999999</v>
      </c>
      <c r="K28" s="261">
        <f>MIN(J28:J28)</f>
        <v>0.9299999999999999</v>
      </c>
      <c r="L28" s="222" t="s">
        <v>721</v>
      </c>
    </row>
    <row r="29" spans="1:12" ht="15.75" thickBot="1">
      <c r="A29" s="455">
        <v>12</v>
      </c>
      <c r="B29" s="360" t="s">
        <v>440</v>
      </c>
      <c r="C29" s="239" t="s">
        <v>149</v>
      </c>
      <c r="D29" s="240">
        <v>0.56</v>
      </c>
      <c r="E29" s="240">
        <f>E30+E31</f>
        <v>5.890000000000001</v>
      </c>
      <c r="F29" s="241" t="s">
        <v>720</v>
      </c>
      <c r="G29" s="272">
        <f t="shared" si="0"/>
        <v>5.890000000000001</v>
      </c>
      <c r="H29" s="241">
        <v>0</v>
      </c>
      <c r="I29" s="242">
        <f t="shared" si="1"/>
        <v>5.890000000000001</v>
      </c>
      <c r="J29" s="240">
        <f t="shared" si="2"/>
        <v>5.33</v>
      </c>
      <c r="K29" s="449">
        <f>MIN(J29:J31)</f>
        <v>1.97</v>
      </c>
      <c r="L29" s="426" t="s">
        <v>721</v>
      </c>
    </row>
    <row r="30" spans="1:12" ht="15.75" thickBot="1">
      <c r="A30" s="456"/>
      <c r="B30" s="361" t="s">
        <v>428</v>
      </c>
      <c r="C30" s="244">
        <v>6.3</v>
      </c>
      <c r="D30" s="245">
        <v>0.38</v>
      </c>
      <c r="E30" s="245">
        <v>3.74</v>
      </c>
      <c r="F30" s="241" t="s">
        <v>720</v>
      </c>
      <c r="G30" s="247">
        <f t="shared" si="0"/>
        <v>3.74</v>
      </c>
      <c r="H30" s="246">
        <v>0</v>
      </c>
      <c r="I30" s="248">
        <f t="shared" si="1"/>
        <v>3.74</v>
      </c>
      <c r="J30" s="245">
        <f t="shared" si="2"/>
        <v>3.3600000000000003</v>
      </c>
      <c r="K30" s="450"/>
      <c r="L30" s="427"/>
    </row>
    <row r="31" spans="1:12" ht="15.75" thickBot="1">
      <c r="A31" s="457"/>
      <c r="B31" s="362" t="s">
        <v>431</v>
      </c>
      <c r="C31" s="250">
        <v>6.3</v>
      </c>
      <c r="D31" s="251">
        <v>0.18</v>
      </c>
      <c r="E31" s="251">
        <v>2.15</v>
      </c>
      <c r="F31" s="241" t="s">
        <v>720</v>
      </c>
      <c r="G31" s="253">
        <f t="shared" si="0"/>
        <v>2.15</v>
      </c>
      <c r="H31" s="252">
        <v>0</v>
      </c>
      <c r="I31" s="254">
        <f t="shared" si="1"/>
        <v>2.15</v>
      </c>
      <c r="J31" s="251">
        <f t="shared" si="2"/>
        <v>1.97</v>
      </c>
      <c r="K31" s="451"/>
      <c r="L31" s="428"/>
    </row>
    <row r="32" spans="1:12" ht="15.75" thickBot="1">
      <c r="A32" s="256">
        <v>13</v>
      </c>
      <c r="B32" s="363" t="s">
        <v>441</v>
      </c>
      <c r="C32" s="257" t="s">
        <v>151</v>
      </c>
      <c r="D32" s="258">
        <v>0.4</v>
      </c>
      <c r="E32" s="258">
        <v>1.4</v>
      </c>
      <c r="F32" s="241" t="s">
        <v>720</v>
      </c>
      <c r="G32" s="260">
        <f t="shared" si="0"/>
        <v>1.4</v>
      </c>
      <c r="H32" s="259">
        <v>0</v>
      </c>
      <c r="I32" s="261">
        <f t="shared" si="1"/>
        <v>1.4</v>
      </c>
      <c r="J32" s="258">
        <f t="shared" si="2"/>
        <v>0.9999999999999999</v>
      </c>
      <c r="K32" s="261">
        <f>J32</f>
        <v>0.9999999999999999</v>
      </c>
      <c r="L32" s="222" t="s">
        <v>721</v>
      </c>
    </row>
    <row r="33" spans="1:12" ht="15.75" thickBot="1">
      <c r="A33" s="256">
        <v>14</v>
      </c>
      <c r="B33" s="363" t="s">
        <v>442</v>
      </c>
      <c r="C33" s="257" t="s">
        <v>367</v>
      </c>
      <c r="D33" s="258">
        <v>4.1</v>
      </c>
      <c r="E33" s="258">
        <v>6.64</v>
      </c>
      <c r="F33" s="241" t="s">
        <v>720</v>
      </c>
      <c r="G33" s="260">
        <f t="shared" si="0"/>
        <v>6.64</v>
      </c>
      <c r="H33" s="259">
        <v>0</v>
      </c>
      <c r="I33" s="261">
        <f t="shared" si="1"/>
        <v>6.64</v>
      </c>
      <c r="J33" s="258">
        <f t="shared" si="2"/>
        <v>2.54</v>
      </c>
      <c r="K33" s="261">
        <f>J33</f>
        <v>2.54</v>
      </c>
      <c r="L33" s="222" t="s">
        <v>721</v>
      </c>
    </row>
    <row r="34" spans="1:12" ht="15.75" thickBot="1">
      <c r="A34" s="455">
        <v>15</v>
      </c>
      <c r="B34" s="364" t="s">
        <v>443</v>
      </c>
      <c r="C34" s="239" t="s">
        <v>365</v>
      </c>
      <c r="D34" s="240">
        <v>3.01</v>
      </c>
      <c r="E34" s="240">
        <f>E35+E36</f>
        <v>7.5</v>
      </c>
      <c r="F34" s="241" t="s">
        <v>720</v>
      </c>
      <c r="G34" s="272">
        <f t="shared" si="0"/>
        <v>7.5</v>
      </c>
      <c r="H34" s="241">
        <v>0</v>
      </c>
      <c r="I34" s="242">
        <f t="shared" si="1"/>
        <v>7.5</v>
      </c>
      <c r="J34" s="240">
        <f t="shared" si="2"/>
        <v>4.49</v>
      </c>
      <c r="K34" s="242">
        <f>MIN(J34:J36)</f>
        <v>0.79</v>
      </c>
      <c r="L34" s="452" t="s">
        <v>721</v>
      </c>
    </row>
    <row r="35" spans="1:12" ht="15.75" thickBot="1">
      <c r="A35" s="456"/>
      <c r="B35" s="365" t="s">
        <v>428</v>
      </c>
      <c r="C35" s="273">
        <v>10</v>
      </c>
      <c r="D35" s="245">
        <v>2.7</v>
      </c>
      <c r="E35" s="245">
        <v>6.4</v>
      </c>
      <c r="F35" s="241" t="s">
        <v>720</v>
      </c>
      <c r="G35" s="247">
        <f t="shared" si="0"/>
        <v>6.4</v>
      </c>
      <c r="H35" s="246">
        <v>0</v>
      </c>
      <c r="I35" s="248">
        <f t="shared" si="1"/>
        <v>6.4</v>
      </c>
      <c r="J35" s="245">
        <f t="shared" si="2"/>
        <v>3.7</v>
      </c>
      <c r="K35" s="248"/>
      <c r="L35" s="453"/>
    </row>
    <row r="36" spans="1:12" ht="15.75" thickBot="1">
      <c r="A36" s="457"/>
      <c r="B36" s="366" t="s">
        <v>431</v>
      </c>
      <c r="C36" s="274">
        <v>10</v>
      </c>
      <c r="D36" s="251">
        <v>0.31</v>
      </c>
      <c r="E36" s="251">
        <v>1.1</v>
      </c>
      <c r="F36" s="241" t="s">
        <v>720</v>
      </c>
      <c r="G36" s="253">
        <f t="shared" si="0"/>
        <v>1.1</v>
      </c>
      <c r="H36" s="252">
        <v>0</v>
      </c>
      <c r="I36" s="254">
        <f t="shared" si="1"/>
        <v>1.1</v>
      </c>
      <c r="J36" s="251">
        <f t="shared" si="2"/>
        <v>0.79</v>
      </c>
      <c r="K36" s="254"/>
      <c r="L36" s="454"/>
    </row>
    <row r="37" spans="1:12" ht="15.75" thickBot="1">
      <c r="A37" s="256">
        <v>16</v>
      </c>
      <c r="B37" s="363" t="s">
        <v>444</v>
      </c>
      <c r="C37" s="257" t="s">
        <v>151</v>
      </c>
      <c r="D37" s="258">
        <v>0.46</v>
      </c>
      <c r="E37" s="258">
        <v>0.8</v>
      </c>
      <c r="F37" s="241" t="s">
        <v>720</v>
      </c>
      <c r="G37" s="260">
        <f t="shared" si="0"/>
        <v>0.8</v>
      </c>
      <c r="H37" s="259">
        <v>0</v>
      </c>
      <c r="I37" s="261">
        <f t="shared" si="1"/>
        <v>0.8</v>
      </c>
      <c r="J37" s="258">
        <f t="shared" si="2"/>
        <v>0.34</v>
      </c>
      <c r="K37" s="261">
        <f>J37</f>
        <v>0.34</v>
      </c>
      <c r="L37" s="222" t="s">
        <v>721</v>
      </c>
    </row>
    <row r="38" spans="1:12" ht="15.75" thickBot="1">
      <c r="A38" s="256">
        <v>17</v>
      </c>
      <c r="B38" s="363" t="s">
        <v>445</v>
      </c>
      <c r="C38" s="257" t="s">
        <v>368</v>
      </c>
      <c r="D38" s="258">
        <v>0.7</v>
      </c>
      <c r="E38" s="258">
        <v>0.96</v>
      </c>
      <c r="F38" s="241" t="s">
        <v>720</v>
      </c>
      <c r="G38" s="260">
        <f t="shared" si="0"/>
        <v>0.96</v>
      </c>
      <c r="H38" s="259">
        <v>0</v>
      </c>
      <c r="I38" s="261">
        <f t="shared" si="1"/>
        <v>0.96</v>
      </c>
      <c r="J38" s="258">
        <f t="shared" si="2"/>
        <v>0.26</v>
      </c>
      <c r="K38" s="261">
        <f aca="true" t="shared" si="3" ref="K38:K101">J38</f>
        <v>0.26</v>
      </c>
      <c r="L38" s="222" t="s">
        <v>721</v>
      </c>
    </row>
    <row r="39" spans="1:12" ht="15.75" thickBot="1">
      <c r="A39" s="256">
        <v>18</v>
      </c>
      <c r="B39" s="363" t="s">
        <v>446</v>
      </c>
      <c r="C39" s="257" t="s">
        <v>151</v>
      </c>
      <c r="D39" s="258">
        <v>0.25</v>
      </c>
      <c r="E39" s="258">
        <v>0.68</v>
      </c>
      <c r="F39" s="241" t="s">
        <v>720</v>
      </c>
      <c r="G39" s="260">
        <f t="shared" si="0"/>
        <v>0.68</v>
      </c>
      <c r="H39" s="259">
        <v>0</v>
      </c>
      <c r="I39" s="261">
        <f t="shared" si="1"/>
        <v>0.68</v>
      </c>
      <c r="J39" s="258">
        <f t="shared" si="2"/>
        <v>0.43000000000000005</v>
      </c>
      <c r="K39" s="261">
        <f t="shared" si="3"/>
        <v>0.43000000000000005</v>
      </c>
      <c r="L39" s="222" t="s">
        <v>721</v>
      </c>
    </row>
    <row r="40" spans="1:12" ht="15.75" thickBot="1">
      <c r="A40" s="256">
        <v>19</v>
      </c>
      <c r="B40" s="363" t="s">
        <v>447</v>
      </c>
      <c r="C40" s="257" t="s">
        <v>151</v>
      </c>
      <c r="D40" s="258">
        <v>0.28</v>
      </c>
      <c r="E40" s="258">
        <v>1.43</v>
      </c>
      <c r="F40" s="241" t="s">
        <v>720</v>
      </c>
      <c r="G40" s="260">
        <f t="shared" si="0"/>
        <v>1.43</v>
      </c>
      <c r="H40" s="259">
        <v>0</v>
      </c>
      <c r="I40" s="261">
        <f t="shared" si="1"/>
        <v>1.43</v>
      </c>
      <c r="J40" s="258">
        <f t="shared" si="2"/>
        <v>1.15</v>
      </c>
      <c r="K40" s="261">
        <f t="shared" si="3"/>
        <v>1.15</v>
      </c>
      <c r="L40" s="222" t="s">
        <v>721</v>
      </c>
    </row>
    <row r="41" spans="1:12" ht="15.75" thickBot="1">
      <c r="A41" s="256">
        <v>20</v>
      </c>
      <c r="B41" s="367" t="s">
        <v>448</v>
      </c>
      <c r="C41" s="257" t="s">
        <v>369</v>
      </c>
      <c r="D41" s="258">
        <v>0.55</v>
      </c>
      <c r="E41" s="258">
        <v>1.34</v>
      </c>
      <c r="F41" s="241" t="s">
        <v>720</v>
      </c>
      <c r="G41" s="260">
        <f t="shared" si="0"/>
        <v>1.34</v>
      </c>
      <c r="H41" s="259">
        <v>0</v>
      </c>
      <c r="I41" s="261">
        <f t="shared" si="1"/>
        <v>1.34</v>
      </c>
      <c r="J41" s="258">
        <f t="shared" si="2"/>
        <v>0.79</v>
      </c>
      <c r="K41" s="261">
        <f t="shared" si="3"/>
        <v>0.79</v>
      </c>
      <c r="L41" s="222" t="s">
        <v>721</v>
      </c>
    </row>
    <row r="42" spans="1:12" ht="15.75" thickBot="1">
      <c r="A42" s="256">
        <v>21</v>
      </c>
      <c r="B42" s="363" t="s">
        <v>449</v>
      </c>
      <c r="C42" s="257" t="s">
        <v>151</v>
      </c>
      <c r="D42" s="258">
        <v>0.77</v>
      </c>
      <c r="E42" s="258">
        <v>0.96</v>
      </c>
      <c r="F42" s="241" t="s">
        <v>720</v>
      </c>
      <c r="G42" s="260">
        <f t="shared" si="0"/>
        <v>0.96</v>
      </c>
      <c r="H42" s="259">
        <v>0</v>
      </c>
      <c r="I42" s="261">
        <f t="shared" si="1"/>
        <v>0.96</v>
      </c>
      <c r="J42" s="258">
        <f t="shared" si="2"/>
        <v>0.18999999999999995</v>
      </c>
      <c r="K42" s="261">
        <f t="shared" si="3"/>
        <v>0.18999999999999995</v>
      </c>
      <c r="L42" s="222" t="s">
        <v>721</v>
      </c>
    </row>
    <row r="43" spans="1:12" ht="15.75" thickBot="1">
      <c r="A43" s="256">
        <v>22</v>
      </c>
      <c r="B43" s="363" t="s">
        <v>450</v>
      </c>
      <c r="C43" s="257" t="s">
        <v>370</v>
      </c>
      <c r="D43" s="258">
        <v>0.78</v>
      </c>
      <c r="E43" s="258">
        <v>2.83</v>
      </c>
      <c r="F43" s="241" t="s">
        <v>720</v>
      </c>
      <c r="G43" s="260">
        <f t="shared" si="0"/>
        <v>2.83</v>
      </c>
      <c r="H43" s="259">
        <v>0</v>
      </c>
      <c r="I43" s="261">
        <f t="shared" si="1"/>
        <v>2.83</v>
      </c>
      <c r="J43" s="258">
        <f t="shared" si="2"/>
        <v>2.05</v>
      </c>
      <c r="K43" s="261">
        <f t="shared" si="3"/>
        <v>2.05</v>
      </c>
      <c r="L43" s="222" t="s">
        <v>721</v>
      </c>
    </row>
    <row r="44" spans="1:12" ht="15.75" thickBot="1">
      <c r="A44" s="256">
        <v>23</v>
      </c>
      <c r="B44" s="363" t="s">
        <v>451</v>
      </c>
      <c r="C44" s="257" t="s">
        <v>371</v>
      </c>
      <c r="D44" s="258">
        <v>0.22</v>
      </c>
      <c r="E44" s="258">
        <v>0.64</v>
      </c>
      <c r="F44" s="241" t="s">
        <v>720</v>
      </c>
      <c r="G44" s="260">
        <f t="shared" si="0"/>
        <v>0.64</v>
      </c>
      <c r="H44" s="259">
        <v>0</v>
      </c>
      <c r="I44" s="261">
        <f t="shared" si="1"/>
        <v>0.64</v>
      </c>
      <c r="J44" s="258">
        <f t="shared" si="2"/>
        <v>0.42000000000000004</v>
      </c>
      <c r="K44" s="261">
        <f t="shared" si="3"/>
        <v>0.42000000000000004</v>
      </c>
      <c r="L44" s="222" t="s">
        <v>721</v>
      </c>
    </row>
    <row r="45" spans="1:12" ht="15.75" thickBot="1">
      <c r="A45" s="256">
        <v>24</v>
      </c>
      <c r="B45" s="363" t="s">
        <v>452</v>
      </c>
      <c r="C45" s="257" t="s">
        <v>369</v>
      </c>
      <c r="D45" s="258">
        <v>0.46</v>
      </c>
      <c r="E45" s="258">
        <v>1.43</v>
      </c>
      <c r="F45" s="241" t="s">
        <v>720</v>
      </c>
      <c r="G45" s="260">
        <f t="shared" si="0"/>
        <v>1.43</v>
      </c>
      <c r="H45" s="259">
        <v>0</v>
      </c>
      <c r="I45" s="261">
        <f t="shared" si="1"/>
        <v>1.43</v>
      </c>
      <c r="J45" s="258">
        <f t="shared" si="2"/>
        <v>0.97</v>
      </c>
      <c r="K45" s="261">
        <f t="shared" si="3"/>
        <v>0.97</v>
      </c>
      <c r="L45" s="222" t="s">
        <v>721</v>
      </c>
    </row>
    <row r="46" spans="1:12" ht="15.75" thickBot="1">
      <c r="A46" s="256">
        <v>25</v>
      </c>
      <c r="B46" s="363" t="s">
        <v>453</v>
      </c>
      <c r="C46" s="257" t="s">
        <v>151</v>
      </c>
      <c r="D46" s="258">
        <v>0.27</v>
      </c>
      <c r="E46" s="258">
        <v>2.15</v>
      </c>
      <c r="F46" s="241" t="s">
        <v>720</v>
      </c>
      <c r="G46" s="260">
        <f t="shared" si="0"/>
        <v>2.15</v>
      </c>
      <c r="H46" s="259">
        <v>0</v>
      </c>
      <c r="I46" s="261">
        <f t="shared" si="1"/>
        <v>2.15</v>
      </c>
      <c r="J46" s="258">
        <f t="shared" si="2"/>
        <v>1.88</v>
      </c>
      <c r="K46" s="261">
        <f t="shared" si="3"/>
        <v>1.88</v>
      </c>
      <c r="L46" s="222" t="s">
        <v>721</v>
      </c>
    </row>
    <row r="47" spans="1:12" ht="15.75" thickBot="1">
      <c r="A47" s="256">
        <v>26</v>
      </c>
      <c r="B47" s="363" t="s">
        <v>454</v>
      </c>
      <c r="C47" s="257" t="s">
        <v>369</v>
      </c>
      <c r="D47" s="258">
        <v>0.6</v>
      </c>
      <c r="E47" s="258">
        <v>1.76</v>
      </c>
      <c r="F47" s="241" t="s">
        <v>720</v>
      </c>
      <c r="G47" s="260">
        <f t="shared" si="0"/>
        <v>1.76</v>
      </c>
      <c r="H47" s="259">
        <v>0</v>
      </c>
      <c r="I47" s="261">
        <f t="shared" si="1"/>
        <v>1.76</v>
      </c>
      <c r="J47" s="258">
        <f t="shared" si="2"/>
        <v>1.1600000000000001</v>
      </c>
      <c r="K47" s="261">
        <f t="shared" si="3"/>
        <v>1.1600000000000001</v>
      </c>
      <c r="L47" s="222" t="s">
        <v>721</v>
      </c>
    </row>
    <row r="48" spans="1:12" ht="15.75" thickBot="1">
      <c r="A48" s="277">
        <v>27</v>
      </c>
      <c r="B48" s="363" t="s">
        <v>455</v>
      </c>
      <c r="C48" s="278" t="s">
        <v>371</v>
      </c>
      <c r="D48" s="258">
        <v>0.6</v>
      </c>
      <c r="E48" s="258">
        <v>0.67</v>
      </c>
      <c r="F48" s="241" t="s">
        <v>720</v>
      </c>
      <c r="G48" s="280">
        <f t="shared" si="0"/>
        <v>0.67</v>
      </c>
      <c r="H48" s="279">
        <v>0</v>
      </c>
      <c r="I48" s="258">
        <f t="shared" si="1"/>
        <v>0.67</v>
      </c>
      <c r="J48" s="258">
        <f t="shared" si="2"/>
        <v>0.07000000000000006</v>
      </c>
      <c r="K48" s="258">
        <f t="shared" si="3"/>
        <v>0.07000000000000006</v>
      </c>
      <c r="L48" s="223" t="s">
        <v>721</v>
      </c>
    </row>
    <row r="49" spans="1:12" ht="15.75" thickBot="1">
      <c r="A49" s="256">
        <v>28</v>
      </c>
      <c r="B49" s="368" t="s">
        <v>456</v>
      </c>
      <c r="C49" s="257" t="s">
        <v>371</v>
      </c>
      <c r="D49" s="258">
        <v>0.24</v>
      </c>
      <c r="E49" s="258">
        <v>0.67</v>
      </c>
      <c r="F49" s="241" t="s">
        <v>720</v>
      </c>
      <c r="G49" s="260">
        <f t="shared" si="0"/>
        <v>0.67</v>
      </c>
      <c r="H49" s="259">
        <v>0</v>
      </c>
      <c r="I49" s="261">
        <f t="shared" si="1"/>
        <v>0.67</v>
      </c>
      <c r="J49" s="258">
        <f t="shared" si="2"/>
        <v>0.43000000000000005</v>
      </c>
      <c r="K49" s="261">
        <f t="shared" si="3"/>
        <v>0.43000000000000005</v>
      </c>
      <c r="L49" s="222" t="s">
        <v>721</v>
      </c>
    </row>
    <row r="50" spans="1:12" ht="15.75" thickBot="1">
      <c r="A50" s="256">
        <v>29</v>
      </c>
      <c r="B50" s="363" t="s">
        <v>457</v>
      </c>
      <c r="C50" s="257" t="s">
        <v>151</v>
      </c>
      <c r="D50" s="258">
        <v>0.42</v>
      </c>
      <c r="E50" s="258">
        <v>0.76</v>
      </c>
      <c r="F50" s="241" t="s">
        <v>720</v>
      </c>
      <c r="G50" s="260">
        <f t="shared" si="0"/>
        <v>0.76</v>
      </c>
      <c r="H50" s="259">
        <v>0</v>
      </c>
      <c r="I50" s="261">
        <f t="shared" si="1"/>
        <v>0.76</v>
      </c>
      <c r="J50" s="258">
        <f t="shared" si="2"/>
        <v>0.34</v>
      </c>
      <c r="K50" s="261">
        <f t="shared" si="3"/>
        <v>0.34</v>
      </c>
      <c r="L50" s="222" t="s">
        <v>721</v>
      </c>
    </row>
    <row r="51" spans="1:12" ht="15.75" thickBot="1">
      <c r="A51" s="256">
        <v>30</v>
      </c>
      <c r="B51" s="363" t="s">
        <v>458</v>
      </c>
      <c r="C51" s="257" t="s">
        <v>372</v>
      </c>
      <c r="D51" s="258">
        <v>0.09</v>
      </c>
      <c r="E51" s="258">
        <v>0.64</v>
      </c>
      <c r="F51" s="241" t="s">
        <v>720</v>
      </c>
      <c r="G51" s="260">
        <f t="shared" si="0"/>
        <v>0.64</v>
      </c>
      <c r="H51" s="259">
        <v>0</v>
      </c>
      <c r="I51" s="261">
        <f t="shared" si="1"/>
        <v>0.64</v>
      </c>
      <c r="J51" s="258">
        <f t="shared" si="2"/>
        <v>0.55</v>
      </c>
      <c r="K51" s="261">
        <f t="shared" si="3"/>
        <v>0.55</v>
      </c>
      <c r="L51" s="222" t="s">
        <v>721</v>
      </c>
    </row>
    <row r="52" spans="1:12" ht="15.75" thickBot="1">
      <c r="A52" s="256">
        <v>31</v>
      </c>
      <c r="B52" s="363" t="s">
        <v>459</v>
      </c>
      <c r="C52" s="257" t="s">
        <v>368</v>
      </c>
      <c r="D52" s="258">
        <v>0.59</v>
      </c>
      <c r="E52" s="258">
        <v>1.6</v>
      </c>
      <c r="F52" s="259">
        <v>50</v>
      </c>
      <c r="G52" s="260">
        <f t="shared" si="0"/>
        <v>1.6</v>
      </c>
      <c r="H52" s="259">
        <v>0</v>
      </c>
      <c r="I52" s="261">
        <f t="shared" si="1"/>
        <v>1.6</v>
      </c>
      <c r="J52" s="258">
        <f t="shared" si="2"/>
        <v>1.0100000000000002</v>
      </c>
      <c r="K52" s="261">
        <f t="shared" si="3"/>
        <v>1.0100000000000002</v>
      </c>
      <c r="L52" s="222" t="s">
        <v>721</v>
      </c>
    </row>
    <row r="53" spans="1:12" ht="15.75" thickBot="1">
      <c r="A53" s="256">
        <v>32</v>
      </c>
      <c r="B53" s="363" t="s">
        <v>460</v>
      </c>
      <c r="C53" s="257" t="s">
        <v>371</v>
      </c>
      <c r="D53" s="258">
        <v>0.21</v>
      </c>
      <c r="E53" s="258">
        <v>0.64</v>
      </c>
      <c r="F53" s="241" t="s">
        <v>720</v>
      </c>
      <c r="G53" s="260">
        <f t="shared" si="0"/>
        <v>0.64</v>
      </c>
      <c r="H53" s="259">
        <v>0</v>
      </c>
      <c r="I53" s="261">
        <f t="shared" si="1"/>
        <v>0.64</v>
      </c>
      <c r="J53" s="258">
        <f t="shared" si="2"/>
        <v>0.43000000000000005</v>
      </c>
      <c r="K53" s="261">
        <f t="shared" si="3"/>
        <v>0.43000000000000005</v>
      </c>
      <c r="L53" s="222" t="s">
        <v>721</v>
      </c>
    </row>
    <row r="54" spans="1:12" ht="15.75" thickBot="1">
      <c r="A54" s="256">
        <v>33</v>
      </c>
      <c r="B54" s="363" t="s">
        <v>461</v>
      </c>
      <c r="C54" s="257" t="s">
        <v>371</v>
      </c>
      <c r="D54" s="258">
        <v>0.18</v>
      </c>
      <c r="E54" s="258">
        <v>1.43</v>
      </c>
      <c r="F54" s="241" t="s">
        <v>720</v>
      </c>
      <c r="G54" s="260">
        <f t="shared" si="0"/>
        <v>1.43</v>
      </c>
      <c r="H54" s="259">
        <v>0</v>
      </c>
      <c r="I54" s="261">
        <f t="shared" si="1"/>
        <v>1.43</v>
      </c>
      <c r="J54" s="258">
        <f t="shared" si="2"/>
        <v>1.25</v>
      </c>
      <c r="K54" s="261">
        <f t="shared" si="3"/>
        <v>1.25</v>
      </c>
      <c r="L54" s="222" t="s">
        <v>721</v>
      </c>
    </row>
    <row r="55" spans="1:12" ht="15.75" thickBot="1">
      <c r="A55" s="256">
        <v>34</v>
      </c>
      <c r="B55" s="363" t="s">
        <v>462</v>
      </c>
      <c r="C55" s="257" t="s">
        <v>369</v>
      </c>
      <c r="D55" s="258">
        <v>0.89</v>
      </c>
      <c r="E55" s="258">
        <v>1.43</v>
      </c>
      <c r="F55" s="241" t="s">
        <v>720</v>
      </c>
      <c r="G55" s="260">
        <f t="shared" si="0"/>
        <v>1.43</v>
      </c>
      <c r="H55" s="259">
        <v>0</v>
      </c>
      <c r="I55" s="261">
        <f t="shared" si="1"/>
        <v>1.43</v>
      </c>
      <c r="J55" s="258">
        <f t="shared" si="2"/>
        <v>0.5399999999999999</v>
      </c>
      <c r="K55" s="261">
        <f t="shared" si="3"/>
        <v>0.5399999999999999</v>
      </c>
      <c r="L55" s="222" t="s">
        <v>721</v>
      </c>
    </row>
    <row r="56" spans="1:12" ht="15.75" thickBot="1">
      <c r="A56" s="256">
        <v>35</v>
      </c>
      <c r="B56" s="363" t="s">
        <v>463</v>
      </c>
      <c r="C56" s="257" t="s">
        <v>151</v>
      </c>
      <c r="D56" s="258">
        <v>0.12</v>
      </c>
      <c r="E56" s="258">
        <v>2.15</v>
      </c>
      <c r="F56" s="241" t="s">
        <v>720</v>
      </c>
      <c r="G56" s="260">
        <f t="shared" si="0"/>
        <v>2.15</v>
      </c>
      <c r="H56" s="259">
        <v>0</v>
      </c>
      <c r="I56" s="261">
        <f t="shared" si="1"/>
        <v>2.15</v>
      </c>
      <c r="J56" s="258">
        <f t="shared" si="2"/>
        <v>2.03</v>
      </c>
      <c r="K56" s="261">
        <f t="shared" si="3"/>
        <v>2.03</v>
      </c>
      <c r="L56" s="222" t="s">
        <v>721</v>
      </c>
    </row>
    <row r="57" spans="1:12" ht="15.75" thickBot="1">
      <c r="A57" s="256">
        <v>36</v>
      </c>
      <c r="B57" s="363" t="s">
        <v>464</v>
      </c>
      <c r="C57" s="257" t="s">
        <v>151</v>
      </c>
      <c r="D57" s="258">
        <v>0.36</v>
      </c>
      <c r="E57" s="258">
        <v>0.8</v>
      </c>
      <c r="F57" s="241" t="s">
        <v>720</v>
      </c>
      <c r="G57" s="260">
        <f t="shared" si="0"/>
        <v>0.8</v>
      </c>
      <c r="H57" s="259">
        <v>0</v>
      </c>
      <c r="I57" s="261">
        <f t="shared" si="1"/>
        <v>0.8</v>
      </c>
      <c r="J57" s="258">
        <f t="shared" si="2"/>
        <v>0.44000000000000006</v>
      </c>
      <c r="K57" s="261">
        <f t="shared" si="3"/>
        <v>0.44000000000000006</v>
      </c>
      <c r="L57" s="222" t="s">
        <v>721</v>
      </c>
    </row>
    <row r="58" spans="1:12" ht="15.75" thickBot="1">
      <c r="A58" s="256">
        <v>37</v>
      </c>
      <c r="B58" s="363" t="s">
        <v>465</v>
      </c>
      <c r="C58" s="257" t="s">
        <v>151</v>
      </c>
      <c r="D58" s="258">
        <v>0.64</v>
      </c>
      <c r="E58" s="258">
        <v>1.05</v>
      </c>
      <c r="F58" s="241" t="s">
        <v>720</v>
      </c>
      <c r="G58" s="260">
        <f t="shared" si="0"/>
        <v>1.05</v>
      </c>
      <c r="H58" s="259">
        <v>0</v>
      </c>
      <c r="I58" s="261">
        <f t="shared" si="1"/>
        <v>1.05</v>
      </c>
      <c r="J58" s="258">
        <f t="shared" si="2"/>
        <v>0.41000000000000003</v>
      </c>
      <c r="K58" s="261">
        <f t="shared" si="3"/>
        <v>0.41000000000000003</v>
      </c>
      <c r="L58" s="222" t="s">
        <v>721</v>
      </c>
    </row>
    <row r="59" spans="1:12" ht="38.25" customHeight="1" thickBot="1">
      <c r="A59" s="256">
        <v>38</v>
      </c>
      <c r="B59" s="363" t="s">
        <v>466</v>
      </c>
      <c r="C59" s="257" t="s">
        <v>369</v>
      </c>
      <c r="D59" s="258">
        <v>1.58</v>
      </c>
      <c r="E59" s="258">
        <v>2.72</v>
      </c>
      <c r="F59" s="241" t="s">
        <v>720</v>
      </c>
      <c r="G59" s="260">
        <f t="shared" si="0"/>
        <v>2.72</v>
      </c>
      <c r="H59" s="259">
        <v>0</v>
      </c>
      <c r="I59" s="261">
        <f t="shared" si="1"/>
        <v>2.72</v>
      </c>
      <c r="J59" s="258">
        <f t="shared" si="2"/>
        <v>1.1400000000000001</v>
      </c>
      <c r="K59" s="261">
        <f t="shared" si="3"/>
        <v>1.1400000000000001</v>
      </c>
      <c r="L59" s="222" t="s">
        <v>721</v>
      </c>
    </row>
    <row r="60" spans="1:12" ht="15.75" thickBot="1">
      <c r="A60" s="256">
        <v>39</v>
      </c>
      <c r="B60" s="363" t="s">
        <v>467</v>
      </c>
      <c r="C60" s="257" t="s">
        <v>151</v>
      </c>
      <c r="D60" s="258">
        <v>0.3</v>
      </c>
      <c r="E60" s="258">
        <v>1.1</v>
      </c>
      <c r="F60" s="241" t="s">
        <v>720</v>
      </c>
      <c r="G60" s="260">
        <f t="shared" si="0"/>
        <v>1.1</v>
      </c>
      <c r="H60" s="259">
        <v>0</v>
      </c>
      <c r="I60" s="261">
        <f t="shared" si="1"/>
        <v>1.1</v>
      </c>
      <c r="J60" s="258">
        <f t="shared" si="2"/>
        <v>0.8</v>
      </c>
      <c r="K60" s="261">
        <f t="shared" si="3"/>
        <v>0.8</v>
      </c>
      <c r="L60" s="222" t="s">
        <v>721</v>
      </c>
    </row>
    <row r="61" spans="1:12" ht="15.75" thickBot="1">
      <c r="A61" s="256">
        <v>40</v>
      </c>
      <c r="B61" s="363" t="s">
        <v>468</v>
      </c>
      <c r="C61" s="257" t="s">
        <v>151</v>
      </c>
      <c r="D61" s="258">
        <v>0.65</v>
      </c>
      <c r="E61" s="258">
        <v>0.9</v>
      </c>
      <c r="F61" s="241" t="s">
        <v>720</v>
      </c>
      <c r="G61" s="260">
        <f t="shared" si="0"/>
        <v>0.9</v>
      </c>
      <c r="H61" s="259">
        <v>0</v>
      </c>
      <c r="I61" s="261">
        <f t="shared" si="1"/>
        <v>0.9</v>
      </c>
      <c r="J61" s="258">
        <f t="shared" si="2"/>
        <v>0.25</v>
      </c>
      <c r="K61" s="261">
        <f t="shared" si="3"/>
        <v>0.25</v>
      </c>
      <c r="L61" s="222" t="s">
        <v>721</v>
      </c>
    </row>
    <row r="62" spans="1:12" ht="15.75" thickBot="1">
      <c r="A62" s="256">
        <v>41</v>
      </c>
      <c r="B62" s="363" t="s">
        <v>469</v>
      </c>
      <c r="C62" s="257" t="s">
        <v>369</v>
      </c>
      <c r="D62" s="258">
        <v>0.86</v>
      </c>
      <c r="E62" s="258">
        <v>2.1</v>
      </c>
      <c r="F62" s="241" t="s">
        <v>720</v>
      </c>
      <c r="G62" s="260">
        <f t="shared" si="0"/>
        <v>2.1</v>
      </c>
      <c r="H62" s="259">
        <v>0</v>
      </c>
      <c r="I62" s="261">
        <f t="shared" si="1"/>
        <v>2.1</v>
      </c>
      <c r="J62" s="258">
        <f t="shared" si="2"/>
        <v>1.2400000000000002</v>
      </c>
      <c r="K62" s="261">
        <f t="shared" si="3"/>
        <v>1.2400000000000002</v>
      </c>
      <c r="L62" s="222" t="s">
        <v>721</v>
      </c>
    </row>
    <row r="63" spans="1:12" ht="15.75" thickBot="1">
      <c r="A63" s="256">
        <v>42</v>
      </c>
      <c r="B63" s="363" t="s">
        <v>470</v>
      </c>
      <c r="C63" s="257" t="s">
        <v>151</v>
      </c>
      <c r="D63" s="258">
        <v>0.66</v>
      </c>
      <c r="E63" s="258">
        <v>2.15</v>
      </c>
      <c r="F63" s="241" t="s">
        <v>720</v>
      </c>
      <c r="G63" s="260">
        <f t="shared" si="0"/>
        <v>2.15</v>
      </c>
      <c r="H63" s="259">
        <v>0</v>
      </c>
      <c r="I63" s="261">
        <f t="shared" si="1"/>
        <v>2.15</v>
      </c>
      <c r="J63" s="258">
        <f t="shared" si="2"/>
        <v>1.4899999999999998</v>
      </c>
      <c r="K63" s="261">
        <f t="shared" si="3"/>
        <v>1.4899999999999998</v>
      </c>
      <c r="L63" s="222" t="s">
        <v>721</v>
      </c>
    </row>
    <row r="64" spans="1:12" ht="15.75" thickBot="1">
      <c r="A64" s="256">
        <v>43</v>
      </c>
      <c r="B64" s="363" t="s">
        <v>471</v>
      </c>
      <c r="C64" s="257" t="s">
        <v>151</v>
      </c>
      <c r="D64" s="258">
        <v>0.21</v>
      </c>
      <c r="E64" s="258">
        <v>1.8</v>
      </c>
      <c r="F64" s="241" t="s">
        <v>720</v>
      </c>
      <c r="G64" s="260">
        <f t="shared" si="0"/>
        <v>1.8</v>
      </c>
      <c r="H64" s="259">
        <v>0</v>
      </c>
      <c r="I64" s="261">
        <f t="shared" si="1"/>
        <v>1.8</v>
      </c>
      <c r="J64" s="258">
        <f t="shared" si="2"/>
        <v>1.59</v>
      </c>
      <c r="K64" s="261">
        <f t="shared" si="3"/>
        <v>1.59</v>
      </c>
      <c r="L64" s="222" t="s">
        <v>721</v>
      </c>
    </row>
    <row r="65" spans="1:12" ht="15.75" thickBot="1">
      <c r="A65" s="256">
        <v>44</v>
      </c>
      <c r="B65" s="363" t="s">
        <v>472</v>
      </c>
      <c r="C65" s="257" t="s">
        <v>151</v>
      </c>
      <c r="D65" s="258">
        <v>0.25</v>
      </c>
      <c r="E65" s="258">
        <v>1.5</v>
      </c>
      <c r="F65" s="241" t="s">
        <v>720</v>
      </c>
      <c r="G65" s="260">
        <f t="shared" si="0"/>
        <v>1.5</v>
      </c>
      <c r="H65" s="259">
        <v>0</v>
      </c>
      <c r="I65" s="261">
        <f t="shared" si="1"/>
        <v>1.5</v>
      </c>
      <c r="J65" s="258">
        <f t="shared" si="2"/>
        <v>1.25</v>
      </c>
      <c r="K65" s="261">
        <f t="shared" si="3"/>
        <v>1.25</v>
      </c>
      <c r="L65" s="222" t="s">
        <v>721</v>
      </c>
    </row>
    <row r="66" spans="1:12" ht="15.75" thickBot="1">
      <c r="A66" s="277">
        <v>45</v>
      </c>
      <c r="B66" s="363" t="s">
        <v>473</v>
      </c>
      <c r="C66" s="278" t="s">
        <v>151</v>
      </c>
      <c r="D66" s="258">
        <v>0.94</v>
      </c>
      <c r="E66" s="258">
        <v>1.4</v>
      </c>
      <c r="F66" s="241" t="s">
        <v>720</v>
      </c>
      <c r="G66" s="280">
        <f t="shared" si="0"/>
        <v>1.4</v>
      </c>
      <c r="H66" s="279">
        <v>0</v>
      </c>
      <c r="I66" s="258">
        <f t="shared" si="1"/>
        <v>1.4</v>
      </c>
      <c r="J66" s="258">
        <f t="shared" si="2"/>
        <v>0.45999999999999996</v>
      </c>
      <c r="K66" s="258">
        <f t="shared" si="3"/>
        <v>0.45999999999999996</v>
      </c>
      <c r="L66" s="223" t="s">
        <v>721</v>
      </c>
    </row>
    <row r="67" spans="1:12" ht="15.75" thickBot="1">
      <c r="A67" s="256">
        <v>46</v>
      </c>
      <c r="B67" s="363" t="s">
        <v>474</v>
      </c>
      <c r="C67" s="257" t="s">
        <v>151</v>
      </c>
      <c r="D67" s="258">
        <v>0.49</v>
      </c>
      <c r="E67" s="258">
        <v>1.4</v>
      </c>
      <c r="F67" s="241" t="s">
        <v>720</v>
      </c>
      <c r="G67" s="260">
        <f t="shared" si="0"/>
        <v>1.4</v>
      </c>
      <c r="H67" s="259">
        <v>0</v>
      </c>
      <c r="I67" s="261">
        <f t="shared" si="1"/>
        <v>1.4</v>
      </c>
      <c r="J67" s="258">
        <f t="shared" si="2"/>
        <v>0.9099999999999999</v>
      </c>
      <c r="K67" s="261">
        <f t="shared" si="3"/>
        <v>0.9099999999999999</v>
      </c>
      <c r="L67" s="222" t="s">
        <v>721</v>
      </c>
    </row>
    <row r="68" spans="1:12" ht="15.75" thickBot="1">
      <c r="A68" s="256">
        <v>47</v>
      </c>
      <c r="B68" s="368" t="s">
        <v>475</v>
      </c>
      <c r="C68" s="257" t="s">
        <v>371</v>
      </c>
      <c r="D68" s="258">
        <v>0.12</v>
      </c>
      <c r="E68" s="258">
        <v>0.7</v>
      </c>
      <c r="F68" s="241" t="s">
        <v>720</v>
      </c>
      <c r="G68" s="260">
        <f t="shared" si="0"/>
        <v>0.7</v>
      </c>
      <c r="H68" s="259">
        <v>0</v>
      </c>
      <c r="I68" s="261">
        <f t="shared" si="1"/>
        <v>0.7</v>
      </c>
      <c r="J68" s="258">
        <f t="shared" si="2"/>
        <v>0.58</v>
      </c>
      <c r="K68" s="261">
        <f t="shared" si="3"/>
        <v>0.58</v>
      </c>
      <c r="L68" s="222" t="s">
        <v>721</v>
      </c>
    </row>
    <row r="69" spans="1:12" ht="15.75" thickBot="1">
      <c r="A69" s="256">
        <v>48</v>
      </c>
      <c r="B69" s="363" t="s">
        <v>476</v>
      </c>
      <c r="C69" s="257" t="s">
        <v>371</v>
      </c>
      <c r="D69" s="258">
        <v>0.59</v>
      </c>
      <c r="E69" s="258">
        <v>0.76</v>
      </c>
      <c r="F69" s="241" t="s">
        <v>720</v>
      </c>
      <c r="G69" s="260">
        <f t="shared" si="0"/>
        <v>0.76</v>
      </c>
      <c r="H69" s="259">
        <v>0</v>
      </c>
      <c r="I69" s="261">
        <f t="shared" si="1"/>
        <v>0.76</v>
      </c>
      <c r="J69" s="258">
        <f t="shared" si="2"/>
        <v>0.17000000000000004</v>
      </c>
      <c r="K69" s="261">
        <f t="shared" si="3"/>
        <v>0.17000000000000004</v>
      </c>
      <c r="L69" s="222" t="s">
        <v>721</v>
      </c>
    </row>
    <row r="70" spans="1:12" ht="15.75" thickBot="1">
      <c r="A70" s="256">
        <v>49</v>
      </c>
      <c r="B70" s="363" t="s">
        <v>477</v>
      </c>
      <c r="C70" s="257" t="s">
        <v>151</v>
      </c>
      <c r="D70" s="258">
        <v>0.5</v>
      </c>
      <c r="E70" s="258">
        <v>1.1</v>
      </c>
      <c r="F70" s="241" t="s">
        <v>720</v>
      </c>
      <c r="G70" s="260">
        <f t="shared" si="0"/>
        <v>1.1</v>
      </c>
      <c r="H70" s="259">
        <v>0</v>
      </c>
      <c r="I70" s="261">
        <f t="shared" si="1"/>
        <v>1.1</v>
      </c>
      <c r="J70" s="258">
        <f t="shared" si="2"/>
        <v>0.6000000000000001</v>
      </c>
      <c r="K70" s="261">
        <f t="shared" si="3"/>
        <v>0.6000000000000001</v>
      </c>
      <c r="L70" s="222" t="s">
        <v>721</v>
      </c>
    </row>
    <row r="71" spans="1:12" ht="15.75" thickBot="1">
      <c r="A71" s="256">
        <v>50</v>
      </c>
      <c r="B71" s="363" t="s">
        <v>478</v>
      </c>
      <c r="C71" s="257" t="s">
        <v>151</v>
      </c>
      <c r="D71" s="258">
        <v>0.53</v>
      </c>
      <c r="E71" s="258">
        <v>1.43</v>
      </c>
      <c r="F71" s="241" t="s">
        <v>720</v>
      </c>
      <c r="G71" s="260">
        <f t="shared" si="0"/>
        <v>1.43</v>
      </c>
      <c r="H71" s="259">
        <v>0</v>
      </c>
      <c r="I71" s="261">
        <f t="shared" si="1"/>
        <v>1.43</v>
      </c>
      <c r="J71" s="258">
        <f t="shared" si="2"/>
        <v>0.8999999999999999</v>
      </c>
      <c r="K71" s="261">
        <f t="shared" si="3"/>
        <v>0.8999999999999999</v>
      </c>
      <c r="L71" s="222" t="s">
        <v>721</v>
      </c>
    </row>
    <row r="72" spans="1:12" ht="15.75" thickBot="1">
      <c r="A72" s="256">
        <v>51</v>
      </c>
      <c r="B72" s="363" t="s">
        <v>479</v>
      </c>
      <c r="C72" s="257" t="s">
        <v>151</v>
      </c>
      <c r="D72" s="258">
        <v>0.5</v>
      </c>
      <c r="E72" s="258">
        <v>1.43</v>
      </c>
      <c r="F72" s="241" t="s">
        <v>720</v>
      </c>
      <c r="G72" s="260">
        <f t="shared" si="0"/>
        <v>1.43</v>
      </c>
      <c r="H72" s="259">
        <v>0</v>
      </c>
      <c r="I72" s="261">
        <f t="shared" si="1"/>
        <v>1.43</v>
      </c>
      <c r="J72" s="258">
        <f t="shared" si="2"/>
        <v>0.9299999999999999</v>
      </c>
      <c r="K72" s="261">
        <f t="shared" si="3"/>
        <v>0.9299999999999999</v>
      </c>
      <c r="L72" s="222" t="s">
        <v>721</v>
      </c>
    </row>
    <row r="73" spans="1:12" ht="15.75" thickBot="1">
      <c r="A73" s="256">
        <v>52</v>
      </c>
      <c r="B73" s="363" t="s">
        <v>480</v>
      </c>
      <c r="C73" s="257" t="s">
        <v>151</v>
      </c>
      <c r="D73" s="258">
        <v>0.28</v>
      </c>
      <c r="E73" s="258">
        <v>2.85</v>
      </c>
      <c r="F73" s="241" t="s">
        <v>720</v>
      </c>
      <c r="G73" s="260">
        <f aca="true" t="shared" si="4" ref="G73:G136">E73</f>
        <v>2.85</v>
      </c>
      <c r="H73" s="259">
        <v>0</v>
      </c>
      <c r="I73" s="261">
        <f aca="true" t="shared" si="5" ref="I73:I136">G73-H73</f>
        <v>2.85</v>
      </c>
      <c r="J73" s="258">
        <f t="shared" si="2"/>
        <v>2.5700000000000003</v>
      </c>
      <c r="K73" s="261">
        <f t="shared" si="3"/>
        <v>2.5700000000000003</v>
      </c>
      <c r="L73" s="222" t="s">
        <v>721</v>
      </c>
    </row>
    <row r="74" spans="1:12" ht="15.75" thickBot="1">
      <c r="A74" s="256">
        <v>53</v>
      </c>
      <c r="B74" s="363" t="s">
        <v>481</v>
      </c>
      <c r="C74" s="257" t="s">
        <v>371</v>
      </c>
      <c r="D74" s="258">
        <v>0.21</v>
      </c>
      <c r="E74" s="258">
        <v>0.94</v>
      </c>
      <c r="F74" s="241" t="s">
        <v>720</v>
      </c>
      <c r="G74" s="260">
        <f t="shared" si="4"/>
        <v>0.94</v>
      </c>
      <c r="H74" s="259">
        <v>0</v>
      </c>
      <c r="I74" s="261">
        <f t="shared" si="5"/>
        <v>0.94</v>
      </c>
      <c r="J74" s="258">
        <f aca="true" t="shared" si="6" ref="J74:J137">I74-D74</f>
        <v>0.73</v>
      </c>
      <c r="K74" s="261">
        <f t="shared" si="3"/>
        <v>0.73</v>
      </c>
      <c r="L74" s="222" t="s">
        <v>721</v>
      </c>
    </row>
    <row r="75" spans="1:12" ht="15.75" thickBot="1">
      <c r="A75" s="256">
        <v>54</v>
      </c>
      <c r="B75" s="363" t="s">
        <v>482</v>
      </c>
      <c r="C75" s="257" t="s">
        <v>151</v>
      </c>
      <c r="D75" s="258">
        <v>0.4</v>
      </c>
      <c r="E75" s="258">
        <v>1.8</v>
      </c>
      <c r="F75" s="241" t="s">
        <v>720</v>
      </c>
      <c r="G75" s="260">
        <f t="shared" si="4"/>
        <v>1.8</v>
      </c>
      <c r="H75" s="259">
        <v>0</v>
      </c>
      <c r="I75" s="261">
        <f t="shared" si="5"/>
        <v>1.8</v>
      </c>
      <c r="J75" s="258">
        <f t="shared" si="6"/>
        <v>1.4</v>
      </c>
      <c r="K75" s="261">
        <f t="shared" si="3"/>
        <v>1.4</v>
      </c>
      <c r="L75" s="222" t="s">
        <v>721</v>
      </c>
    </row>
    <row r="76" spans="1:12" ht="15.75" thickBot="1">
      <c r="A76" s="256">
        <v>55</v>
      </c>
      <c r="B76" s="367" t="s">
        <v>483</v>
      </c>
      <c r="C76" s="257" t="s">
        <v>151</v>
      </c>
      <c r="D76" s="258">
        <v>0.43</v>
      </c>
      <c r="E76" s="258">
        <v>0.8</v>
      </c>
      <c r="F76" s="241" t="s">
        <v>720</v>
      </c>
      <c r="G76" s="260">
        <f t="shared" si="4"/>
        <v>0.8</v>
      </c>
      <c r="H76" s="259">
        <v>0</v>
      </c>
      <c r="I76" s="261">
        <f t="shared" si="5"/>
        <v>0.8</v>
      </c>
      <c r="J76" s="258">
        <f t="shared" si="6"/>
        <v>0.37000000000000005</v>
      </c>
      <c r="K76" s="261">
        <f t="shared" si="3"/>
        <v>0.37000000000000005</v>
      </c>
      <c r="L76" s="222" t="s">
        <v>721</v>
      </c>
    </row>
    <row r="77" spans="1:12" ht="15.75" thickBot="1">
      <c r="A77" s="256">
        <v>56</v>
      </c>
      <c r="B77" s="363" t="s">
        <v>484</v>
      </c>
      <c r="C77" s="257" t="s">
        <v>368</v>
      </c>
      <c r="D77" s="258">
        <v>0.38</v>
      </c>
      <c r="E77" s="258">
        <v>1.07</v>
      </c>
      <c r="F77" s="241" t="s">
        <v>720</v>
      </c>
      <c r="G77" s="260">
        <f t="shared" si="4"/>
        <v>1.07</v>
      </c>
      <c r="H77" s="259">
        <v>0</v>
      </c>
      <c r="I77" s="261">
        <f t="shared" si="5"/>
        <v>1.07</v>
      </c>
      <c r="J77" s="258">
        <f t="shared" si="6"/>
        <v>0.6900000000000001</v>
      </c>
      <c r="K77" s="261">
        <f t="shared" si="3"/>
        <v>0.6900000000000001</v>
      </c>
      <c r="L77" s="222" t="s">
        <v>721</v>
      </c>
    </row>
    <row r="78" spans="1:12" ht="15.75" thickBot="1">
      <c r="A78" s="256">
        <v>57</v>
      </c>
      <c r="B78" s="368" t="s">
        <v>485</v>
      </c>
      <c r="C78" s="257" t="s">
        <v>151</v>
      </c>
      <c r="D78" s="258">
        <v>0.38</v>
      </c>
      <c r="E78" s="258">
        <v>0.85</v>
      </c>
      <c r="F78" s="241" t="s">
        <v>720</v>
      </c>
      <c r="G78" s="260">
        <f t="shared" si="4"/>
        <v>0.85</v>
      </c>
      <c r="H78" s="259">
        <v>0</v>
      </c>
      <c r="I78" s="261">
        <f t="shared" si="5"/>
        <v>0.85</v>
      </c>
      <c r="J78" s="258">
        <f t="shared" si="6"/>
        <v>0.47</v>
      </c>
      <c r="K78" s="261">
        <f t="shared" si="3"/>
        <v>0.47</v>
      </c>
      <c r="L78" s="222" t="s">
        <v>721</v>
      </c>
    </row>
    <row r="79" spans="1:12" ht="15.75" thickBot="1">
      <c r="A79" s="256">
        <v>58</v>
      </c>
      <c r="B79" s="363" t="s">
        <v>486</v>
      </c>
      <c r="C79" s="257" t="s">
        <v>371</v>
      </c>
      <c r="D79" s="258">
        <v>0.32</v>
      </c>
      <c r="E79" s="258">
        <v>2.15</v>
      </c>
      <c r="F79" s="241" t="s">
        <v>720</v>
      </c>
      <c r="G79" s="260">
        <f t="shared" si="4"/>
        <v>2.15</v>
      </c>
      <c r="H79" s="259">
        <v>0</v>
      </c>
      <c r="I79" s="261">
        <f t="shared" si="5"/>
        <v>2.15</v>
      </c>
      <c r="J79" s="258">
        <f t="shared" si="6"/>
        <v>1.8299999999999998</v>
      </c>
      <c r="K79" s="261">
        <f t="shared" si="3"/>
        <v>1.8299999999999998</v>
      </c>
      <c r="L79" s="222" t="s">
        <v>721</v>
      </c>
    </row>
    <row r="80" spans="1:12" ht="15.75" thickBot="1">
      <c r="A80" s="256">
        <v>59</v>
      </c>
      <c r="B80" s="363" t="s">
        <v>487</v>
      </c>
      <c r="C80" s="257" t="s">
        <v>151</v>
      </c>
      <c r="D80" s="258">
        <v>0.6</v>
      </c>
      <c r="E80" s="258">
        <v>0.84</v>
      </c>
      <c r="F80" s="241" t="s">
        <v>720</v>
      </c>
      <c r="G80" s="260">
        <f t="shared" si="4"/>
        <v>0.84</v>
      </c>
      <c r="H80" s="259">
        <v>0</v>
      </c>
      <c r="I80" s="261">
        <f t="shared" si="5"/>
        <v>0.84</v>
      </c>
      <c r="J80" s="258">
        <f t="shared" si="6"/>
        <v>0.24</v>
      </c>
      <c r="K80" s="261">
        <f t="shared" si="3"/>
        <v>0.24</v>
      </c>
      <c r="L80" s="222" t="s">
        <v>721</v>
      </c>
    </row>
    <row r="81" spans="1:12" ht="15.75" thickBot="1">
      <c r="A81" s="256">
        <v>60</v>
      </c>
      <c r="B81" s="363" t="s">
        <v>488</v>
      </c>
      <c r="C81" s="257" t="s">
        <v>368</v>
      </c>
      <c r="D81" s="258">
        <v>1.01</v>
      </c>
      <c r="E81" s="258">
        <v>2.15</v>
      </c>
      <c r="F81" s="241" t="s">
        <v>720</v>
      </c>
      <c r="G81" s="260">
        <f t="shared" si="4"/>
        <v>2.15</v>
      </c>
      <c r="H81" s="259">
        <v>0</v>
      </c>
      <c r="I81" s="261">
        <f t="shared" si="5"/>
        <v>2.15</v>
      </c>
      <c r="J81" s="258">
        <f t="shared" si="6"/>
        <v>1.14</v>
      </c>
      <c r="K81" s="261">
        <f t="shared" si="3"/>
        <v>1.14</v>
      </c>
      <c r="L81" s="222" t="s">
        <v>721</v>
      </c>
    </row>
    <row r="82" spans="1:12" ht="15.75" thickBot="1">
      <c r="A82" s="256">
        <v>61</v>
      </c>
      <c r="B82" s="363" t="s">
        <v>489</v>
      </c>
      <c r="C82" s="257" t="s">
        <v>151</v>
      </c>
      <c r="D82" s="258">
        <v>0.16</v>
      </c>
      <c r="E82" s="258">
        <v>0.58</v>
      </c>
      <c r="F82" s="241" t="s">
        <v>720</v>
      </c>
      <c r="G82" s="260">
        <f t="shared" si="4"/>
        <v>0.58</v>
      </c>
      <c r="H82" s="259">
        <v>0</v>
      </c>
      <c r="I82" s="261">
        <f t="shared" si="5"/>
        <v>0.58</v>
      </c>
      <c r="J82" s="258">
        <f t="shared" si="6"/>
        <v>0.41999999999999993</v>
      </c>
      <c r="K82" s="261">
        <f t="shared" si="3"/>
        <v>0.41999999999999993</v>
      </c>
      <c r="L82" s="222" t="s">
        <v>721</v>
      </c>
    </row>
    <row r="83" spans="1:12" ht="15.75" thickBot="1">
      <c r="A83" s="256">
        <v>62</v>
      </c>
      <c r="B83" s="363" t="s">
        <v>490</v>
      </c>
      <c r="C83" s="257" t="s">
        <v>369</v>
      </c>
      <c r="D83" s="258">
        <v>0.33</v>
      </c>
      <c r="E83" s="258">
        <v>0.8</v>
      </c>
      <c r="F83" s="241" t="s">
        <v>720</v>
      </c>
      <c r="G83" s="260">
        <f t="shared" si="4"/>
        <v>0.8</v>
      </c>
      <c r="H83" s="259">
        <v>0</v>
      </c>
      <c r="I83" s="261">
        <f t="shared" si="5"/>
        <v>0.8</v>
      </c>
      <c r="J83" s="258">
        <f t="shared" si="6"/>
        <v>0.47000000000000003</v>
      </c>
      <c r="K83" s="261">
        <f t="shared" si="3"/>
        <v>0.47000000000000003</v>
      </c>
      <c r="L83" s="222" t="s">
        <v>721</v>
      </c>
    </row>
    <row r="84" spans="1:12" ht="15.75" thickBot="1">
      <c r="A84" s="256">
        <v>63</v>
      </c>
      <c r="B84" s="363" t="s">
        <v>491</v>
      </c>
      <c r="C84" s="257" t="s">
        <v>151</v>
      </c>
      <c r="D84" s="258">
        <v>0.17</v>
      </c>
      <c r="E84" s="258">
        <v>1.8</v>
      </c>
      <c r="F84" s="241" t="s">
        <v>720</v>
      </c>
      <c r="G84" s="260">
        <f t="shared" si="4"/>
        <v>1.8</v>
      </c>
      <c r="H84" s="259">
        <v>0</v>
      </c>
      <c r="I84" s="261">
        <f t="shared" si="5"/>
        <v>1.8</v>
      </c>
      <c r="J84" s="258">
        <f t="shared" si="6"/>
        <v>1.6300000000000001</v>
      </c>
      <c r="K84" s="261">
        <f t="shared" si="3"/>
        <v>1.6300000000000001</v>
      </c>
      <c r="L84" s="222" t="s">
        <v>721</v>
      </c>
    </row>
    <row r="85" spans="1:12" ht="15.75" thickBot="1">
      <c r="A85" s="256">
        <v>64</v>
      </c>
      <c r="B85" s="363" t="s">
        <v>492</v>
      </c>
      <c r="C85" s="257" t="s">
        <v>371</v>
      </c>
      <c r="D85" s="258">
        <v>0.18</v>
      </c>
      <c r="E85" s="258">
        <v>0.64</v>
      </c>
      <c r="F85" s="241" t="s">
        <v>720</v>
      </c>
      <c r="G85" s="260">
        <f t="shared" si="4"/>
        <v>0.64</v>
      </c>
      <c r="H85" s="259">
        <v>0</v>
      </c>
      <c r="I85" s="261">
        <f t="shared" si="5"/>
        <v>0.64</v>
      </c>
      <c r="J85" s="258">
        <f t="shared" si="6"/>
        <v>0.46</v>
      </c>
      <c r="K85" s="261">
        <f t="shared" si="3"/>
        <v>0.46</v>
      </c>
      <c r="L85" s="222" t="s">
        <v>721</v>
      </c>
    </row>
    <row r="86" spans="1:12" ht="15.75" thickBot="1">
      <c r="A86" s="256">
        <v>65</v>
      </c>
      <c r="B86" s="363" t="s">
        <v>493</v>
      </c>
      <c r="C86" s="257" t="s">
        <v>371</v>
      </c>
      <c r="D86" s="258">
        <v>0.26</v>
      </c>
      <c r="E86" s="258">
        <v>0.74</v>
      </c>
      <c r="F86" s="241" t="s">
        <v>720</v>
      </c>
      <c r="G86" s="260">
        <f t="shared" si="4"/>
        <v>0.74</v>
      </c>
      <c r="H86" s="259">
        <v>0</v>
      </c>
      <c r="I86" s="261">
        <f t="shared" si="5"/>
        <v>0.74</v>
      </c>
      <c r="J86" s="258">
        <f t="shared" si="6"/>
        <v>0.48</v>
      </c>
      <c r="K86" s="261">
        <f t="shared" si="3"/>
        <v>0.48</v>
      </c>
      <c r="L86" s="222" t="s">
        <v>721</v>
      </c>
    </row>
    <row r="87" spans="1:12" ht="15.75" thickBot="1">
      <c r="A87" s="256">
        <v>66</v>
      </c>
      <c r="B87" s="368" t="s">
        <v>494</v>
      </c>
      <c r="C87" s="257" t="s">
        <v>151</v>
      </c>
      <c r="D87" s="258">
        <v>0.68</v>
      </c>
      <c r="E87" s="258">
        <v>1.53</v>
      </c>
      <c r="F87" s="241" t="s">
        <v>720</v>
      </c>
      <c r="G87" s="260">
        <f t="shared" si="4"/>
        <v>1.53</v>
      </c>
      <c r="H87" s="259">
        <v>0</v>
      </c>
      <c r="I87" s="261">
        <f t="shared" si="5"/>
        <v>1.53</v>
      </c>
      <c r="J87" s="258">
        <f t="shared" si="6"/>
        <v>0.85</v>
      </c>
      <c r="K87" s="261">
        <f t="shared" si="3"/>
        <v>0.85</v>
      </c>
      <c r="L87" s="222" t="s">
        <v>721</v>
      </c>
    </row>
    <row r="88" spans="1:12" ht="15.75" thickBot="1">
      <c r="A88" s="256">
        <v>67</v>
      </c>
      <c r="B88" s="363" t="s">
        <v>495</v>
      </c>
      <c r="C88" s="257" t="s">
        <v>151</v>
      </c>
      <c r="D88" s="258">
        <v>0.26</v>
      </c>
      <c r="E88" s="258">
        <v>0.84</v>
      </c>
      <c r="F88" s="241" t="s">
        <v>720</v>
      </c>
      <c r="G88" s="260">
        <f t="shared" si="4"/>
        <v>0.84</v>
      </c>
      <c r="H88" s="259">
        <v>0</v>
      </c>
      <c r="I88" s="261">
        <f t="shared" si="5"/>
        <v>0.84</v>
      </c>
      <c r="J88" s="258">
        <f t="shared" si="6"/>
        <v>0.58</v>
      </c>
      <c r="K88" s="261">
        <f t="shared" si="3"/>
        <v>0.58</v>
      </c>
      <c r="L88" s="222" t="s">
        <v>721</v>
      </c>
    </row>
    <row r="89" spans="1:12" ht="15.75" thickBot="1">
      <c r="A89" s="256">
        <v>68</v>
      </c>
      <c r="B89" s="363" t="s">
        <v>496</v>
      </c>
      <c r="C89" s="257" t="s">
        <v>368</v>
      </c>
      <c r="D89" s="258">
        <v>0.55</v>
      </c>
      <c r="E89" s="258">
        <v>1.42</v>
      </c>
      <c r="F89" s="241" t="s">
        <v>720</v>
      </c>
      <c r="G89" s="260">
        <f t="shared" si="4"/>
        <v>1.42</v>
      </c>
      <c r="H89" s="259">
        <v>0</v>
      </c>
      <c r="I89" s="261">
        <f t="shared" si="5"/>
        <v>1.42</v>
      </c>
      <c r="J89" s="258">
        <f t="shared" si="6"/>
        <v>0.8699999999999999</v>
      </c>
      <c r="K89" s="261">
        <f t="shared" si="3"/>
        <v>0.8699999999999999</v>
      </c>
      <c r="L89" s="222" t="s">
        <v>721</v>
      </c>
    </row>
    <row r="90" spans="1:12" ht="15.75" thickBot="1">
      <c r="A90" s="275">
        <v>69</v>
      </c>
      <c r="B90" s="363" t="s">
        <v>497</v>
      </c>
      <c r="C90" s="281" t="s">
        <v>371</v>
      </c>
      <c r="D90" s="282">
        <v>0.21</v>
      </c>
      <c r="E90" s="282">
        <v>0.76</v>
      </c>
      <c r="F90" s="241" t="s">
        <v>720</v>
      </c>
      <c r="G90" s="284">
        <f t="shared" si="4"/>
        <v>0.76</v>
      </c>
      <c r="H90" s="283">
        <v>0</v>
      </c>
      <c r="I90" s="276">
        <f t="shared" si="5"/>
        <v>0.76</v>
      </c>
      <c r="J90" s="282">
        <f t="shared" si="6"/>
        <v>0.55</v>
      </c>
      <c r="K90" s="276">
        <f t="shared" si="3"/>
        <v>0.55</v>
      </c>
      <c r="L90" s="225" t="s">
        <v>721</v>
      </c>
    </row>
    <row r="91" spans="1:12" ht="15.75" thickBot="1">
      <c r="A91" s="256">
        <v>70</v>
      </c>
      <c r="B91" s="363" t="s">
        <v>498</v>
      </c>
      <c r="C91" s="257" t="s">
        <v>151</v>
      </c>
      <c r="D91" s="258">
        <v>0.09</v>
      </c>
      <c r="E91" s="258">
        <v>1.43</v>
      </c>
      <c r="F91" s="241" t="s">
        <v>720</v>
      </c>
      <c r="G91" s="260">
        <f t="shared" si="4"/>
        <v>1.43</v>
      </c>
      <c r="H91" s="259">
        <v>0</v>
      </c>
      <c r="I91" s="261">
        <f t="shared" si="5"/>
        <v>1.43</v>
      </c>
      <c r="J91" s="258">
        <f t="shared" si="6"/>
        <v>1.3399999999999999</v>
      </c>
      <c r="K91" s="261">
        <f t="shared" si="3"/>
        <v>1.3399999999999999</v>
      </c>
      <c r="L91" s="222" t="s">
        <v>721</v>
      </c>
    </row>
    <row r="92" spans="1:12" ht="15.75" thickBot="1">
      <c r="A92" s="256">
        <v>71</v>
      </c>
      <c r="B92" s="363" t="s">
        <v>499</v>
      </c>
      <c r="C92" s="257" t="s">
        <v>368</v>
      </c>
      <c r="D92" s="258">
        <v>0.67</v>
      </c>
      <c r="E92" s="258">
        <v>0.73</v>
      </c>
      <c r="F92" s="241" t="s">
        <v>720</v>
      </c>
      <c r="G92" s="260">
        <f t="shared" si="4"/>
        <v>0.73</v>
      </c>
      <c r="H92" s="259">
        <v>0</v>
      </c>
      <c r="I92" s="261">
        <f t="shared" si="5"/>
        <v>0.73</v>
      </c>
      <c r="J92" s="258">
        <f t="shared" si="6"/>
        <v>0.05999999999999994</v>
      </c>
      <c r="K92" s="261">
        <f t="shared" si="3"/>
        <v>0.05999999999999994</v>
      </c>
      <c r="L92" s="222" t="s">
        <v>721</v>
      </c>
    </row>
    <row r="93" spans="1:12" ht="15.75" thickBot="1">
      <c r="A93" s="256">
        <v>72</v>
      </c>
      <c r="B93" s="367" t="s">
        <v>500</v>
      </c>
      <c r="C93" s="257" t="s">
        <v>151</v>
      </c>
      <c r="D93" s="258">
        <v>0.86</v>
      </c>
      <c r="E93" s="258">
        <v>1.09</v>
      </c>
      <c r="F93" s="241" t="s">
        <v>720</v>
      </c>
      <c r="G93" s="260">
        <f t="shared" si="4"/>
        <v>1.09</v>
      </c>
      <c r="H93" s="259">
        <v>0</v>
      </c>
      <c r="I93" s="261">
        <f t="shared" si="5"/>
        <v>1.09</v>
      </c>
      <c r="J93" s="258">
        <f t="shared" si="6"/>
        <v>0.2300000000000001</v>
      </c>
      <c r="K93" s="261">
        <f t="shared" si="3"/>
        <v>0.2300000000000001</v>
      </c>
      <c r="L93" s="222" t="s">
        <v>721</v>
      </c>
    </row>
    <row r="94" spans="1:12" ht="15.75" thickBot="1">
      <c r="A94" s="256">
        <v>73</v>
      </c>
      <c r="B94" s="367" t="s">
        <v>501</v>
      </c>
      <c r="C94" s="257" t="s">
        <v>371</v>
      </c>
      <c r="D94" s="258">
        <v>0.54</v>
      </c>
      <c r="E94" s="258">
        <v>1.29</v>
      </c>
      <c r="F94" s="241" t="s">
        <v>720</v>
      </c>
      <c r="G94" s="260">
        <f t="shared" si="4"/>
        <v>1.29</v>
      </c>
      <c r="H94" s="259">
        <v>0</v>
      </c>
      <c r="I94" s="261">
        <f t="shared" si="5"/>
        <v>1.29</v>
      </c>
      <c r="J94" s="258">
        <f t="shared" si="6"/>
        <v>0.75</v>
      </c>
      <c r="K94" s="261">
        <f t="shared" si="3"/>
        <v>0.75</v>
      </c>
      <c r="L94" s="222" t="s">
        <v>721</v>
      </c>
    </row>
    <row r="95" spans="1:12" ht="15.75" thickBot="1">
      <c r="A95" s="275">
        <v>74</v>
      </c>
      <c r="B95" s="367" t="s">
        <v>502</v>
      </c>
      <c r="C95" s="281" t="s">
        <v>149</v>
      </c>
      <c r="D95" s="282">
        <v>0.31</v>
      </c>
      <c r="E95" s="282">
        <v>1.15</v>
      </c>
      <c r="F95" s="241" t="s">
        <v>720</v>
      </c>
      <c r="G95" s="284">
        <f t="shared" si="4"/>
        <v>1.15</v>
      </c>
      <c r="H95" s="283">
        <v>0</v>
      </c>
      <c r="I95" s="276">
        <f t="shared" si="5"/>
        <v>1.15</v>
      </c>
      <c r="J95" s="282">
        <f t="shared" si="6"/>
        <v>0.8399999999999999</v>
      </c>
      <c r="K95" s="276">
        <f t="shared" si="3"/>
        <v>0.8399999999999999</v>
      </c>
      <c r="L95" s="225" t="s">
        <v>721</v>
      </c>
    </row>
    <row r="96" spans="1:12" ht="15.75" thickBot="1">
      <c r="A96" s="256">
        <v>75</v>
      </c>
      <c r="B96" s="367" t="s">
        <v>503</v>
      </c>
      <c r="C96" s="257" t="s">
        <v>370</v>
      </c>
      <c r="D96" s="258">
        <v>0</v>
      </c>
      <c r="E96" s="258">
        <v>0.96</v>
      </c>
      <c r="F96" s="241" t="s">
        <v>720</v>
      </c>
      <c r="G96" s="260">
        <f t="shared" si="4"/>
        <v>0.96</v>
      </c>
      <c r="H96" s="259">
        <v>0</v>
      </c>
      <c r="I96" s="261">
        <f t="shared" si="5"/>
        <v>0.96</v>
      </c>
      <c r="J96" s="258">
        <f t="shared" si="6"/>
        <v>0.96</v>
      </c>
      <c r="K96" s="261">
        <f t="shared" si="3"/>
        <v>0.96</v>
      </c>
      <c r="L96" s="222" t="s">
        <v>721</v>
      </c>
    </row>
    <row r="97" spans="1:12" ht="15.75" thickBot="1">
      <c r="A97" s="256">
        <v>76</v>
      </c>
      <c r="B97" s="363" t="s">
        <v>504</v>
      </c>
      <c r="C97" s="257" t="s">
        <v>371</v>
      </c>
      <c r="D97" s="258">
        <v>0.6</v>
      </c>
      <c r="E97" s="258">
        <v>1.1</v>
      </c>
      <c r="F97" s="241" t="s">
        <v>720</v>
      </c>
      <c r="G97" s="260">
        <f t="shared" si="4"/>
        <v>1.1</v>
      </c>
      <c r="H97" s="259">
        <v>0</v>
      </c>
      <c r="I97" s="261">
        <f t="shared" si="5"/>
        <v>1.1</v>
      </c>
      <c r="J97" s="258">
        <f t="shared" si="6"/>
        <v>0.5000000000000001</v>
      </c>
      <c r="K97" s="261">
        <f t="shared" si="3"/>
        <v>0.5000000000000001</v>
      </c>
      <c r="L97" s="222" t="s">
        <v>721</v>
      </c>
    </row>
    <row r="98" spans="1:12" ht="15.75" thickBot="1">
      <c r="A98" s="256">
        <v>77</v>
      </c>
      <c r="B98" s="363" t="s">
        <v>505</v>
      </c>
      <c r="C98" s="257" t="s">
        <v>369</v>
      </c>
      <c r="D98" s="258">
        <v>0.7</v>
      </c>
      <c r="E98" s="258">
        <v>1.28</v>
      </c>
      <c r="F98" s="241" t="s">
        <v>720</v>
      </c>
      <c r="G98" s="260">
        <f t="shared" si="4"/>
        <v>1.28</v>
      </c>
      <c r="H98" s="259">
        <v>0</v>
      </c>
      <c r="I98" s="261">
        <f t="shared" si="5"/>
        <v>1.28</v>
      </c>
      <c r="J98" s="258">
        <f t="shared" si="6"/>
        <v>0.5800000000000001</v>
      </c>
      <c r="K98" s="261">
        <f t="shared" si="3"/>
        <v>0.5800000000000001</v>
      </c>
      <c r="L98" s="222" t="s">
        <v>721</v>
      </c>
    </row>
    <row r="99" spans="1:12" ht="15.75" thickBot="1">
      <c r="A99" s="256">
        <v>78</v>
      </c>
      <c r="B99" s="363" t="s">
        <v>506</v>
      </c>
      <c r="C99" s="257" t="s">
        <v>151</v>
      </c>
      <c r="D99" s="258">
        <v>0.4</v>
      </c>
      <c r="E99" s="258">
        <v>1.19</v>
      </c>
      <c r="F99" s="241" t="s">
        <v>720</v>
      </c>
      <c r="G99" s="260">
        <f t="shared" si="4"/>
        <v>1.19</v>
      </c>
      <c r="H99" s="259">
        <v>0</v>
      </c>
      <c r="I99" s="261">
        <f t="shared" si="5"/>
        <v>1.19</v>
      </c>
      <c r="J99" s="258">
        <f t="shared" si="6"/>
        <v>0.7899999999999999</v>
      </c>
      <c r="K99" s="261">
        <f t="shared" si="3"/>
        <v>0.7899999999999999</v>
      </c>
      <c r="L99" s="222" t="s">
        <v>721</v>
      </c>
    </row>
    <row r="100" spans="1:12" ht="15.75" thickBot="1">
      <c r="A100" s="256">
        <v>79</v>
      </c>
      <c r="B100" s="368" t="s">
        <v>507</v>
      </c>
      <c r="C100" s="257" t="s">
        <v>151</v>
      </c>
      <c r="D100" s="258">
        <v>0.65</v>
      </c>
      <c r="E100" s="258">
        <v>0.8</v>
      </c>
      <c r="F100" s="241" t="s">
        <v>720</v>
      </c>
      <c r="G100" s="260">
        <f t="shared" si="4"/>
        <v>0.8</v>
      </c>
      <c r="H100" s="259">
        <v>0</v>
      </c>
      <c r="I100" s="261">
        <f t="shared" si="5"/>
        <v>0.8</v>
      </c>
      <c r="J100" s="258">
        <f t="shared" si="6"/>
        <v>0.15000000000000002</v>
      </c>
      <c r="K100" s="261">
        <f t="shared" si="3"/>
        <v>0.15000000000000002</v>
      </c>
      <c r="L100" s="222" t="s">
        <v>721</v>
      </c>
    </row>
    <row r="101" spans="1:12" ht="15.75" thickBot="1">
      <c r="A101" s="256">
        <v>80</v>
      </c>
      <c r="B101" s="367" t="s">
        <v>508</v>
      </c>
      <c r="C101" s="257" t="s">
        <v>151</v>
      </c>
      <c r="D101" s="258">
        <v>0.21</v>
      </c>
      <c r="E101" s="258">
        <v>1.33</v>
      </c>
      <c r="F101" s="241" t="s">
        <v>720</v>
      </c>
      <c r="G101" s="260">
        <f t="shared" si="4"/>
        <v>1.33</v>
      </c>
      <c r="H101" s="259">
        <v>0</v>
      </c>
      <c r="I101" s="261">
        <f t="shared" si="5"/>
        <v>1.33</v>
      </c>
      <c r="J101" s="258">
        <f t="shared" si="6"/>
        <v>1.12</v>
      </c>
      <c r="K101" s="261">
        <f t="shared" si="3"/>
        <v>1.12</v>
      </c>
      <c r="L101" s="222" t="s">
        <v>721</v>
      </c>
    </row>
    <row r="102" spans="1:12" ht="15.75" thickBot="1">
      <c r="A102" s="256">
        <v>81</v>
      </c>
      <c r="B102" s="363" t="s">
        <v>509</v>
      </c>
      <c r="C102" s="257" t="s">
        <v>369</v>
      </c>
      <c r="D102" s="258">
        <v>0.99</v>
      </c>
      <c r="E102" s="258">
        <v>2.15</v>
      </c>
      <c r="F102" s="241" t="s">
        <v>720</v>
      </c>
      <c r="G102" s="260">
        <f t="shared" si="4"/>
        <v>2.15</v>
      </c>
      <c r="H102" s="259">
        <v>0</v>
      </c>
      <c r="I102" s="261">
        <f t="shared" si="5"/>
        <v>2.15</v>
      </c>
      <c r="J102" s="258">
        <f t="shared" si="6"/>
        <v>1.16</v>
      </c>
      <c r="K102" s="261">
        <f aca="true" t="shared" si="7" ref="K102:K152">J102</f>
        <v>1.16</v>
      </c>
      <c r="L102" s="222" t="s">
        <v>721</v>
      </c>
    </row>
    <row r="103" spans="1:12" ht="15.75" thickBot="1">
      <c r="A103" s="256">
        <v>82</v>
      </c>
      <c r="B103" s="363" t="s">
        <v>510</v>
      </c>
      <c r="C103" s="257" t="s">
        <v>369</v>
      </c>
      <c r="D103" s="258">
        <v>0.5</v>
      </c>
      <c r="E103" s="258">
        <v>2.15</v>
      </c>
      <c r="F103" s="241" t="s">
        <v>720</v>
      </c>
      <c r="G103" s="260">
        <f t="shared" si="4"/>
        <v>2.15</v>
      </c>
      <c r="H103" s="259">
        <v>0</v>
      </c>
      <c r="I103" s="261">
        <f t="shared" si="5"/>
        <v>2.15</v>
      </c>
      <c r="J103" s="258">
        <f t="shared" si="6"/>
        <v>1.65</v>
      </c>
      <c r="K103" s="261">
        <f t="shared" si="7"/>
        <v>1.65</v>
      </c>
      <c r="L103" s="222" t="s">
        <v>721</v>
      </c>
    </row>
    <row r="104" spans="1:12" ht="15.75" thickBot="1">
      <c r="A104" s="256">
        <v>83</v>
      </c>
      <c r="B104" s="363" t="s">
        <v>511</v>
      </c>
      <c r="C104" s="257" t="s">
        <v>371</v>
      </c>
      <c r="D104" s="258">
        <v>0.6</v>
      </c>
      <c r="E104" s="258">
        <v>1.1</v>
      </c>
      <c r="F104" s="241" t="s">
        <v>720</v>
      </c>
      <c r="G104" s="260">
        <f t="shared" si="4"/>
        <v>1.1</v>
      </c>
      <c r="H104" s="259">
        <v>0</v>
      </c>
      <c r="I104" s="261">
        <f t="shared" si="5"/>
        <v>1.1</v>
      </c>
      <c r="J104" s="258">
        <f t="shared" si="6"/>
        <v>0.5000000000000001</v>
      </c>
      <c r="K104" s="261">
        <f t="shared" si="7"/>
        <v>0.5000000000000001</v>
      </c>
      <c r="L104" s="222" t="s">
        <v>721</v>
      </c>
    </row>
    <row r="105" spans="1:12" ht="15.75" thickBot="1">
      <c r="A105" s="256">
        <v>84</v>
      </c>
      <c r="B105" s="363" t="s">
        <v>512</v>
      </c>
      <c r="C105" s="257" t="s">
        <v>151</v>
      </c>
      <c r="D105" s="258">
        <v>0.4</v>
      </c>
      <c r="E105" s="258">
        <v>0.9</v>
      </c>
      <c r="F105" s="241" t="s">
        <v>720</v>
      </c>
      <c r="G105" s="260">
        <f t="shared" si="4"/>
        <v>0.9</v>
      </c>
      <c r="H105" s="259">
        <v>0</v>
      </c>
      <c r="I105" s="261">
        <f t="shared" si="5"/>
        <v>0.9</v>
      </c>
      <c r="J105" s="258">
        <f t="shared" si="6"/>
        <v>0.5</v>
      </c>
      <c r="K105" s="261">
        <f t="shared" si="7"/>
        <v>0.5</v>
      </c>
      <c r="L105" s="222" t="s">
        <v>721</v>
      </c>
    </row>
    <row r="106" spans="1:12" ht="15.75" thickBot="1">
      <c r="A106" s="256">
        <v>85</v>
      </c>
      <c r="B106" s="363" t="s">
        <v>513</v>
      </c>
      <c r="C106" s="257" t="s">
        <v>151</v>
      </c>
      <c r="D106" s="258">
        <v>0.03</v>
      </c>
      <c r="E106" s="258">
        <v>1.07</v>
      </c>
      <c r="F106" s="241" t="s">
        <v>720</v>
      </c>
      <c r="G106" s="260">
        <f t="shared" si="4"/>
        <v>1.07</v>
      </c>
      <c r="H106" s="259">
        <v>0</v>
      </c>
      <c r="I106" s="261">
        <f t="shared" si="5"/>
        <v>1.07</v>
      </c>
      <c r="J106" s="258">
        <f t="shared" si="6"/>
        <v>1.04</v>
      </c>
      <c r="K106" s="261">
        <f t="shared" si="7"/>
        <v>1.04</v>
      </c>
      <c r="L106" s="222" t="s">
        <v>721</v>
      </c>
    </row>
    <row r="107" spans="1:12" ht="15.75" thickBot="1">
      <c r="A107" s="256">
        <v>86</v>
      </c>
      <c r="B107" s="363" t="s">
        <v>514</v>
      </c>
      <c r="C107" s="257" t="s">
        <v>151</v>
      </c>
      <c r="D107" s="258">
        <v>0.08</v>
      </c>
      <c r="E107" s="258">
        <v>4.3</v>
      </c>
      <c r="F107" s="241" t="s">
        <v>720</v>
      </c>
      <c r="G107" s="260">
        <f t="shared" si="4"/>
        <v>4.3</v>
      </c>
      <c r="H107" s="259">
        <v>0</v>
      </c>
      <c r="I107" s="261">
        <f t="shared" si="5"/>
        <v>4.3</v>
      </c>
      <c r="J107" s="258">
        <f t="shared" si="6"/>
        <v>4.22</v>
      </c>
      <c r="K107" s="261">
        <f t="shared" si="7"/>
        <v>4.22</v>
      </c>
      <c r="L107" s="222" t="s">
        <v>721</v>
      </c>
    </row>
    <row r="108" spans="1:12" ht="15.75" thickBot="1">
      <c r="A108" s="256">
        <v>87</v>
      </c>
      <c r="B108" s="363" t="s">
        <v>515</v>
      </c>
      <c r="C108" s="257" t="s">
        <v>373</v>
      </c>
      <c r="D108" s="258">
        <v>0.73</v>
      </c>
      <c r="E108" s="258">
        <v>2.15</v>
      </c>
      <c r="F108" s="241" t="s">
        <v>720</v>
      </c>
      <c r="G108" s="260">
        <f t="shared" si="4"/>
        <v>2.15</v>
      </c>
      <c r="H108" s="259">
        <v>0</v>
      </c>
      <c r="I108" s="261">
        <f t="shared" si="5"/>
        <v>2.15</v>
      </c>
      <c r="J108" s="258">
        <f t="shared" si="6"/>
        <v>1.42</v>
      </c>
      <c r="K108" s="261">
        <f t="shared" si="7"/>
        <v>1.42</v>
      </c>
      <c r="L108" s="222" t="s">
        <v>721</v>
      </c>
    </row>
    <row r="109" spans="1:12" ht="15.75" thickBot="1">
      <c r="A109" s="256">
        <v>88</v>
      </c>
      <c r="B109" s="363" t="s">
        <v>516</v>
      </c>
      <c r="C109" s="257" t="s">
        <v>151</v>
      </c>
      <c r="D109" s="258">
        <v>0.16</v>
      </c>
      <c r="E109" s="258">
        <v>1.4</v>
      </c>
      <c r="F109" s="241" t="s">
        <v>720</v>
      </c>
      <c r="G109" s="260">
        <f t="shared" si="4"/>
        <v>1.4</v>
      </c>
      <c r="H109" s="259">
        <v>0</v>
      </c>
      <c r="I109" s="261">
        <f t="shared" si="5"/>
        <v>1.4</v>
      </c>
      <c r="J109" s="258">
        <f t="shared" si="6"/>
        <v>1.24</v>
      </c>
      <c r="K109" s="261">
        <f t="shared" si="7"/>
        <v>1.24</v>
      </c>
      <c r="L109" s="222" t="s">
        <v>721</v>
      </c>
    </row>
    <row r="110" spans="1:12" ht="15.75" thickBot="1">
      <c r="A110" s="256">
        <v>89</v>
      </c>
      <c r="B110" s="363" t="s">
        <v>517</v>
      </c>
      <c r="C110" s="257" t="s">
        <v>151</v>
      </c>
      <c r="D110" s="258">
        <v>0.4</v>
      </c>
      <c r="E110" s="258">
        <v>1.56</v>
      </c>
      <c r="F110" s="241" t="s">
        <v>720</v>
      </c>
      <c r="G110" s="260">
        <f t="shared" si="4"/>
        <v>1.56</v>
      </c>
      <c r="H110" s="259">
        <v>0</v>
      </c>
      <c r="I110" s="261">
        <f t="shared" si="5"/>
        <v>1.56</v>
      </c>
      <c r="J110" s="258">
        <f t="shared" si="6"/>
        <v>1.1600000000000001</v>
      </c>
      <c r="K110" s="261">
        <f t="shared" si="7"/>
        <v>1.1600000000000001</v>
      </c>
      <c r="L110" s="222" t="s">
        <v>721</v>
      </c>
    </row>
    <row r="111" spans="1:12" ht="15.75" thickBot="1">
      <c r="A111" s="256">
        <v>90</v>
      </c>
      <c r="B111" s="363" t="s">
        <v>518</v>
      </c>
      <c r="C111" s="257" t="s">
        <v>151</v>
      </c>
      <c r="D111" s="258">
        <v>0.41</v>
      </c>
      <c r="E111" s="258">
        <v>0.97</v>
      </c>
      <c r="F111" s="241" t="s">
        <v>720</v>
      </c>
      <c r="G111" s="260">
        <f t="shared" si="4"/>
        <v>0.97</v>
      </c>
      <c r="H111" s="259">
        <v>0</v>
      </c>
      <c r="I111" s="261">
        <f t="shared" si="5"/>
        <v>0.97</v>
      </c>
      <c r="J111" s="258">
        <f t="shared" si="6"/>
        <v>0.56</v>
      </c>
      <c r="K111" s="261">
        <f t="shared" si="7"/>
        <v>0.56</v>
      </c>
      <c r="L111" s="222" t="s">
        <v>721</v>
      </c>
    </row>
    <row r="112" spans="1:12" ht="15.75" thickBot="1">
      <c r="A112" s="256">
        <v>91</v>
      </c>
      <c r="B112" s="363" t="s">
        <v>519</v>
      </c>
      <c r="C112" s="257" t="s">
        <v>369</v>
      </c>
      <c r="D112" s="258">
        <v>0.38</v>
      </c>
      <c r="E112" s="258">
        <v>0.64</v>
      </c>
      <c r="F112" s="241" t="s">
        <v>720</v>
      </c>
      <c r="G112" s="260">
        <f t="shared" si="4"/>
        <v>0.64</v>
      </c>
      <c r="H112" s="259">
        <v>0</v>
      </c>
      <c r="I112" s="261">
        <f t="shared" si="5"/>
        <v>0.64</v>
      </c>
      <c r="J112" s="258">
        <f t="shared" si="6"/>
        <v>0.26</v>
      </c>
      <c r="K112" s="261">
        <f t="shared" si="7"/>
        <v>0.26</v>
      </c>
      <c r="L112" s="222" t="s">
        <v>721</v>
      </c>
    </row>
    <row r="113" spans="1:12" ht="15.75" thickBot="1">
      <c r="A113" s="256">
        <v>92</v>
      </c>
      <c r="B113" s="369" t="s">
        <v>520</v>
      </c>
      <c r="C113" s="257" t="s">
        <v>369</v>
      </c>
      <c r="D113" s="258">
        <v>0.93</v>
      </c>
      <c r="E113" s="258">
        <v>2.97</v>
      </c>
      <c r="F113" s="241" t="s">
        <v>720</v>
      </c>
      <c r="G113" s="260">
        <f t="shared" si="4"/>
        <v>2.97</v>
      </c>
      <c r="H113" s="259">
        <v>0</v>
      </c>
      <c r="I113" s="261">
        <f t="shared" si="5"/>
        <v>2.97</v>
      </c>
      <c r="J113" s="258">
        <f t="shared" si="6"/>
        <v>2.04</v>
      </c>
      <c r="K113" s="261">
        <f t="shared" si="7"/>
        <v>2.04</v>
      </c>
      <c r="L113" s="222" t="s">
        <v>721</v>
      </c>
    </row>
    <row r="114" spans="1:12" ht="15.75" thickBot="1">
      <c r="A114" s="256">
        <v>93</v>
      </c>
      <c r="B114" s="363" t="s">
        <v>521</v>
      </c>
      <c r="C114" s="257" t="s">
        <v>151</v>
      </c>
      <c r="D114" s="258">
        <v>0.6</v>
      </c>
      <c r="E114" s="258">
        <v>2.32</v>
      </c>
      <c r="F114" s="241" t="s">
        <v>720</v>
      </c>
      <c r="G114" s="260">
        <f t="shared" si="4"/>
        <v>2.32</v>
      </c>
      <c r="H114" s="259">
        <v>0</v>
      </c>
      <c r="I114" s="261">
        <f t="shared" si="5"/>
        <v>2.32</v>
      </c>
      <c r="J114" s="258">
        <f t="shared" si="6"/>
        <v>1.7199999999999998</v>
      </c>
      <c r="K114" s="261">
        <f t="shared" si="7"/>
        <v>1.7199999999999998</v>
      </c>
      <c r="L114" s="222" t="s">
        <v>721</v>
      </c>
    </row>
    <row r="115" spans="1:12" ht="15.75" thickBot="1">
      <c r="A115" s="256">
        <v>94</v>
      </c>
      <c r="B115" s="363" t="s">
        <v>522</v>
      </c>
      <c r="C115" s="257" t="s">
        <v>151</v>
      </c>
      <c r="D115" s="258">
        <v>0.16</v>
      </c>
      <c r="E115" s="258">
        <v>1.4</v>
      </c>
      <c r="F115" s="241" t="s">
        <v>720</v>
      </c>
      <c r="G115" s="260">
        <f t="shared" si="4"/>
        <v>1.4</v>
      </c>
      <c r="H115" s="259">
        <v>0</v>
      </c>
      <c r="I115" s="261">
        <f t="shared" si="5"/>
        <v>1.4</v>
      </c>
      <c r="J115" s="258">
        <f t="shared" si="6"/>
        <v>1.24</v>
      </c>
      <c r="K115" s="261">
        <f t="shared" si="7"/>
        <v>1.24</v>
      </c>
      <c r="L115" s="222" t="s">
        <v>721</v>
      </c>
    </row>
    <row r="116" spans="1:12" ht="15.75" thickBot="1">
      <c r="A116" s="256">
        <v>95</v>
      </c>
      <c r="B116" s="363" t="s">
        <v>523</v>
      </c>
      <c r="C116" s="257" t="s">
        <v>151</v>
      </c>
      <c r="D116" s="258">
        <v>0.36</v>
      </c>
      <c r="E116" s="258">
        <v>1.4</v>
      </c>
      <c r="F116" s="241" t="s">
        <v>720</v>
      </c>
      <c r="G116" s="260">
        <f t="shared" si="4"/>
        <v>1.4</v>
      </c>
      <c r="H116" s="259">
        <v>0</v>
      </c>
      <c r="I116" s="261">
        <f t="shared" si="5"/>
        <v>1.4</v>
      </c>
      <c r="J116" s="258">
        <f t="shared" si="6"/>
        <v>1.04</v>
      </c>
      <c r="K116" s="261">
        <f t="shared" si="7"/>
        <v>1.04</v>
      </c>
      <c r="L116" s="222" t="s">
        <v>721</v>
      </c>
    </row>
    <row r="117" spans="1:12" ht="15.75" thickBot="1">
      <c r="A117" s="275">
        <v>96</v>
      </c>
      <c r="B117" s="363" t="s">
        <v>524</v>
      </c>
      <c r="C117" s="281" t="s">
        <v>149</v>
      </c>
      <c r="D117" s="282">
        <v>1</v>
      </c>
      <c r="E117" s="282">
        <v>2.15</v>
      </c>
      <c r="F117" s="241" t="s">
        <v>720</v>
      </c>
      <c r="G117" s="284">
        <f t="shared" si="4"/>
        <v>2.15</v>
      </c>
      <c r="H117" s="283">
        <v>0</v>
      </c>
      <c r="I117" s="276">
        <f t="shared" si="5"/>
        <v>2.15</v>
      </c>
      <c r="J117" s="282">
        <f t="shared" si="6"/>
        <v>1.15</v>
      </c>
      <c r="K117" s="276">
        <f t="shared" si="7"/>
        <v>1.15</v>
      </c>
      <c r="L117" s="225" t="s">
        <v>721</v>
      </c>
    </row>
    <row r="118" spans="1:12" ht="15.75" thickBot="1">
      <c r="A118" s="256">
        <v>97</v>
      </c>
      <c r="B118" s="363" t="s">
        <v>525</v>
      </c>
      <c r="C118" s="257" t="s">
        <v>151</v>
      </c>
      <c r="D118" s="258">
        <v>0.03</v>
      </c>
      <c r="E118" s="258">
        <v>0.74</v>
      </c>
      <c r="F118" s="241" t="s">
        <v>720</v>
      </c>
      <c r="G118" s="260">
        <f t="shared" si="4"/>
        <v>0.74</v>
      </c>
      <c r="H118" s="259">
        <v>0</v>
      </c>
      <c r="I118" s="261">
        <f t="shared" si="5"/>
        <v>0.74</v>
      </c>
      <c r="J118" s="258">
        <f t="shared" si="6"/>
        <v>0.71</v>
      </c>
      <c r="K118" s="261">
        <f t="shared" si="7"/>
        <v>0.71</v>
      </c>
      <c r="L118" s="222" t="s">
        <v>721</v>
      </c>
    </row>
    <row r="119" spans="1:12" ht="15.75" thickBot="1">
      <c r="A119" s="256">
        <v>98</v>
      </c>
      <c r="B119" s="363" t="s">
        <v>526</v>
      </c>
      <c r="C119" s="257" t="s">
        <v>151</v>
      </c>
      <c r="D119" s="258">
        <v>0.27</v>
      </c>
      <c r="E119" s="258">
        <v>2.15</v>
      </c>
      <c r="F119" s="241" t="s">
        <v>720</v>
      </c>
      <c r="G119" s="260">
        <f t="shared" si="4"/>
        <v>2.15</v>
      </c>
      <c r="H119" s="259">
        <v>0</v>
      </c>
      <c r="I119" s="261">
        <f t="shared" si="5"/>
        <v>2.15</v>
      </c>
      <c r="J119" s="258">
        <f t="shared" si="6"/>
        <v>1.88</v>
      </c>
      <c r="K119" s="261">
        <f t="shared" si="7"/>
        <v>1.88</v>
      </c>
      <c r="L119" s="222" t="s">
        <v>721</v>
      </c>
    </row>
    <row r="120" spans="1:12" ht="15.75" thickBot="1">
      <c r="A120" s="256">
        <v>99</v>
      </c>
      <c r="B120" s="363" t="s">
        <v>527</v>
      </c>
      <c r="C120" s="257" t="s">
        <v>371</v>
      </c>
      <c r="D120" s="258">
        <v>0.53</v>
      </c>
      <c r="E120" s="258">
        <v>2.15</v>
      </c>
      <c r="F120" s="241" t="s">
        <v>720</v>
      </c>
      <c r="G120" s="260">
        <f t="shared" si="4"/>
        <v>2.15</v>
      </c>
      <c r="H120" s="259">
        <v>0</v>
      </c>
      <c r="I120" s="261">
        <f t="shared" si="5"/>
        <v>2.15</v>
      </c>
      <c r="J120" s="258">
        <f t="shared" si="6"/>
        <v>1.6199999999999999</v>
      </c>
      <c r="K120" s="261">
        <f t="shared" si="7"/>
        <v>1.6199999999999999</v>
      </c>
      <c r="L120" s="222" t="s">
        <v>721</v>
      </c>
    </row>
    <row r="121" spans="1:12" ht="15.75" thickBot="1">
      <c r="A121" s="256">
        <v>100</v>
      </c>
      <c r="B121" s="367" t="s">
        <v>528</v>
      </c>
      <c r="C121" s="257" t="s">
        <v>369</v>
      </c>
      <c r="D121" s="258">
        <v>2.3</v>
      </c>
      <c r="E121" s="258">
        <v>3.3</v>
      </c>
      <c r="F121" s="241" t="s">
        <v>720</v>
      </c>
      <c r="G121" s="260">
        <f t="shared" si="4"/>
        <v>3.3</v>
      </c>
      <c r="H121" s="259">
        <v>0</v>
      </c>
      <c r="I121" s="261">
        <f t="shared" si="5"/>
        <v>3.3</v>
      </c>
      <c r="J121" s="258">
        <f t="shared" si="6"/>
        <v>1</v>
      </c>
      <c r="K121" s="261">
        <f t="shared" si="7"/>
        <v>1</v>
      </c>
      <c r="L121" s="222" t="s">
        <v>721</v>
      </c>
    </row>
    <row r="122" spans="1:12" ht="15.75" thickBot="1">
      <c r="A122" s="256">
        <v>101</v>
      </c>
      <c r="B122" s="367" t="s">
        <v>529</v>
      </c>
      <c r="C122" s="257" t="s">
        <v>369</v>
      </c>
      <c r="D122" s="258">
        <v>0</v>
      </c>
      <c r="E122" s="258">
        <v>0.74</v>
      </c>
      <c r="F122" s="241" t="s">
        <v>720</v>
      </c>
      <c r="G122" s="260">
        <f t="shared" si="4"/>
        <v>0.74</v>
      </c>
      <c r="H122" s="259">
        <v>0</v>
      </c>
      <c r="I122" s="261">
        <f t="shared" si="5"/>
        <v>0.74</v>
      </c>
      <c r="J122" s="258">
        <f t="shared" si="6"/>
        <v>0.74</v>
      </c>
      <c r="K122" s="261">
        <f t="shared" si="7"/>
        <v>0.74</v>
      </c>
      <c r="L122" s="222" t="s">
        <v>721</v>
      </c>
    </row>
    <row r="123" spans="1:12" ht="15.75" thickBot="1">
      <c r="A123" s="256">
        <v>102</v>
      </c>
      <c r="B123" s="363" t="s">
        <v>530</v>
      </c>
      <c r="C123" s="257" t="s">
        <v>151</v>
      </c>
      <c r="D123" s="258">
        <v>0.16</v>
      </c>
      <c r="E123" s="258">
        <v>0.86</v>
      </c>
      <c r="F123" s="259">
        <v>0</v>
      </c>
      <c r="G123" s="260">
        <f t="shared" si="4"/>
        <v>0.86</v>
      </c>
      <c r="H123" s="259">
        <v>0</v>
      </c>
      <c r="I123" s="261">
        <f t="shared" si="5"/>
        <v>0.86</v>
      </c>
      <c r="J123" s="258">
        <f t="shared" si="6"/>
        <v>0.7</v>
      </c>
      <c r="K123" s="261">
        <f t="shared" si="7"/>
        <v>0.7</v>
      </c>
      <c r="L123" s="222" t="s">
        <v>721</v>
      </c>
    </row>
    <row r="124" spans="1:12" ht="15.75" thickBot="1">
      <c r="A124" s="256">
        <v>103</v>
      </c>
      <c r="B124" s="363" t="s">
        <v>531</v>
      </c>
      <c r="C124" s="257" t="s">
        <v>371</v>
      </c>
      <c r="D124" s="258">
        <v>0.16</v>
      </c>
      <c r="E124" s="258">
        <v>1.43</v>
      </c>
      <c r="F124" s="241" t="s">
        <v>720</v>
      </c>
      <c r="G124" s="260">
        <f t="shared" si="4"/>
        <v>1.43</v>
      </c>
      <c r="H124" s="259">
        <v>0</v>
      </c>
      <c r="I124" s="261">
        <f t="shared" si="5"/>
        <v>1.43</v>
      </c>
      <c r="J124" s="258">
        <f t="shared" si="6"/>
        <v>1.27</v>
      </c>
      <c r="K124" s="261">
        <f t="shared" si="7"/>
        <v>1.27</v>
      </c>
      <c r="L124" s="222" t="s">
        <v>721</v>
      </c>
    </row>
    <row r="125" spans="1:12" ht="15.75" thickBot="1">
      <c r="A125" s="256">
        <v>104</v>
      </c>
      <c r="B125" s="363" t="s">
        <v>532</v>
      </c>
      <c r="C125" s="257" t="s">
        <v>151</v>
      </c>
      <c r="D125" s="258">
        <v>0.17</v>
      </c>
      <c r="E125" s="258">
        <v>0.7</v>
      </c>
      <c r="F125" s="241" t="s">
        <v>720</v>
      </c>
      <c r="G125" s="260">
        <f t="shared" si="4"/>
        <v>0.7</v>
      </c>
      <c r="H125" s="259">
        <v>0</v>
      </c>
      <c r="I125" s="261">
        <f t="shared" si="5"/>
        <v>0.7</v>
      </c>
      <c r="J125" s="258">
        <f t="shared" si="6"/>
        <v>0.5299999999999999</v>
      </c>
      <c r="K125" s="261">
        <f t="shared" si="7"/>
        <v>0.5299999999999999</v>
      </c>
      <c r="L125" s="222" t="s">
        <v>721</v>
      </c>
    </row>
    <row r="126" spans="1:12" ht="15.75" thickBot="1">
      <c r="A126" s="256">
        <v>105</v>
      </c>
      <c r="B126" s="363" t="s">
        <v>533</v>
      </c>
      <c r="C126" s="257" t="s">
        <v>369</v>
      </c>
      <c r="D126" s="258">
        <v>0.5</v>
      </c>
      <c r="E126" s="258">
        <v>2.3</v>
      </c>
      <c r="F126" s="241" t="s">
        <v>720</v>
      </c>
      <c r="G126" s="260">
        <f t="shared" si="4"/>
        <v>2.3</v>
      </c>
      <c r="H126" s="259">
        <v>0</v>
      </c>
      <c r="I126" s="261">
        <f t="shared" si="5"/>
        <v>2.3</v>
      </c>
      <c r="J126" s="258">
        <f t="shared" si="6"/>
        <v>1.7999999999999998</v>
      </c>
      <c r="K126" s="261">
        <f t="shared" si="7"/>
        <v>1.7999999999999998</v>
      </c>
      <c r="L126" s="222" t="s">
        <v>721</v>
      </c>
    </row>
    <row r="127" spans="1:12" ht="15.75" thickBot="1">
      <c r="A127" s="256">
        <v>106</v>
      </c>
      <c r="B127" s="363" t="s">
        <v>534</v>
      </c>
      <c r="C127" s="257" t="s">
        <v>151</v>
      </c>
      <c r="D127" s="258">
        <v>0.4</v>
      </c>
      <c r="E127" s="258">
        <v>1.31</v>
      </c>
      <c r="F127" s="241" t="s">
        <v>720</v>
      </c>
      <c r="G127" s="260">
        <f t="shared" si="4"/>
        <v>1.31</v>
      </c>
      <c r="H127" s="259">
        <v>0</v>
      </c>
      <c r="I127" s="261">
        <f t="shared" si="5"/>
        <v>1.31</v>
      </c>
      <c r="J127" s="258">
        <f t="shared" si="6"/>
        <v>0.91</v>
      </c>
      <c r="K127" s="261">
        <f t="shared" si="7"/>
        <v>0.91</v>
      </c>
      <c r="L127" s="222" t="s">
        <v>721</v>
      </c>
    </row>
    <row r="128" spans="1:12" ht="15.75" thickBot="1">
      <c r="A128" s="256">
        <v>107</v>
      </c>
      <c r="B128" s="363" t="s">
        <v>535</v>
      </c>
      <c r="C128" s="257" t="s">
        <v>368</v>
      </c>
      <c r="D128" s="258">
        <v>0.39</v>
      </c>
      <c r="E128" s="258">
        <v>1.43</v>
      </c>
      <c r="F128" s="241" t="s">
        <v>720</v>
      </c>
      <c r="G128" s="260">
        <f t="shared" si="4"/>
        <v>1.43</v>
      </c>
      <c r="H128" s="259">
        <v>0</v>
      </c>
      <c r="I128" s="261">
        <f t="shared" si="5"/>
        <v>1.43</v>
      </c>
      <c r="J128" s="258">
        <f t="shared" si="6"/>
        <v>1.04</v>
      </c>
      <c r="K128" s="261">
        <f t="shared" si="7"/>
        <v>1.04</v>
      </c>
      <c r="L128" s="222" t="s">
        <v>721</v>
      </c>
    </row>
    <row r="129" spans="1:12" ht="15.75" thickBot="1">
      <c r="A129" s="256">
        <v>108</v>
      </c>
      <c r="B129" s="363" t="s">
        <v>536</v>
      </c>
      <c r="C129" s="257" t="s">
        <v>151</v>
      </c>
      <c r="D129" s="258">
        <v>0.56</v>
      </c>
      <c r="E129" s="258">
        <v>0.94</v>
      </c>
      <c r="F129" s="241" t="s">
        <v>720</v>
      </c>
      <c r="G129" s="260">
        <f t="shared" si="4"/>
        <v>0.94</v>
      </c>
      <c r="H129" s="259">
        <v>0</v>
      </c>
      <c r="I129" s="261">
        <f t="shared" si="5"/>
        <v>0.94</v>
      </c>
      <c r="J129" s="258">
        <f t="shared" si="6"/>
        <v>0.3799999999999999</v>
      </c>
      <c r="K129" s="261">
        <f t="shared" si="7"/>
        <v>0.3799999999999999</v>
      </c>
      <c r="L129" s="222" t="s">
        <v>721</v>
      </c>
    </row>
    <row r="130" spans="1:12" ht="15.75" thickBot="1">
      <c r="A130" s="256">
        <v>109</v>
      </c>
      <c r="B130" s="363" t="s">
        <v>537</v>
      </c>
      <c r="C130" s="257" t="s">
        <v>371</v>
      </c>
      <c r="D130" s="258">
        <v>0.58</v>
      </c>
      <c r="E130" s="258">
        <v>1.15</v>
      </c>
      <c r="F130" s="241" t="s">
        <v>720</v>
      </c>
      <c r="G130" s="260">
        <f t="shared" si="4"/>
        <v>1.15</v>
      </c>
      <c r="H130" s="259">
        <v>0</v>
      </c>
      <c r="I130" s="261">
        <f t="shared" si="5"/>
        <v>1.15</v>
      </c>
      <c r="J130" s="258">
        <f t="shared" si="6"/>
        <v>0.57</v>
      </c>
      <c r="K130" s="261">
        <f t="shared" si="7"/>
        <v>0.57</v>
      </c>
      <c r="L130" s="222" t="s">
        <v>721</v>
      </c>
    </row>
    <row r="131" spans="1:12" ht="15.75" thickBot="1">
      <c r="A131" s="256">
        <v>110</v>
      </c>
      <c r="B131" s="363" t="s">
        <v>538</v>
      </c>
      <c r="C131" s="257" t="s">
        <v>151</v>
      </c>
      <c r="D131" s="258">
        <v>0.3</v>
      </c>
      <c r="E131" s="258">
        <v>1.25</v>
      </c>
      <c r="F131" s="241" t="s">
        <v>720</v>
      </c>
      <c r="G131" s="260">
        <f t="shared" si="4"/>
        <v>1.25</v>
      </c>
      <c r="H131" s="259">
        <v>0</v>
      </c>
      <c r="I131" s="261">
        <f t="shared" si="5"/>
        <v>1.25</v>
      </c>
      <c r="J131" s="258">
        <f t="shared" si="6"/>
        <v>0.95</v>
      </c>
      <c r="K131" s="261">
        <f t="shared" si="7"/>
        <v>0.95</v>
      </c>
      <c r="L131" s="222" t="s">
        <v>721</v>
      </c>
    </row>
    <row r="132" spans="1:12" ht="15.75" thickBot="1">
      <c r="A132" s="256">
        <v>111</v>
      </c>
      <c r="B132" s="363" t="s">
        <v>539</v>
      </c>
      <c r="C132" s="257" t="s">
        <v>151</v>
      </c>
      <c r="D132" s="258">
        <v>0.4</v>
      </c>
      <c r="E132" s="258">
        <v>2.7</v>
      </c>
      <c r="F132" s="241" t="s">
        <v>720</v>
      </c>
      <c r="G132" s="260">
        <f t="shared" si="4"/>
        <v>2.7</v>
      </c>
      <c r="H132" s="259">
        <v>0</v>
      </c>
      <c r="I132" s="261">
        <f t="shared" si="5"/>
        <v>2.7</v>
      </c>
      <c r="J132" s="258">
        <f t="shared" si="6"/>
        <v>2.3000000000000003</v>
      </c>
      <c r="K132" s="261">
        <f t="shared" si="7"/>
        <v>2.3000000000000003</v>
      </c>
      <c r="L132" s="222" t="s">
        <v>721</v>
      </c>
    </row>
    <row r="133" spans="1:12" ht="15.75" thickBot="1">
      <c r="A133" s="256">
        <v>112</v>
      </c>
      <c r="B133" s="363" t="s">
        <v>540</v>
      </c>
      <c r="C133" s="257" t="s">
        <v>151</v>
      </c>
      <c r="D133" s="258">
        <v>0.3</v>
      </c>
      <c r="E133" s="258">
        <v>1.43</v>
      </c>
      <c r="F133" s="241" t="s">
        <v>720</v>
      </c>
      <c r="G133" s="260">
        <f t="shared" si="4"/>
        <v>1.43</v>
      </c>
      <c r="H133" s="259">
        <v>0</v>
      </c>
      <c r="I133" s="261">
        <f t="shared" si="5"/>
        <v>1.43</v>
      </c>
      <c r="J133" s="258">
        <f t="shared" si="6"/>
        <v>1.13</v>
      </c>
      <c r="K133" s="261">
        <f t="shared" si="7"/>
        <v>1.13</v>
      </c>
      <c r="L133" s="222" t="s">
        <v>721</v>
      </c>
    </row>
    <row r="134" spans="1:12" ht="15.75" thickBot="1">
      <c r="A134" s="256">
        <v>113</v>
      </c>
      <c r="B134" s="363" t="s">
        <v>541</v>
      </c>
      <c r="C134" s="257" t="s">
        <v>151</v>
      </c>
      <c r="D134" s="258">
        <v>0.9</v>
      </c>
      <c r="E134" s="258">
        <v>1.76</v>
      </c>
      <c r="F134" s="241" t="s">
        <v>720</v>
      </c>
      <c r="G134" s="260">
        <f t="shared" si="4"/>
        <v>1.76</v>
      </c>
      <c r="H134" s="259">
        <v>0</v>
      </c>
      <c r="I134" s="261">
        <f t="shared" si="5"/>
        <v>1.76</v>
      </c>
      <c r="J134" s="258">
        <f t="shared" si="6"/>
        <v>0.86</v>
      </c>
      <c r="K134" s="261">
        <f t="shared" si="7"/>
        <v>0.86</v>
      </c>
      <c r="L134" s="222" t="s">
        <v>721</v>
      </c>
    </row>
    <row r="135" spans="1:12" ht="15.75" thickBot="1">
      <c r="A135" s="256">
        <v>114</v>
      </c>
      <c r="B135" s="363" t="s">
        <v>542</v>
      </c>
      <c r="C135" s="257" t="s">
        <v>371</v>
      </c>
      <c r="D135" s="258">
        <v>0.22</v>
      </c>
      <c r="E135" s="258">
        <v>1.1</v>
      </c>
      <c r="F135" s="241" t="s">
        <v>720</v>
      </c>
      <c r="G135" s="260">
        <f t="shared" si="4"/>
        <v>1.1</v>
      </c>
      <c r="H135" s="259">
        <v>0</v>
      </c>
      <c r="I135" s="261">
        <f t="shared" si="5"/>
        <v>1.1</v>
      </c>
      <c r="J135" s="258">
        <f t="shared" si="6"/>
        <v>0.8800000000000001</v>
      </c>
      <c r="K135" s="261">
        <f t="shared" si="7"/>
        <v>0.8800000000000001</v>
      </c>
      <c r="L135" s="222" t="s">
        <v>721</v>
      </c>
    </row>
    <row r="136" spans="1:12" ht="15.75" thickBot="1">
      <c r="A136" s="256">
        <v>115</v>
      </c>
      <c r="B136" s="363" t="s">
        <v>543</v>
      </c>
      <c r="C136" s="257" t="s">
        <v>151</v>
      </c>
      <c r="D136" s="258">
        <v>0.3</v>
      </c>
      <c r="E136" s="258">
        <v>1.4</v>
      </c>
      <c r="F136" s="241" t="s">
        <v>720</v>
      </c>
      <c r="G136" s="260">
        <f t="shared" si="4"/>
        <v>1.4</v>
      </c>
      <c r="H136" s="259">
        <v>0</v>
      </c>
      <c r="I136" s="261">
        <f t="shared" si="5"/>
        <v>1.4</v>
      </c>
      <c r="J136" s="287">
        <f t="shared" si="6"/>
        <v>1.0999999999999999</v>
      </c>
      <c r="K136" s="261">
        <f t="shared" si="7"/>
        <v>1.0999999999999999</v>
      </c>
      <c r="L136" s="226" t="s">
        <v>721</v>
      </c>
    </row>
    <row r="137" spans="1:12" ht="15.75" thickBot="1">
      <c r="A137" s="256">
        <v>116</v>
      </c>
      <c r="B137" s="363" t="s">
        <v>544</v>
      </c>
      <c r="C137" s="257" t="s">
        <v>151</v>
      </c>
      <c r="D137" s="258">
        <v>0.35</v>
      </c>
      <c r="E137" s="258">
        <v>1.3</v>
      </c>
      <c r="F137" s="241" t="s">
        <v>720</v>
      </c>
      <c r="G137" s="260">
        <f aca="true" t="shared" si="8" ref="G137:G152">E137</f>
        <v>1.3</v>
      </c>
      <c r="H137" s="259">
        <v>0</v>
      </c>
      <c r="I137" s="261">
        <f aca="true" t="shared" si="9" ref="I137:I152">G137-H137</f>
        <v>1.3</v>
      </c>
      <c r="J137" s="258">
        <f t="shared" si="6"/>
        <v>0.9500000000000001</v>
      </c>
      <c r="K137" s="261">
        <f t="shared" si="7"/>
        <v>0.9500000000000001</v>
      </c>
      <c r="L137" s="222" t="s">
        <v>721</v>
      </c>
    </row>
    <row r="138" spans="1:12" ht="15.75" thickBot="1">
      <c r="A138" s="256">
        <v>117</v>
      </c>
      <c r="B138" s="363" t="s">
        <v>545</v>
      </c>
      <c r="C138" s="257" t="s">
        <v>151</v>
      </c>
      <c r="D138" s="258">
        <v>0.6</v>
      </c>
      <c r="E138" s="258">
        <v>1.34</v>
      </c>
      <c r="F138" s="241" t="s">
        <v>720</v>
      </c>
      <c r="G138" s="260">
        <f t="shared" si="8"/>
        <v>1.34</v>
      </c>
      <c r="H138" s="259">
        <v>0</v>
      </c>
      <c r="I138" s="261">
        <f t="shared" si="9"/>
        <v>1.34</v>
      </c>
      <c r="J138" s="258">
        <f aca="true" t="shared" si="10" ref="J138:J152">I138-D138</f>
        <v>0.7400000000000001</v>
      </c>
      <c r="K138" s="261">
        <f t="shared" si="7"/>
        <v>0.7400000000000001</v>
      </c>
      <c r="L138" s="222" t="s">
        <v>721</v>
      </c>
    </row>
    <row r="139" spans="1:12" ht="15.75" thickBot="1">
      <c r="A139" s="256">
        <v>118</v>
      </c>
      <c r="B139" s="363" t="s">
        <v>546</v>
      </c>
      <c r="C139" s="257" t="s">
        <v>371</v>
      </c>
      <c r="D139" s="258">
        <v>0.44</v>
      </c>
      <c r="E139" s="258">
        <v>0.71</v>
      </c>
      <c r="F139" s="241" t="s">
        <v>720</v>
      </c>
      <c r="G139" s="260">
        <f t="shared" si="8"/>
        <v>0.71</v>
      </c>
      <c r="H139" s="259">
        <v>0</v>
      </c>
      <c r="I139" s="261">
        <f t="shared" si="9"/>
        <v>0.71</v>
      </c>
      <c r="J139" s="258">
        <f t="shared" si="10"/>
        <v>0.26999999999999996</v>
      </c>
      <c r="K139" s="261">
        <f t="shared" si="7"/>
        <v>0.26999999999999996</v>
      </c>
      <c r="L139" s="222" t="s">
        <v>721</v>
      </c>
    </row>
    <row r="140" spans="1:12" ht="15.75" thickBot="1">
      <c r="A140" s="256">
        <v>119</v>
      </c>
      <c r="B140" s="363" t="s">
        <v>547</v>
      </c>
      <c r="C140" s="257" t="s">
        <v>151</v>
      </c>
      <c r="D140" s="258">
        <v>0.3</v>
      </c>
      <c r="E140" s="258">
        <v>1.15</v>
      </c>
      <c r="F140" s="241" t="s">
        <v>720</v>
      </c>
      <c r="G140" s="260">
        <f t="shared" si="8"/>
        <v>1.15</v>
      </c>
      <c r="H140" s="259">
        <v>0</v>
      </c>
      <c r="I140" s="261">
        <f t="shared" si="9"/>
        <v>1.15</v>
      </c>
      <c r="J140" s="258">
        <f t="shared" si="10"/>
        <v>0.8499999999999999</v>
      </c>
      <c r="K140" s="261">
        <f t="shared" si="7"/>
        <v>0.8499999999999999</v>
      </c>
      <c r="L140" s="222" t="s">
        <v>721</v>
      </c>
    </row>
    <row r="141" spans="1:12" ht="15.75" thickBot="1">
      <c r="A141" s="256">
        <v>120</v>
      </c>
      <c r="B141" s="363" t="s">
        <v>548</v>
      </c>
      <c r="C141" s="257" t="s">
        <v>151</v>
      </c>
      <c r="D141" s="258">
        <v>0.46</v>
      </c>
      <c r="E141" s="258">
        <v>1.43</v>
      </c>
      <c r="F141" s="241" t="s">
        <v>720</v>
      </c>
      <c r="G141" s="260">
        <f t="shared" si="8"/>
        <v>1.43</v>
      </c>
      <c r="H141" s="259">
        <v>0</v>
      </c>
      <c r="I141" s="261">
        <f t="shared" si="9"/>
        <v>1.43</v>
      </c>
      <c r="J141" s="258">
        <f t="shared" si="10"/>
        <v>0.97</v>
      </c>
      <c r="K141" s="261">
        <f t="shared" si="7"/>
        <v>0.97</v>
      </c>
      <c r="L141" s="222" t="s">
        <v>721</v>
      </c>
    </row>
    <row r="142" spans="1:12" ht="15.75" thickBot="1">
      <c r="A142" s="256">
        <v>121</v>
      </c>
      <c r="B142" s="363" t="s">
        <v>549</v>
      </c>
      <c r="C142" s="257" t="s">
        <v>151</v>
      </c>
      <c r="D142" s="258">
        <v>0.08</v>
      </c>
      <c r="E142" s="258">
        <v>0.7</v>
      </c>
      <c r="F142" s="241" t="s">
        <v>720</v>
      </c>
      <c r="G142" s="260">
        <f t="shared" si="8"/>
        <v>0.7</v>
      </c>
      <c r="H142" s="259">
        <v>0</v>
      </c>
      <c r="I142" s="261">
        <f t="shared" si="9"/>
        <v>0.7</v>
      </c>
      <c r="J142" s="258">
        <f t="shared" si="10"/>
        <v>0.62</v>
      </c>
      <c r="K142" s="261">
        <f t="shared" si="7"/>
        <v>0.62</v>
      </c>
      <c r="L142" s="222" t="s">
        <v>721</v>
      </c>
    </row>
    <row r="143" spans="1:12" ht="15.75" thickBot="1">
      <c r="A143" s="256">
        <v>122</v>
      </c>
      <c r="B143" s="363" t="s">
        <v>550</v>
      </c>
      <c r="C143" s="257" t="s">
        <v>371</v>
      </c>
      <c r="D143" s="258">
        <v>0.17</v>
      </c>
      <c r="E143" s="258">
        <v>1.72</v>
      </c>
      <c r="F143" s="241" t="s">
        <v>720</v>
      </c>
      <c r="G143" s="260">
        <f t="shared" si="8"/>
        <v>1.72</v>
      </c>
      <c r="H143" s="259">
        <v>0</v>
      </c>
      <c r="I143" s="261">
        <f t="shared" si="9"/>
        <v>1.72</v>
      </c>
      <c r="J143" s="258">
        <f t="shared" si="10"/>
        <v>1.55</v>
      </c>
      <c r="K143" s="261">
        <f t="shared" si="7"/>
        <v>1.55</v>
      </c>
      <c r="L143" s="222" t="s">
        <v>721</v>
      </c>
    </row>
    <row r="144" spans="1:12" ht="15.75" thickBot="1">
      <c r="A144" s="256">
        <v>123</v>
      </c>
      <c r="B144" s="363" t="s">
        <v>551</v>
      </c>
      <c r="C144" s="257" t="s">
        <v>151</v>
      </c>
      <c r="D144" s="258">
        <v>0.2</v>
      </c>
      <c r="E144" s="258">
        <v>1.1</v>
      </c>
      <c r="F144" s="241" t="s">
        <v>720</v>
      </c>
      <c r="G144" s="260">
        <f t="shared" si="8"/>
        <v>1.1</v>
      </c>
      <c r="H144" s="259">
        <v>0</v>
      </c>
      <c r="I144" s="261">
        <f t="shared" si="9"/>
        <v>1.1</v>
      </c>
      <c r="J144" s="258">
        <f t="shared" si="10"/>
        <v>0.9000000000000001</v>
      </c>
      <c r="K144" s="261">
        <f t="shared" si="7"/>
        <v>0.9000000000000001</v>
      </c>
      <c r="L144" s="222" t="s">
        <v>721</v>
      </c>
    </row>
    <row r="145" spans="1:12" ht="15.75" thickBot="1">
      <c r="A145" s="256">
        <v>124</v>
      </c>
      <c r="B145" s="363" t="s">
        <v>552</v>
      </c>
      <c r="C145" s="257" t="s">
        <v>371</v>
      </c>
      <c r="D145" s="258">
        <v>0.06</v>
      </c>
      <c r="E145" s="258">
        <v>0.85</v>
      </c>
      <c r="F145" s="241" t="s">
        <v>720</v>
      </c>
      <c r="G145" s="260">
        <f t="shared" si="8"/>
        <v>0.85</v>
      </c>
      <c r="H145" s="259">
        <v>0</v>
      </c>
      <c r="I145" s="261">
        <f t="shared" si="9"/>
        <v>0.85</v>
      </c>
      <c r="J145" s="258">
        <f t="shared" si="10"/>
        <v>0.79</v>
      </c>
      <c r="K145" s="261">
        <f t="shared" si="7"/>
        <v>0.79</v>
      </c>
      <c r="L145" s="222" t="s">
        <v>721</v>
      </c>
    </row>
    <row r="146" spans="1:12" ht="15.75" thickBot="1">
      <c r="A146" s="256">
        <v>125</v>
      </c>
      <c r="B146" s="363" t="s">
        <v>553</v>
      </c>
      <c r="C146" s="257" t="s">
        <v>371</v>
      </c>
      <c r="D146" s="258">
        <v>0.35</v>
      </c>
      <c r="E146" s="258">
        <v>1.43</v>
      </c>
      <c r="F146" s="241" t="s">
        <v>720</v>
      </c>
      <c r="G146" s="260">
        <f t="shared" si="8"/>
        <v>1.43</v>
      </c>
      <c r="H146" s="259">
        <v>0</v>
      </c>
      <c r="I146" s="261">
        <f t="shared" si="9"/>
        <v>1.43</v>
      </c>
      <c r="J146" s="258">
        <f t="shared" si="10"/>
        <v>1.08</v>
      </c>
      <c r="K146" s="261">
        <f t="shared" si="7"/>
        <v>1.08</v>
      </c>
      <c r="L146" s="222" t="s">
        <v>721</v>
      </c>
    </row>
    <row r="147" spans="1:12" ht="15.75" thickBot="1">
      <c r="A147" s="256">
        <v>126</v>
      </c>
      <c r="B147" s="363" t="s">
        <v>554</v>
      </c>
      <c r="C147" s="257" t="s">
        <v>151</v>
      </c>
      <c r="D147" s="258">
        <v>0.16</v>
      </c>
      <c r="E147" s="258">
        <v>1.43</v>
      </c>
      <c r="F147" s="241" t="s">
        <v>720</v>
      </c>
      <c r="G147" s="260">
        <f t="shared" si="8"/>
        <v>1.43</v>
      </c>
      <c r="H147" s="259">
        <v>0</v>
      </c>
      <c r="I147" s="261">
        <f t="shared" si="9"/>
        <v>1.43</v>
      </c>
      <c r="J147" s="258">
        <f t="shared" si="10"/>
        <v>1.27</v>
      </c>
      <c r="K147" s="261">
        <f t="shared" si="7"/>
        <v>1.27</v>
      </c>
      <c r="L147" s="222" t="s">
        <v>721</v>
      </c>
    </row>
    <row r="148" spans="1:12" ht="15.75" thickBot="1">
      <c r="A148" s="256">
        <v>127</v>
      </c>
      <c r="B148" s="363" t="s">
        <v>555</v>
      </c>
      <c r="C148" s="257" t="s">
        <v>151</v>
      </c>
      <c r="D148" s="258">
        <v>0.75</v>
      </c>
      <c r="E148" s="258">
        <v>1.47</v>
      </c>
      <c r="F148" s="241" t="s">
        <v>720</v>
      </c>
      <c r="G148" s="260">
        <f t="shared" si="8"/>
        <v>1.47</v>
      </c>
      <c r="H148" s="259">
        <v>0</v>
      </c>
      <c r="I148" s="261">
        <f t="shared" si="9"/>
        <v>1.47</v>
      </c>
      <c r="J148" s="258">
        <f t="shared" si="10"/>
        <v>0.72</v>
      </c>
      <c r="K148" s="261">
        <f t="shared" si="7"/>
        <v>0.72</v>
      </c>
      <c r="L148" s="222" t="s">
        <v>721</v>
      </c>
    </row>
    <row r="149" spans="1:12" ht="15.75" thickBot="1">
      <c r="A149" s="256">
        <v>128</v>
      </c>
      <c r="B149" s="363" t="s">
        <v>556</v>
      </c>
      <c r="C149" s="257" t="s">
        <v>151</v>
      </c>
      <c r="D149" s="258">
        <v>0.25</v>
      </c>
      <c r="E149" s="258">
        <v>0.85</v>
      </c>
      <c r="F149" s="241" t="s">
        <v>720</v>
      </c>
      <c r="G149" s="260">
        <f t="shared" si="8"/>
        <v>0.85</v>
      </c>
      <c r="H149" s="259">
        <v>0</v>
      </c>
      <c r="I149" s="261">
        <f t="shared" si="9"/>
        <v>0.85</v>
      </c>
      <c r="J149" s="258">
        <f t="shared" si="10"/>
        <v>0.6</v>
      </c>
      <c r="K149" s="261">
        <f t="shared" si="7"/>
        <v>0.6</v>
      </c>
      <c r="L149" s="222" t="s">
        <v>721</v>
      </c>
    </row>
    <row r="150" spans="1:12" ht="15.75" thickBot="1">
      <c r="A150" s="256">
        <v>129</v>
      </c>
      <c r="B150" s="363" t="s">
        <v>557</v>
      </c>
      <c r="C150" s="257" t="s">
        <v>149</v>
      </c>
      <c r="D150" s="258">
        <v>0.31</v>
      </c>
      <c r="E150" s="258">
        <v>0.6</v>
      </c>
      <c r="F150" s="241" t="s">
        <v>720</v>
      </c>
      <c r="G150" s="260">
        <f t="shared" si="8"/>
        <v>0.6</v>
      </c>
      <c r="H150" s="259">
        <v>0</v>
      </c>
      <c r="I150" s="261">
        <f t="shared" si="9"/>
        <v>0.6</v>
      </c>
      <c r="J150" s="258">
        <f t="shared" si="10"/>
        <v>0.29</v>
      </c>
      <c r="K150" s="261">
        <f t="shared" si="7"/>
        <v>0.29</v>
      </c>
      <c r="L150" s="222" t="s">
        <v>721</v>
      </c>
    </row>
    <row r="151" spans="1:12" ht="15.75" thickBot="1">
      <c r="A151" s="256">
        <v>130</v>
      </c>
      <c r="B151" s="363" t="s">
        <v>558</v>
      </c>
      <c r="C151" s="257" t="s">
        <v>371</v>
      </c>
      <c r="D151" s="258">
        <v>0.25</v>
      </c>
      <c r="E151" s="258">
        <v>0.64</v>
      </c>
      <c r="F151" s="241" t="s">
        <v>720</v>
      </c>
      <c r="G151" s="260">
        <f t="shared" si="8"/>
        <v>0.64</v>
      </c>
      <c r="H151" s="259">
        <v>0</v>
      </c>
      <c r="I151" s="261">
        <f t="shared" si="9"/>
        <v>0.64</v>
      </c>
      <c r="J151" s="258">
        <f t="shared" si="10"/>
        <v>0.39</v>
      </c>
      <c r="K151" s="261">
        <f t="shared" si="7"/>
        <v>0.39</v>
      </c>
      <c r="L151" s="222" t="s">
        <v>721</v>
      </c>
    </row>
    <row r="152" spans="1:12" ht="15.75" thickBot="1">
      <c r="A152" s="256">
        <v>131</v>
      </c>
      <c r="B152" s="363" t="s">
        <v>559</v>
      </c>
      <c r="C152" s="257" t="s">
        <v>151</v>
      </c>
      <c r="D152" s="258">
        <v>0.48</v>
      </c>
      <c r="E152" s="258">
        <v>2.15</v>
      </c>
      <c r="F152" s="241" t="s">
        <v>720</v>
      </c>
      <c r="G152" s="260">
        <f t="shared" si="8"/>
        <v>2.15</v>
      </c>
      <c r="H152" s="259">
        <v>0</v>
      </c>
      <c r="I152" s="261">
        <f t="shared" si="9"/>
        <v>2.15</v>
      </c>
      <c r="J152" s="258">
        <f t="shared" si="10"/>
        <v>1.67</v>
      </c>
      <c r="K152" s="261">
        <f t="shared" si="7"/>
        <v>1.67</v>
      </c>
      <c r="L152" s="222" t="s">
        <v>721</v>
      </c>
    </row>
    <row r="153" spans="1:12" ht="15.75" customHeight="1" thickBot="1">
      <c r="A153" s="446" t="s">
        <v>560</v>
      </c>
      <c r="B153" s="447"/>
      <c r="C153" s="447"/>
      <c r="D153" s="447"/>
      <c r="E153" s="447"/>
      <c r="F153" s="447"/>
      <c r="G153" s="447"/>
      <c r="H153" s="447"/>
      <c r="I153" s="447"/>
      <c r="J153" s="447"/>
      <c r="K153" s="447"/>
      <c r="L153" s="448"/>
    </row>
    <row r="154" spans="1:12" ht="15.75" thickBot="1">
      <c r="A154" s="256">
        <v>1</v>
      </c>
      <c r="B154" s="367" t="s">
        <v>561</v>
      </c>
      <c r="C154" s="257" t="s">
        <v>311</v>
      </c>
      <c r="D154" s="258">
        <v>10.47</v>
      </c>
      <c r="E154" s="258">
        <v>0</v>
      </c>
      <c r="F154" s="259">
        <v>0</v>
      </c>
      <c r="G154" s="261">
        <f aca="true" t="shared" si="11" ref="G154:G217">D154-E154</f>
        <v>10.47</v>
      </c>
      <c r="H154" s="259">
        <v>0</v>
      </c>
      <c r="I154" s="261">
        <v>26.25</v>
      </c>
      <c r="J154" s="258">
        <f>I154-G154-H154</f>
        <v>15.78</v>
      </c>
      <c r="K154" s="261">
        <f>J154</f>
        <v>15.78</v>
      </c>
      <c r="L154" s="227" t="s">
        <v>721</v>
      </c>
    </row>
    <row r="155" spans="1:12" ht="15.75" thickBot="1">
      <c r="A155" s="256">
        <v>2</v>
      </c>
      <c r="B155" s="363" t="s">
        <v>562</v>
      </c>
      <c r="C155" s="257" t="s">
        <v>374</v>
      </c>
      <c r="D155" s="258">
        <v>2.62</v>
      </c>
      <c r="E155" s="258">
        <v>0.9</v>
      </c>
      <c r="F155" s="259">
        <v>45</v>
      </c>
      <c r="G155" s="261">
        <f t="shared" si="11"/>
        <v>1.7200000000000002</v>
      </c>
      <c r="H155" s="259">
        <v>0</v>
      </c>
      <c r="I155" s="261">
        <v>6.62</v>
      </c>
      <c r="J155" s="258">
        <f aca="true" t="shared" si="12" ref="J155:J218">I155-G155-H155</f>
        <v>4.9</v>
      </c>
      <c r="K155" s="261">
        <f>J155</f>
        <v>4.9</v>
      </c>
      <c r="L155" s="227" t="s">
        <v>721</v>
      </c>
    </row>
    <row r="156" spans="1:12" ht="15">
      <c r="A156" s="412">
        <v>3</v>
      </c>
      <c r="B156" s="360" t="s">
        <v>563</v>
      </c>
      <c r="C156" s="239" t="s">
        <v>311</v>
      </c>
      <c r="D156" s="240">
        <v>13.07</v>
      </c>
      <c r="E156" s="240">
        <v>20.2</v>
      </c>
      <c r="F156" s="241">
        <v>120</v>
      </c>
      <c r="G156" s="242">
        <f t="shared" si="11"/>
        <v>-7.129999999999999</v>
      </c>
      <c r="H156" s="241">
        <v>0</v>
      </c>
      <c r="I156" s="242">
        <v>26.25</v>
      </c>
      <c r="J156" s="240">
        <f t="shared" si="12"/>
        <v>33.379999999999995</v>
      </c>
      <c r="K156" s="415">
        <f>MIN(J156:J158)</f>
        <v>26.02</v>
      </c>
      <c r="L156" s="426" t="s">
        <v>721</v>
      </c>
    </row>
    <row r="157" spans="1:12" ht="15">
      <c r="A157" s="413"/>
      <c r="B157" s="361" t="s">
        <v>428</v>
      </c>
      <c r="C157" s="273">
        <v>25</v>
      </c>
      <c r="D157" s="245">
        <v>3.24</v>
      </c>
      <c r="E157" s="245">
        <v>10.6</v>
      </c>
      <c r="F157" s="246">
        <v>120</v>
      </c>
      <c r="G157" s="248">
        <f t="shared" si="11"/>
        <v>-7.359999999999999</v>
      </c>
      <c r="H157" s="246">
        <v>0</v>
      </c>
      <c r="I157" s="248">
        <v>26.25</v>
      </c>
      <c r="J157" s="245">
        <f t="shared" si="12"/>
        <v>33.61</v>
      </c>
      <c r="K157" s="416"/>
      <c r="L157" s="427"/>
    </row>
    <row r="158" spans="1:12" ht="15.75" thickBot="1">
      <c r="A158" s="414"/>
      <c r="B158" s="362" t="s">
        <v>564</v>
      </c>
      <c r="C158" s="274">
        <v>25</v>
      </c>
      <c r="D158" s="251">
        <v>9.83</v>
      </c>
      <c r="E158" s="251">
        <v>9.6</v>
      </c>
      <c r="F158" s="252">
        <v>120</v>
      </c>
      <c r="G158" s="254">
        <f t="shared" si="11"/>
        <v>0.23000000000000043</v>
      </c>
      <c r="H158" s="252">
        <v>0</v>
      </c>
      <c r="I158" s="254">
        <v>26.25</v>
      </c>
      <c r="J158" s="251">
        <f t="shared" si="12"/>
        <v>26.02</v>
      </c>
      <c r="K158" s="417"/>
      <c r="L158" s="428"/>
    </row>
    <row r="159" spans="1:12" ht="15.75" thickBot="1">
      <c r="A159" s="256">
        <v>4</v>
      </c>
      <c r="B159" s="363" t="s">
        <v>565</v>
      </c>
      <c r="C159" s="257" t="s">
        <v>313</v>
      </c>
      <c r="D159" s="258">
        <v>0.36</v>
      </c>
      <c r="E159" s="258">
        <v>0.6</v>
      </c>
      <c r="F159" s="259">
        <v>120</v>
      </c>
      <c r="G159" s="261">
        <f t="shared" si="11"/>
        <v>-0.24</v>
      </c>
      <c r="H159" s="259">
        <v>0</v>
      </c>
      <c r="I159" s="261">
        <v>6.62</v>
      </c>
      <c r="J159" s="258">
        <f t="shared" si="12"/>
        <v>6.86</v>
      </c>
      <c r="K159" s="261">
        <f>J159</f>
        <v>6.86</v>
      </c>
      <c r="L159" s="222" t="s">
        <v>721</v>
      </c>
    </row>
    <row r="160" spans="1:12" ht="15">
      <c r="A160" s="412">
        <v>5</v>
      </c>
      <c r="B160" s="360" t="s">
        <v>566</v>
      </c>
      <c r="C160" s="239" t="s">
        <v>375</v>
      </c>
      <c r="D160" s="240">
        <v>1.19</v>
      </c>
      <c r="E160" s="240">
        <f>E161+E162</f>
        <v>6.19</v>
      </c>
      <c r="F160" s="241">
        <v>15</v>
      </c>
      <c r="G160" s="242">
        <f t="shared" si="11"/>
        <v>-5</v>
      </c>
      <c r="H160" s="241">
        <v>0</v>
      </c>
      <c r="I160" s="242">
        <v>5.88</v>
      </c>
      <c r="J160" s="240">
        <f t="shared" si="12"/>
        <v>10.879999999999999</v>
      </c>
      <c r="K160" s="415">
        <f>MIN(J160:J162)</f>
        <v>5.38</v>
      </c>
      <c r="L160" s="426" t="s">
        <v>721</v>
      </c>
    </row>
    <row r="161" spans="1:12" ht="15">
      <c r="A161" s="413"/>
      <c r="B161" s="361" t="s">
        <v>428</v>
      </c>
      <c r="C161" s="243" t="s">
        <v>375</v>
      </c>
      <c r="D161" s="245">
        <v>0.5</v>
      </c>
      <c r="E161" s="245">
        <v>6</v>
      </c>
      <c r="F161" s="246"/>
      <c r="G161" s="248">
        <f t="shared" si="11"/>
        <v>-5.5</v>
      </c>
      <c r="H161" s="246">
        <v>0</v>
      </c>
      <c r="I161" s="248">
        <v>5.88</v>
      </c>
      <c r="J161" s="245">
        <f t="shared" si="12"/>
        <v>11.379999999999999</v>
      </c>
      <c r="K161" s="416"/>
      <c r="L161" s="427"/>
    </row>
    <row r="162" spans="1:12" ht="15.75" thickBot="1">
      <c r="A162" s="414"/>
      <c r="B162" s="362" t="s">
        <v>431</v>
      </c>
      <c r="C162" s="249" t="s">
        <v>375</v>
      </c>
      <c r="D162" s="251">
        <v>0.69</v>
      </c>
      <c r="E162" s="251">
        <v>0.19</v>
      </c>
      <c r="F162" s="252">
        <v>120</v>
      </c>
      <c r="G162" s="254">
        <f t="shared" si="11"/>
        <v>0.49999999999999994</v>
      </c>
      <c r="H162" s="252">
        <v>0</v>
      </c>
      <c r="I162" s="254">
        <v>5.88</v>
      </c>
      <c r="J162" s="251">
        <f t="shared" si="12"/>
        <v>5.38</v>
      </c>
      <c r="K162" s="417"/>
      <c r="L162" s="428"/>
    </row>
    <row r="163" spans="1:12" ht="15">
      <c r="A163" s="412">
        <v>6</v>
      </c>
      <c r="B163" s="360" t="s">
        <v>567</v>
      </c>
      <c r="C163" s="239" t="s">
        <v>376</v>
      </c>
      <c r="D163" s="240">
        <v>8.4</v>
      </c>
      <c r="E163" s="240">
        <v>12</v>
      </c>
      <c r="F163" s="241">
        <v>120</v>
      </c>
      <c r="G163" s="242">
        <f t="shared" si="11"/>
        <v>-3.5999999999999996</v>
      </c>
      <c r="H163" s="241">
        <v>0</v>
      </c>
      <c r="I163" s="242">
        <v>16.8</v>
      </c>
      <c r="J163" s="240">
        <f t="shared" si="12"/>
        <v>20.4</v>
      </c>
      <c r="K163" s="415">
        <f>MIN(J163:J165)</f>
        <v>13.4</v>
      </c>
      <c r="L163" s="426" t="s">
        <v>721</v>
      </c>
    </row>
    <row r="164" spans="1:12" ht="15">
      <c r="A164" s="413"/>
      <c r="B164" s="361" t="s">
        <v>428</v>
      </c>
      <c r="C164" s="273">
        <v>16</v>
      </c>
      <c r="D164" s="245">
        <v>3.4</v>
      </c>
      <c r="E164" s="245">
        <v>0</v>
      </c>
      <c r="F164" s="246"/>
      <c r="G164" s="248">
        <f t="shared" si="11"/>
        <v>3.4</v>
      </c>
      <c r="H164" s="246">
        <v>0</v>
      </c>
      <c r="I164" s="248">
        <v>16.8</v>
      </c>
      <c r="J164" s="245">
        <f t="shared" si="12"/>
        <v>13.4</v>
      </c>
      <c r="K164" s="416"/>
      <c r="L164" s="427"/>
    </row>
    <row r="165" spans="1:12" ht="15.75" thickBot="1">
      <c r="A165" s="414"/>
      <c r="B165" s="362" t="s">
        <v>431</v>
      </c>
      <c r="C165" s="274">
        <v>16</v>
      </c>
      <c r="D165" s="251">
        <v>5</v>
      </c>
      <c r="E165" s="251">
        <v>12</v>
      </c>
      <c r="F165" s="252">
        <v>120</v>
      </c>
      <c r="G165" s="254">
        <f t="shared" si="11"/>
        <v>-7</v>
      </c>
      <c r="H165" s="252">
        <v>0</v>
      </c>
      <c r="I165" s="254">
        <v>16.8</v>
      </c>
      <c r="J165" s="251">
        <f t="shared" si="12"/>
        <v>23.8</v>
      </c>
      <c r="K165" s="417"/>
      <c r="L165" s="428"/>
    </row>
    <row r="166" spans="1:12" ht="19.5" customHeight="1">
      <c r="A166" s="412">
        <v>7</v>
      </c>
      <c r="B166" s="360" t="s">
        <v>568</v>
      </c>
      <c r="C166" s="239" t="s">
        <v>313</v>
      </c>
      <c r="D166" s="240">
        <v>1.2</v>
      </c>
      <c r="E166" s="240">
        <v>1.3</v>
      </c>
      <c r="F166" s="241">
        <v>120</v>
      </c>
      <c r="G166" s="242">
        <f t="shared" si="11"/>
        <v>-0.10000000000000009</v>
      </c>
      <c r="H166" s="241">
        <v>0</v>
      </c>
      <c r="I166" s="242">
        <v>6.62</v>
      </c>
      <c r="J166" s="240">
        <f t="shared" si="12"/>
        <v>6.720000000000001</v>
      </c>
      <c r="K166" s="415">
        <f>MIN(J166:J168)</f>
        <v>6.0200000000000005</v>
      </c>
      <c r="L166" s="426" t="s">
        <v>721</v>
      </c>
    </row>
    <row r="167" spans="1:12" ht="15">
      <c r="A167" s="413"/>
      <c r="B167" s="361" t="s">
        <v>428</v>
      </c>
      <c r="C167" s="244">
        <v>6.3</v>
      </c>
      <c r="D167" s="245">
        <v>0.6</v>
      </c>
      <c r="E167" s="245"/>
      <c r="F167" s="246"/>
      <c r="G167" s="248">
        <f t="shared" si="11"/>
        <v>0.6</v>
      </c>
      <c r="H167" s="246">
        <v>0</v>
      </c>
      <c r="I167" s="248">
        <v>6.62</v>
      </c>
      <c r="J167" s="245">
        <f t="shared" si="12"/>
        <v>6.0200000000000005</v>
      </c>
      <c r="K167" s="416"/>
      <c r="L167" s="427"/>
    </row>
    <row r="168" spans="1:12" ht="15.75" thickBot="1">
      <c r="A168" s="414"/>
      <c r="B168" s="362" t="s">
        <v>431</v>
      </c>
      <c r="C168" s="250">
        <v>6.3</v>
      </c>
      <c r="D168" s="251">
        <v>0.6</v>
      </c>
      <c r="E168" s="251">
        <v>1.3</v>
      </c>
      <c r="F168" s="252">
        <v>120</v>
      </c>
      <c r="G168" s="254">
        <f t="shared" si="11"/>
        <v>-0.7000000000000001</v>
      </c>
      <c r="H168" s="252">
        <v>0</v>
      </c>
      <c r="I168" s="254">
        <v>6.62</v>
      </c>
      <c r="J168" s="251">
        <f t="shared" si="12"/>
        <v>7.32</v>
      </c>
      <c r="K168" s="417"/>
      <c r="L168" s="428"/>
    </row>
    <row r="169" spans="1:12" ht="15.75" thickBot="1">
      <c r="A169" s="256">
        <v>8</v>
      </c>
      <c r="B169" s="363" t="s">
        <v>569</v>
      </c>
      <c r="C169" s="257" t="s">
        <v>316</v>
      </c>
      <c r="D169" s="258">
        <v>2.31</v>
      </c>
      <c r="E169" s="258">
        <v>1.17</v>
      </c>
      <c r="F169" s="259">
        <v>45</v>
      </c>
      <c r="G169" s="261">
        <f t="shared" si="11"/>
        <v>1.1400000000000001</v>
      </c>
      <c r="H169" s="259">
        <v>0</v>
      </c>
      <c r="I169" s="261">
        <v>2.63</v>
      </c>
      <c r="J169" s="258">
        <f t="shared" si="12"/>
        <v>1.4899999999999998</v>
      </c>
      <c r="K169" s="261">
        <f>J169</f>
        <v>1.4899999999999998</v>
      </c>
      <c r="L169" s="222" t="s">
        <v>721</v>
      </c>
    </row>
    <row r="170" spans="1:12" ht="15">
      <c r="A170" s="412">
        <v>9</v>
      </c>
      <c r="B170" s="360" t="s">
        <v>570</v>
      </c>
      <c r="C170" s="239" t="s">
        <v>377</v>
      </c>
      <c r="D170" s="240">
        <v>37.58</v>
      </c>
      <c r="E170" s="240">
        <f>E171+E172</f>
        <v>16.8</v>
      </c>
      <c r="F170" s="241">
        <v>0</v>
      </c>
      <c r="G170" s="242">
        <f t="shared" si="11"/>
        <v>20.779999999999998</v>
      </c>
      <c r="H170" s="241">
        <v>0</v>
      </c>
      <c r="I170" s="242">
        <v>84.53</v>
      </c>
      <c r="J170" s="240">
        <f t="shared" si="12"/>
        <v>63.75</v>
      </c>
      <c r="K170" s="415">
        <f>MIN(J170:J172)</f>
        <v>61.28</v>
      </c>
      <c r="L170" s="426" t="s">
        <v>721</v>
      </c>
    </row>
    <row r="171" spans="1:12" ht="15">
      <c r="A171" s="413"/>
      <c r="B171" s="361" t="s">
        <v>428</v>
      </c>
      <c r="C171" s="243" t="s">
        <v>377</v>
      </c>
      <c r="D171" s="245">
        <v>14.33</v>
      </c>
      <c r="E171" s="245">
        <v>16.8</v>
      </c>
      <c r="F171" s="246">
        <v>0</v>
      </c>
      <c r="G171" s="248">
        <f t="shared" si="11"/>
        <v>-2.4700000000000006</v>
      </c>
      <c r="H171" s="246">
        <v>0</v>
      </c>
      <c r="I171" s="248">
        <v>84.53</v>
      </c>
      <c r="J171" s="245">
        <f t="shared" si="12"/>
        <v>87</v>
      </c>
      <c r="K171" s="416"/>
      <c r="L171" s="427"/>
    </row>
    <row r="172" spans="1:12" ht="15.75" thickBot="1">
      <c r="A172" s="414"/>
      <c r="B172" s="362" t="s">
        <v>428</v>
      </c>
      <c r="C172" s="249" t="s">
        <v>377</v>
      </c>
      <c r="D172" s="251">
        <v>23.25</v>
      </c>
      <c r="E172" s="251">
        <v>0</v>
      </c>
      <c r="F172" s="252">
        <v>0</v>
      </c>
      <c r="G172" s="254">
        <f t="shared" si="11"/>
        <v>23.25</v>
      </c>
      <c r="H172" s="252">
        <v>0</v>
      </c>
      <c r="I172" s="254">
        <v>84.53</v>
      </c>
      <c r="J172" s="251">
        <f t="shared" si="12"/>
        <v>61.28</v>
      </c>
      <c r="K172" s="417"/>
      <c r="L172" s="428"/>
    </row>
    <row r="173" spans="1:12" ht="15.75" thickBot="1">
      <c r="A173" s="288">
        <v>10</v>
      </c>
      <c r="B173" s="370" t="s">
        <v>571</v>
      </c>
      <c r="C173" s="289" t="s">
        <v>376</v>
      </c>
      <c r="D173" s="290">
        <v>28.27</v>
      </c>
      <c r="E173" s="290">
        <v>3.2</v>
      </c>
      <c r="F173" s="291">
        <v>15</v>
      </c>
      <c r="G173" s="290">
        <f t="shared" si="11"/>
        <v>25.07</v>
      </c>
      <c r="H173" s="291">
        <v>0</v>
      </c>
      <c r="I173" s="290">
        <v>16.8</v>
      </c>
      <c r="J173" s="290">
        <f t="shared" si="12"/>
        <v>-8.27</v>
      </c>
      <c r="K173" s="290">
        <f>J173</f>
        <v>-8.27</v>
      </c>
      <c r="L173" s="228" t="s">
        <v>722</v>
      </c>
    </row>
    <row r="174" spans="1:12" ht="15">
      <c r="A174" s="412">
        <v>11</v>
      </c>
      <c r="B174" s="360" t="s">
        <v>572</v>
      </c>
      <c r="C174" s="239" t="s">
        <v>380</v>
      </c>
      <c r="D174" s="240">
        <v>8.7</v>
      </c>
      <c r="E174" s="240">
        <v>8.04</v>
      </c>
      <c r="F174" s="241">
        <v>120</v>
      </c>
      <c r="G174" s="242">
        <f t="shared" si="11"/>
        <v>0.6600000000000001</v>
      </c>
      <c r="H174" s="241">
        <v>0</v>
      </c>
      <c r="I174" s="242">
        <v>10.5</v>
      </c>
      <c r="J174" s="240">
        <f t="shared" si="12"/>
        <v>9.84</v>
      </c>
      <c r="K174" s="415">
        <f>MIN(J174:J176)</f>
        <v>8.44</v>
      </c>
      <c r="L174" s="426" t="s">
        <v>721</v>
      </c>
    </row>
    <row r="175" spans="1:12" ht="15">
      <c r="A175" s="413"/>
      <c r="B175" s="361" t="s">
        <v>428</v>
      </c>
      <c r="C175" s="273">
        <v>10</v>
      </c>
      <c r="D175" s="245">
        <v>5.2</v>
      </c>
      <c r="E175" s="245">
        <v>6.6</v>
      </c>
      <c r="F175" s="246">
        <v>120</v>
      </c>
      <c r="G175" s="248">
        <f t="shared" si="11"/>
        <v>-1.3999999999999995</v>
      </c>
      <c r="H175" s="246">
        <v>0</v>
      </c>
      <c r="I175" s="248">
        <v>10.5</v>
      </c>
      <c r="J175" s="245">
        <f t="shared" si="12"/>
        <v>11.899999999999999</v>
      </c>
      <c r="K175" s="416"/>
      <c r="L175" s="427"/>
    </row>
    <row r="176" spans="1:12" ht="15.75" thickBot="1">
      <c r="A176" s="414"/>
      <c r="B176" s="362" t="s">
        <v>431</v>
      </c>
      <c r="C176" s="274">
        <v>10</v>
      </c>
      <c r="D176" s="251">
        <v>3.5</v>
      </c>
      <c r="E176" s="251">
        <v>1.44</v>
      </c>
      <c r="F176" s="252">
        <v>80</v>
      </c>
      <c r="G176" s="254">
        <f t="shared" si="11"/>
        <v>2.06</v>
      </c>
      <c r="H176" s="252">
        <v>0</v>
      </c>
      <c r="I176" s="254">
        <v>10.5</v>
      </c>
      <c r="J176" s="251">
        <f t="shared" si="12"/>
        <v>8.44</v>
      </c>
      <c r="K176" s="417"/>
      <c r="L176" s="428"/>
    </row>
    <row r="177" spans="1:12" ht="15.75" thickBot="1">
      <c r="A177" s="256">
        <v>12</v>
      </c>
      <c r="B177" s="363" t="s">
        <v>573</v>
      </c>
      <c r="C177" s="257" t="s">
        <v>311</v>
      </c>
      <c r="D177" s="258">
        <v>10.4</v>
      </c>
      <c r="E177" s="258">
        <v>0</v>
      </c>
      <c r="F177" s="259">
        <v>0</v>
      </c>
      <c r="G177" s="261">
        <f t="shared" si="11"/>
        <v>10.4</v>
      </c>
      <c r="H177" s="259">
        <v>0</v>
      </c>
      <c r="I177" s="261">
        <v>26.25</v>
      </c>
      <c r="J177" s="258">
        <f t="shared" si="12"/>
        <v>15.85</v>
      </c>
      <c r="K177" s="261">
        <f>J177</f>
        <v>15.85</v>
      </c>
      <c r="L177" s="222" t="s">
        <v>721</v>
      </c>
    </row>
    <row r="178" spans="1:12" ht="15">
      <c r="A178" s="412">
        <v>13</v>
      </c>
      <c r="B178" s="368" t="s">
        <v>574</v>
      </c>
      <c r="C178" s="239" t="s">
        <v>381</v>
      </c>
      <c r="D178" s="240">
        <v>9.41</v>
      </c>
      <c r="E178" s="240">
        <f>E179+E180</f>
        <v>6.52</v>
      </c>
      <c r="F178" s="241">
        <v>120</v>
      </c>
      <c r="G178" s="242">
        <f t="shared" si="11"/>
        <v>2.8900000000000006</v>
      </c>
      <c r="H178" s="241">
        <v>0</v>
      </c>
      <c r="I178" s="242">
        <v>10.5</v>
      </c>
      <c r="J178" s="240">
        <f t="shared" si="12"/>
        <v>7.609999999999999</v>
      </c>
      <c r="K178" s="415">
        <f>MIN(J178:J180)</f>
        <v>7.609999999999999</v>
      </c>
      <c r="L178" s="426" t="s">
        <v>721</v>
      </c>
    </row>
    <row r="179" spans="1:12" ht="15">
      <c r="A179" s="413"/>
      <c r="B179" s="361" t="s">
        <v>428</v>
      </c>
      <c r="C179" s="243" t="s">
        <v>381</v>
      </c>
      <c r="D179" s="245">
        <v>6.13</v>
      </c>
      <c r="E179" s="245">
        <v>6.06</v>
      </c>
      <c r="F179" s="246"/>
      <c r="G179" s="248">
        <f t="shared" si="11"/>
        <v>0.07000000000000028</v>
      </c>
      <c r="H179" s="246">
        <v>0</v>
      </c>
      <c r="I179" s="248">
        <v>10.5</v>
      </c>
      <c r="J179" s="245">
        <f t="shared" si="12"/>
        <v>10.43</v>
      </c>
      <c r="K179" s="416"/>
      <c r="L179" s="427"/>
    </row>
    <row r="180" spans="1:12" ht="15.75" thickBot="1">
      <c r="A180" s="414"/>
      <c r="B180" s="362" t="s">
        <v>431</v>
      </c>
      <c r="C180" s="249" t="s">
        <v>381</v>
      </c>
      <c r="D180" s="251">
        <v>3.28</v>
      </c>
      <c r="E180" s="251">
        <v>0.46</v>
      </c>
      <c r="F180" s="252">
        <v>120</v>
      </c>
      <c r="G180" s="254">
        <f t="shared" si="11"/>
        <v>2.82</v>
      </c>
      <c r="H180" s="252">
        <v>0</v>
      </c>
      <c r="I180" s="254">
        <v>10.5</v>
      </c>
      <c r="J180" s="251">
        <f t="shared" si="12"/>
        <v>7.68</v>
      </c>
      <c r="K180" s="417"/>
      <c r="L180" s="428"/>
    </row>
    <row r="181" spans="1:12" ht="15">
      <c r="A181" s="412">
        <v>14</v>
      </c>
      <c r="B181" s="360" t="s">
        <v>575</v>
      </c>
      <c r="C181" s="239" t="s">
        <v>380</v>
      </c>
      <c r="D181" s="240">
        <v>7.09</v>
      </c>
      <c r="E181" s="240">
        <v>10.4</v>
      </c>
      <c r="F181" s="241">
        <v>120</v>
      </c>
      <c r="G181" s="242">
        <f t="shared" si="11"/>
        <v>-3.3100000000000005</v>
      </c>
      <c r="H181" s="241">
        <v>0</v>
      </c>
      <c r="I181" s="242">
        <v>10.5</v>
      </c>
      <c r="J181" s="240">
        <f t="shared" si="12"/>
        <v>13.81</v>
      </c>
      <c r="K181" s="415">
        <f>MIN(J181:J183)</f>
        <v>8.43</v>
      </c>
      <c r="L181" s="426" t="s">
        <v>721</v>
      </c>
    </row>
    <row r="182" spans="1:12" ht="15">
      <c r="A182" s="413"/>
      <c r="B182" s="265" t="s">
        <v>428</v>
      </c>
      <c r="C182" s="273">
        <v>10</v>
      </c>
      <c r="D182" s="245">
        <v>2.02</v>
      </c>
      <c r="E182" s="245">
        <v>7.4</v>
      </c>
      <c r="F182" s="246"/>
      <c r="G182" s="248">
        <f t="shared" si="11"/>
        <v>-5.380000000000001</v>
      </c>
      <c r="H182" s="246">
        <v>0</v>
      </c>
      <c r="I182" s="248">
        <v>10.5</v>
      </c>
      <c r="J182" s="245">
        <f t="shared" si="12"/>
        <v>15.88</v>
      </c>
      <c r="K182" s="416"/>
      <c r="L182" s="427"/>
    </row>
    <row r="183" spans="1:12" ht="15.75" thickBot="1">
      <c r="A183" s="414"/>
      <c r="B183" s="362" t="s">
        <v>431</v>
      </c>
      <c r="C183" s="274">
        <v>10</v>
      </c>
      <c r="D183" s="251">
        <v>5.07</v>
      </c>
      <c r="E183" s="251">
        <v>3</v>
      </c>
      <c r="F183" s="252">
        <v>80</v>
      </c>
      <c r="G183" s="254">
        <f t="shared" si="11"/>
        <v>2.0700000000000003</v>
      </c>
      <c r="H183" s="252">
        <v>0</v>
      </c>
      <c r="I183" s="254">
        <v>10.5</v>
      </c>
      <c r="J183" s="251">
        <f t="shared" si="12"/>
        <v>8.43</v>
      </c>
      <c r="K183" s="417"/>
      <c r="L183" s="428"/>
    </row>
    <row r="184" spans="1:12" ht="15.75" thickBot="1">
      <c r="A184" s="256">
        <v>15</v>
      </c>
      <c r="B184" s="363" t="s">
        <v>576</v>
      </c>
      <c r="C184" s="257" t="s">
        <v>380</v>
      </c>
      <c r="D184" s="258">
        <v>0.8</v>
      </c>
      <c r="E184" s="258">
        <v>0.5</v>
      </c>
      <c r="F184" s="259">
        <v>120</v>
      </c>
      <c r="G184" s="261">
        <f t="shared" si="11"/>
        <v>0.30000000000000004</v>
      </c>
      <c r="H184" s="259">
        <v>0</v>
      </c>
      <c r="I184" s="261">
        <v>10.5</v>
      </c>
      <c r="J184" s="258">
        <f t="shared" si="12"/>
        <v>10.2</v>
      </c>
      <c r="K184" s="261">
        <f>J184</f>
        <v>10.2</v>
      </c>
      <c r="L184" s="222" t="s">
        <v>721</v>
      </c>
    </row>
    <row r="185" spans="1:12" ht="15">
      <c r="A185" s="412">
        <v>16</v>
      </c>
      <c r="B185" s="360" t="s">
        <v>577</v>
      </c>
      <c r="C185" s="239" t="s">
        <v>311</v>
      </c>
      <c r="D185" s="240">
        <v>6.76</v>
      </c>
      <c r="E185" s="240">
        <v>23.57</v>
      </c>
      <c r="F185" s="241">
        <v>80</v>
      </c>
      <c r="G185" s="242">
        <f t="shared" si="11"/>
        <v>-16.810000000000002</v>
      </c>
      <c r="H185" s="241">
        <v>0</v>
      </c>
      <c r="I185" s="242">
        <v>26.25</v>
      </c>
      <c r="J185" s="240">
        <f t="shared" si="12"/>
        <v>43.06</v>
      </c>
      <c r="K185" s="415">
        <f>MIN(J185:J187)</f>
        <v>25.59</v>
      </c>
      <c r="L185" s="426" t="s">
        <v>721</v>
      </c>
    </row>
    <row r="186" spans="1:12" ht="15">
      <c r="A186" s="413"/>
      <c r="B186" s="361" t="s">
        <v>428</v>
      </c>
      <c r="C186" s="273">
        <v>25</v>
      </c>
      <c r="D186" s="245">
        <v>2.8</v>
      </c>
      <c r="E186" s="245">
        <v>18.8</v>
      </c>
      <c r="F186" s="246"/>
      <c r="G186" s="248">
        <f t="shared" si="11"/>
        <v>-16</v>
      </c>
      <c r="H186" s="246">
        <v>0</v>
      </c>
      <c r="I186" s="248">
        <v>26.25</v>
      </c>
      <c r="J186" s="245">
        <f t="shared" si="12"/>
        <v>42.25</v>
      </c>
      <c r="K186" s="416"/>
      <c r="L186" s="427"/>
    </row>
    <row r="187" spans="1:12" ht="15.75" thickBot="1">
      <c r="A187" s="414"/>
      <c r="B187" s="362" t="s">
        <v>431</v>
      </c>
      <c r="C187" s="274">
        <v>25</v>
      </c>
      <c r="D187" s="251">
        <v>3.96</v>
      </c>
      <c r="E187" s="251">
        <v>3.3</v>
      </c>
      <c r="F187" s="252">
        <v>120</v>
      </c>
      <c r="G187" s="254">
        <f t="shared" si="11"/>
        <v>0.6600000000000001</v>
      </c>
      <c r="H187" s="252">
        <v>0</v>
      </c>
      <c r="I187" s="254">
        <v>26.25</v>
      </c>
      <c r="J187" s="251">
        <f t="shared" si="12"/>
        <v>25.59</v>
      </c>
      <c r="K187" s="417"/>
      <c r="L187" s="428"/>
    </row>
    <row r="188" spans="1:12" ht="15">
      <c r="A188" s="412">
        <v>17</v>
      </c>
      <c r="B188" s="371" t="s">
        <v>578</v>
      </c>
      <c r="C188" s="239" t="s">
        <v>313</v>
      </c>
      <c r="D188" s="240">
        <v>8.59</v>
      </c>
      <c r="E188" s="240">
        <f>E189+E190</f>
        <v>5.45</v>
      </c>
      <c r="F188" s="241">
        <v>20</v>
      </c>
      <c r="G188" s="242">
        <f t="shared" si="11"/>
        <v>3.1399999999999997</v>
      </c>
      <c r="H188" s="241">
        <v>0</v>
      </c>
      <c r="I188" s="242">
        <v>6.62</v>
      </c>
      <c r="J188" s="240">
        <f t="shared" si="12"/>
        <v>3.4800000000000004</v>
      </c>
      <c r="K188" s="415">
        <f>MIN(J188:J190)</f>
        <v>3.0700000000000003</v>
      </c>
      <c r="L188" s="452" t="s">
        <v>721</v>
      </c>
    </row>
    <row r="189" spans="1:12" ht="15">
      <c r="A189" s="413"/>
      <c r="B189" s="372" t="s">
        <v>428</v>
      </c>
      <c r="C189" s="244">
        <v>6.3</v>
      </c>
      <c r="D189" s="245">
        <v>7</v>
      </c>
      <c r="E189" s="245">
        <v>3.45</v>
      </c>
      <c r="F189" s="246"/>
      <c r="G189" s="248">
        <f t="shared" si="11"/>
        <v>3.55</v>
      </c>
      <c r="H189" s="246">
        <v>0</v>
      </c>
      <c r="I189" s="248">
        <v>6.62</v>
      </c>
      <c r="J189" s="245">
        <f t="shared" si="12"/>
        <v>3.0700000000000003</v>
      </c>
      <c r="K189" s="416"/>
      <c r="L189" s="453"/>
    </row>
    <row r="190" spans="1:12" ht="15.75" thickBot="1">
      <c r="A190" s="414"/>
      <c r="B190" s="373" t="s">
        <v>431</v>
      </c>
      <c r="C190" s="250">
        <v>6.3</v>
      </c>
      <c r="D190" s="251">
        <v>1.59</v>
      </c>
      <c r="E190" s="251">
        <v>2</v>
      </c>
      <c r="F190" s="252">
        <v>20</v>
      </c>
      <c r="G190" s="254">
        <f t="shared" si="11"/>
        <v>-0.4099999999999999</v>
      </c>
      <c r="H190" s="252">
        <v>0</v>
      </c>
      <c r="I190" s="254">
        <v>6.62</v>
      </c>
      <c r="J190" s="251">
        <f t="shared" si="12"/>
        <v>7.03</v>
      </c>
      <c r="K190" s="417"/>
      <c r="L190" s="454"/>
    </row>
    <row r="191" spans="1:12" ht="15">
      <c r="A191" s="412">
        <v>18</v>
      </c>
      <c r="B191" s="360" t="s">
        <v>579</v>
      </c>
      <c r="C191" s="239" t="s">
        <v>382</v>
      </c>
      <c r="D191" s="240">
        <v>14.13</v>
      </c>
      <c r="E191" s="240">
        <f>E192+E193</f>
        <v>6.97</v>
      </c>
      <c r="F191" s="241">
        <v>120</v>
      </c>
      <c r="G191" s="242">
        <f t="shared" si="11"/>
        <v>7.160000000000001</v>
      </c>
      <c r="H191" s="241">
        <v>0</v>
      </c>
      <c r="I191" s="242">
        <v>15.75</v>
      </c>
      <c r="J191" s="240">
        <f t="shared" si="12"/>
        <v>8.59</v>
      </c>
      <c r="K191" s="415">
        <f>MIN(J191:J193)</f>
        <v>8.59</v>
      </c>
      <c r="L191" s="426" t="s">
        <v>721</v>
      </c>
    </row>
    <row r="192" spans="1:12" ht="15">
      <c r="A192" s="413"/>
      <c r="B192" s="361" t="s">
        <v>428</v>
      </c>
      <c r="C192" s="243" t="s">
        <v>382</v>
      </c>
      <c r="D192" s="245">
        <v>10.63</v>
      </c>
      <c r="E192" s="245">
        <v>6.6</v>
      </c>
      <c r="F192" s="246"/>
      <c r="G192" s="248">
        <f t="shared" si="11"/>
        <v>4.030000000000001</v>
      </c>
      <c r="H192" s="246">
        <v>0</v>
      </c>
      <c r="I192" s="248">
        <v>15.75</v>
      </c>
      <c r="J192" s="245">
        <f t="shared" si="12"/>
        <v>11.719999999999999</v>
      </c>
      <c r="K192" s="416"/>
      <c r="L192" s="427"/>
    </row>
    <row r="193" spans="1:12" ht="15.75" thickBot="1">
      <c r="A193" s="414"/>
      <c r="B193" s="362" t="s">
        <v>431</v>
      </c>
      <c r="C193" s="249" t="s">
        <v>382</v>
      </c>
      <c r="D193" s="251">
        <v>3.5</v>
      </c>
      <c r="E193" s="251">
        <v>0.37</v>
      </c>
      <c r="F193" s="252">
        <v>120</v>
      </c>
      <c r="G193" s="254">
        <f t="shared" si="11"/>
        <v>3.13</v>
      </c>
      <c r="H193" s="252">
        <v>0</v>
      </c>
      <c r="I193" s="254">
        <v>15.75</v>
      </c>
      <c r="J193" s="251">
        <f t="shared" si="12"/>
        <v>12.620000000000001</v>
      </c>
      <c r="K193" s="417"/>
      <c r="L193" s="428"/>
    </row>
    <row r="194" spans="1:12" ht="15">
      <c r="A194" s="412">
        <v>19</v>
      </c>
      <c r="B194" s="368" t="s">
        <v>580</v>
      </c>
      <c r="C194" s="239" t="s">
        <v>376</v>
      </c>
      <c r="D194" s="240">
        <v>2.53</v>
      </c>
      <c r="E194" s="240">
        <v>6.9</v>
      </c>
      <c r="F194" s="241">
        <v>120</v>
      </c>
      <c r="G194" s="242">
        <f t="shared" si="11"/>
        <v>-4.370000000000001</v>
      </c>
      <c r="H194" s="241">
        <v>0</v>
      </c>
      <c r="I194" s="242">
        <v>16.8</v>
      </c>
      <c r="J194" s="240">
        <f t="shared" si="12"/>
        <v>21.17</v>
      </c>
      <c r="K194" s="415">
        <f>MIN(J194:J196)</f>
        <v>18.51</v>
      </c>
      <c r="L194" s="426" t="s">
        <v>721</v>
      </c>
    </row>
    <row r="195" spans="1:12" ht="15">
      <c r="A195" s="413"/>
      <c r="B195" s="361" t="s">
        <v>428</v>
      </c>
      <c r="C195" s="273">
        <v>16</v>
      </c>
      <c r="D195" s="245">
        <v>2.34</v>
      </c>
      <c r="E195" s="245">
        <v>5</v>
      </c>
      <c r="F195" s="246"/>
      <c r="G195" s="248">
        <f t="shared" si="11"/>
        <v>-2.66</v>
      </c>
      <c r="H195" s="246">
        <v>0</v>
      </c>
      <c r="I195" s="248">
        <v>16.8</v>
      </c>
      <c r="J195" s="245">
        <f t="shared" si="12"/>
        <v>19.46</v>
      </c>
      <c r="K195" s="416"/>
      <c r="L195" s="427"/>
    </row>
    <row r="196" spans="1:12" ht="15.75" thickBot="1">
      <c r="A196" s="414"/>
      <c r="B196" s="362" t="s">
        <v>431</v>
      </c>
      <c r="C196" s="274">
        <v>16</v>
      </c>
      <c r="D196" s="251">
        <v>0.19</v>
      </c>
      <c r="E196" s="251">
        <v>1.9</v>
      </c>
      <c r="F196" s="252">
        <v>120</v>
      </c>
      <c r="G196" s="254">
        <f t="shared" si="11"/>
        <v>-1.71</v>
      </c>
      <c r="H196" s="252">
        <v>0</v>
      </c>
      <c r="I196" s="254">
        <v>16.8</v>
      </c>
      <c r="J196" s="251">
        <f t="shared" si="12"/>
        <v>18.51</v>
      </c>
      <c r="K196" s="417"/>
      <c r="L196" s="428"/>
    </row>
    <row r="197" spans="1:12" ht="15">
      <c r="A197" s="412">
        <v>20</v>
      </c>
      <c r="B197" s="364" t="s">
        <v>581</v>
      </c>
      <c r="C197" s="239" t="s">
        <v>383</v>
      </c>
      <c r="D197" s="240">
        <v>53.66</v>
      </c>
      <c r="E197" s="240">
        <f>E198+E199</f>
        <v>16.36</v>
      </c>
      <c r="F197" s="241">
        <v>120</v>
      </c>
      <c r="G197" s="242">
        <f t="shared" si="11"/>
        <v>37.3</v>
      </c>
      <c r="H197" s="241">
        <v>0</v>
      </c>
      <c r="I197" s="242">
        <v>42</v>
      </c>
      <c r="J197" s="240">
        <f t="shared" si="12"/>
        <v>4.700000000000003</v>
      </c>
      <c r="K197" s="415">
        <f>MIN(J197:J199)</f>
        <v>4.700000000000003</v>
      </c>
      <c r="L197" s="452" t="s">
        <v>721</v>
      </c>
    </row>
    <row r="198" spans="1:12" ht="15">
      <c r="A198" s="413"/>
      <c r="B198" s="365" t="s">
        <v>428</v>
      </c>
      <c r="C198" s="273">
        <v>40</v>
      </c>
      <c r="D198" s="245">
        <v>26.67</v>
      </c>
      <c r="E198" s="245">
        <v>13.06</v>
      </c>
      <c r="F198" s="246">
        <v>120</v>
      </c>
      <c r="G198" s="248">
        <f t="shared" si="11"/>
        <v>13.610000000000001</v>
      </c>
      <c r="H198" s="246">
        <v>0</v>
      </c>
      <c r="I198" s="248">
        <v>42</v>
      </c>
      <c r="J198" s="245">
        <f t="shared" si="12"/>
        <v>28.39</v>
      </c>
      <c r="K198" s="416"/>
      <c r="L198" s="453"/>
    </row>
    <row r="199" spans="1:12" ht="15.75" thickBot="1">
      <c r="A199" s="414"/>
      <c r="B199" s="366" t="s">
        <v>431</v>
      </c>
      <c r="C199" s="274">
        <v>40</v>
      </c>
      <c r="D199" s="251">
        <v>26.99</v>
      </c>
      <c r="E199" s="251">
        <v>3.3</v>
      </c>
      <c r="F199" s="252">
        <v>120</v>
      </c>
      <c r="G199" s="254">
        <f t="shared" si="11"/>
        <v>23.689999999999998</v>
      </c>
      <c r="H199" s="252">
        <v>0</v>
      </c>
      <c r="I199" s="254">
        <v>42</v>
      </c>
      <c r="J199" s="251">
        <f t="shared" si="12"/>
        <v>18.310000000000002</v>
      </c>
      <c r="K199" s="417"/>
      <c r="L199" s="454"/>
    </row>
    <row r="200" spans="1:12" ht="15">
      <c r="A200" s="412">
        <v>21</v>
      </c>
      <c r="B200" s="360" t="s">
        <v>582</v>
      </c>
      <c r="C200" s="292" t="s">
        <v>376</v>
      </c>
      <c r="D200" s="240">
        <v>3.28</v>
      </c>
      <c r="E200" s="240">
        <v>1.2</v>
      </c>
      <c r="F200" s="241">
        <v>120</v>
      </c>
      <c r="G200" s="242">
        <f t="shared" si="11"/>
        <v>2.08</v>
      </c>
      <c r="H200" s="241">
        <v>0</v>
      </c>
      <c r="I200" s="242">
        <v>16.8</v>
      </c>
      <c r="J200" s="240">
        <f t="shared" si="12"/>
        <v>14.72</v>
      </c>
      <c r="K200" s="415">
        <f>MIN(J200:J202)</f>
        <v>14.72</v>
      </c>
      <c r="L200" s="426" t="s">
        <v>721</v>
      </c>
    </row>
    <row r="201" spans="1:12" ht="15">
      <c r="A201" s="413"/>
      <c r="B201" s="361" t="s">
        <v>428</v>
      </c>
      <c r="C201" s="273">
        <v>16</v>
      </c>
      <c r="D201" s="245">
        <v>0</v>
      </c>
      <c r="E201" s="245"/>
      <c r="F201" s="246"/>
      <c r="G201" s="248">
        <f t="shared" si="11"/>
        <v>0</v>
      </c>
      <c r="H201" s="246">
        <v>0</v>
      </c>
      <c r="I201" s="248">
        <v>16.8</v>
      </c>
      <c r="J201" s="245">
        <f t="shared" si="12"/>
        <v>16.8</v>
      </c>
      <c r="K201" s="416"/>
      <c r="L201" s="427"/>
    </row>
    <row r="202" spans="1:12" ht="15.75" thickBot="1">
      <c r="A202" s="414"/>
      <c r="B202" s="362" t="s">
        <v>431</v>
      </c>
      <c r="C202" s="274">
        <v>16</v>
      </c>
      <c r="D202" s="251">
        <v>3.28</v>
      </c>
      <c r="E202" s="251">
        <v>1.2</v>
      </c>
      <c r="F202" s="252">
        <f>F200</f>
        <v>120</v>
      </c>
      <c r="G202" s="254">
        <f t="shared" si="11"/>
        <v>2.08</v>
      </c>
      <c r="H202" s="252">
        <v>0</v>
      </c>
      <c r="I202" s="254">
        <v>16.8</v>
      </c>
      <c r="J202" s="251">
        <f t="shared" si="12"/>
        <v>14.72</v>
      </c>
      <c r="K202" s="417"/>
      <c r="L202" s="428"/>
    </row>
    <row r="203" spans="1:12" ht="15.75" thickBot="1">
      <c r="A203" s="256">
        <v>22</v>
      </c>
      <c r="B203" s="363" t="s">
        <v>583</v>
      </c>
      <c r="C203" s="257" t="s">
        <v>383</v>
      </c>
      <c r="D203" s="258">
        <v>1.11</v>
      </c>
      <c r="E203" s="258">
        <v>0</v>
      </c>
      <c r="F203" s="259">
        <v>0</v>
      </c>
      <c r="G203" s="261">
        <f t="shared" si="11"/>
        <v>1.11</v>
      </c>
      <c r="H203" s="259">
        <v>0</v>
      </c>
      <c r="I203" s="261">
        <v>42</v>
      </c>
      <c r="J203" s="258">
        <f t="shared" si="12"/>
        <v>40.89</v>
      </c>
      <c r="K203" s="261">
        <f>J203</f>
        <v>40.89</v>
      </c>
      <c r="L203" s="222" t="s">
        <v>721</v>
      </c>
    </row>
    <row r="204" spans="1:12" ht="15">
      <c r="A204" s="412">
        <v>23</v>
      </c>
      <c r="B204" s="360" t="s">
        <v>584</v>
      </c>
      <c r="C204" s="239" t="s">
        <v>381</v>
      </c>
      <c r="D204" s="240">
        <v>9.06</v>
      </c>
      <c r="E204" s="240">
        <v>8</v>
      </c>
      <c r="F204" s="241">
        <v>120</v>
      </c>
      <c r="G204" s="242">
        <f t="shared" si="11"/>
        <v>1.0600000000000005</v>
      </c>
      <c r="H204" s="241">
        <v>0</v>
      </c>
      <c r="I204" s="242">
        <v>10.5</v>
      </c>
      <c r="J204" s="240">
        <f t="shared" si="12"/>
        <v>9.44</v>
      </c>
      <c r="K204" s="415">
        <f>MIN(J204:J206)</f>
        <v>9.44</v>
      </c>
      <c r="L204" s="426" t="s">
        <v>721</v>
      </c>
    </row>
    <row r="205" spans="1:12" ht="15">
      <c r="A205" s="413"/>
      <c r="B205" s="361" t="s">
        <v>428</v>
      </c>
      <c r="C205" s="243" t="s">
        <v>381</v>
      </c>
      <c r="D205" s="245">
        <v>6.94</v>
      </c>
      <c r="E205" s="245">
        <v>5.9</v>
      </c>
      <c r="F205" s="246"/>
      <c r="G205" s="248">
        <f t="shared" si="11"/>
        <v>1.04</v>
      </c>
      <c r="H205" s="246">
        <v>0</v>
      </c>
      <c r="I205" s="248">
        <v>10.5</v>
      </c>
      <c r="J205" s="245">
        <f t="shared" si="12"/>
        <v>9.46</v>
      </c>
      <c r="K205" s="416"/>
      <c r="L205" s="427"/>
    </row>
    <row r="206" spans="1:12" ht="15.75" thickBot="1">
      <c r="A206" s="414"/>
      <c r="B206" s="362" t="s">
        <v>431</v>
      </c>
      <c r="C206" s="249" t="s">
        <v>381</v>
      </c>
      <c r="D206" s="251">
        <v>2.12</v>
      </c>
      <c r="E206" s="251">
        <v>2.1</v>
      </c>
      <c r="F206" s="252"/>
      <c r="G206" s="254">
        <f t="shared" si="11"/>
        <v>0.020000000000000018</v>
      </c>
      <c r="H206" s="252">
        <v>0</v>
      </c>
      <c r="I206" s="254">
        <v>10.5</v>
      </c>
      <c r="J206" s="251">
        <f t="shared" si="12"/>
        <v>10.48</v>
      </c>
      <c r="K206" s="417"/>
      <c r="L206" s="428"/>
    </row>
    <row r="207" spans="1:12" ht="15.75" thickBot="1">
      <c r="A207" s="256">
        <v>24</v>
      </c>
      <c r="B207" s="363" t="s">
        <v>585</v>
      </c>
      <c r="C207" s="257" t="s">
        <v>384</v>
      </c>
      <c r="D207" s="258">
        <v>7.8</v>
      </c>
      <c r="E207" s="258">
        <v>2.1</v>
      </c>
      <c r="F207" s="259">
        <v>0</v>
      </c>
      <c r="G207" s="261">
        <f t="shared" si="11"/>
        <v>5.699999999999999</v>
      </c>
      <c r="H207" s="259">
        <v>0</v>
      </c>
      <c r="I207" s="261">
        <v>10.5</v>
      </c>
      <c r="J207" s="258">
        <f t="shared" si="12"/>
        <v>4.800000000000001</v>
      </c>
      <c r="K207" s="261">
        <f>J207</f>
        <v>4.800000000000001</v>
      </c>
      <c r="L207" s="222" t="s">
        <v>721</v>
      </c>
    </row>
    <row r="208" spans="1:12" ht="15">
      <c r="A208" s="412">
        <v>25</v>
      </c>
      <c r="B208" s="360" t="s">
        <v>586</v>
      </c>
      <c r="C208" s="239" t="s">
        <v>380</v>
      </c>
      <c r="D208" s="240">
        <v>8.73</v>
      </c>
      <c r="E208" s="240">
        <f>E209+E210</f>
        <v>6.63</v>
      </c>
      <c r="F208" s="241">
        <v>10</v>
      </c>
      <c r="G208" s="242">
        <f t="shared" si="11"/>
        <v>2.1000000000000005</v>
      </c>
      <c r="H208" s="241">
        <v>0</v>
      </c>
      <c r="I208" s="242">
        <v>10.5</v>
      </c>
      <c r="J208" s="240">
        <f t="shared" si="12"/>
        <v>8.399999999999999</v>
      </c>
      <c r="K208" s="415">
        <f>MIN(J208:J210)</f>
        <v>6.59</v>
      </c>
      <c r="L208" s="426" t="s">
        <v>721</v>
      </c>
    </row>
    <row r="209" spans="1:12" ht="15">
      <c r="A209" s="413"/>
      <c r="B209" s="361" t="s">
        <v>428</v>
      </c>
      <c r="C209" s="273">
        <v>10</v>
      </c>
      <c r="D209" s="245">
        <v>4.25</v>
      </c>
      <c r="E209" s="245">
        <v>6.06</v>
      </c>
      <c r="F209" s="246"/>
      <c r="G209" s="248">
        <f t="shared" si="11"/>
        <v>-1.8099999999999996</v>
      </c>
      <c r="H209" s="246">
        <v>0</v>
      </c>
      <c r="I209" s="248">
        <v>10.5</v>
      </c>
      <c r="J209" s="245">
        <f t="shared" si="12"/>
        <v>12.309999999999999</v>
      </c>
      <c r="K209" s="416"/>
      <c r="L209" s="427"/>
    </row>
    <row r="210" spans="1:12" ht="15.75" thickBot="1">
      <c r="A210" s="414"/>
      <c r="B210" s="362" t="s">
        <v>431</v>
      </c>
      <c r="C210" s="274">
        <v>10</v>
      </c>
      <c r="D210" s="251">
        <v>4.48</v>
      </c>
      <c r="E210" s="251">
        <v>0.57</v>
      </c>
      <c r="F210" s="252">
        <v>120</v>
      </c>
      <c r="G210" s="254">
        <f t="shared" si="11"/>
        <v>3.9100000000000006</v>
      </c>
      <c r="H210" s="252">
        <v>0</v>
      </c>
      <c r="I210" s="254">
        <v>10.5</v>
      </c>
      <c r="J210" s="251">
        <f t="shared" si="12"/>
        <v>6.59</v>
      </c>
      <c r="K210" s="417"/>
      <c r="L210" s="428"/>
    </row>
    <row r="211" spans="1:12" ht="15.75" thickBot="1">
      <c r="A211" s="256">
        <v>26</v>
      </c>
      <c r="B211" s="363" t="s">
        <v>587</v>
      </c>
      <c r="C211" s="257" t="s">
        <v>383</v>
      </c>
      <c r="D211" s="258">
        <v>2.37</v>
      </c>
      <c r="E211" s="258">
        <v>0</v>
      </c>
      <c r="F211" s="259">
        <v>0</v>
      </c>
      <c r="G211" s="261">
        <f t="shared" si="11"/>
        <v>2.37</v>
      </c>
      <c r="H211" s="259">
        <v>0</v>
      </c>
      <c r="I211" s="261">
        <v>42</v>
      </c>
      <c r="J211" s="258">
        <f t="shared" si="12"/>
        <v>39.63</v>
      </c>
      <c r="K211" s="261">
        <f>J211</f>
        <v>39.63</v>
      </c>
      <c r="L211" s="222" t="s">
        <v>721</v>
      </c>
    </row>
    <row r="212" spans="1:12" ht="15">
      <c r="A212" s="412">
        <v>27</v>
      </c>
      <c r="B212" s="360" t="s">
        <v>588</v>
      </c>
      <c r="C212" s="239" t="s">
        <v>311</v>
      </c>
      <c r="D212" s="240">
        <v>13.14</v>
      </c>
      <c r="E212" s="240">
        <v>4</v>
      </c>
      <c r="F212" s="241">
        <v>120</v>
      </c>
      <c r="G212" s="242">
        <f t="shared" si="11"/>
        <v>9.14</v>
      </c>
      <c r="H212" s="241">
        <v>0</v>
      </c>
      <c r="I212" s="242">
        <v>26.25</v>
      </c>
      <c r="J212" s="240">
        <f t="shared" si="12"/>
        <v>17.11</v>
      </c>
      <c r="K212" s="415">
        <f>MIN(J212:J214)</f>
        <v>3.0199999999999996</v>
      </c>
      <c r="L212" s="426" t="s">
        <v>721</v>
      </c>
    </row>
    <row r="213" spans="1:12" ht="15">
      <c r="A213" s="413"/>
      <c r="B213" s="361" t="s">
        <v>428</v>
      </c>
      <c r="C213" s="273">
        <v>25</v>
      </c>
      <c r="D213" s="245">
        <v>1.66</v>
      </c>
      <c r="E213" s="245"/>
      <c r="F213" s="246"/>
      <c r="G213" s="248">
        <f t="shared" si="11"/>
        <v>1.66</v>
      </c>
      <c r="H213" s="246">
        <v>0</v>
      </c>
      <c r="I213" s="248">
        <v>10.5</v>
      </c>
      <c r="J213" s="245">
        <f t="shared" si="12"/>
        <v>8.84</v>
      </c>
      <c r="K213" s="416"/>
      <c r="L213" s="427"/>
    </row>
    <row r="214" spans="1:12" ht="15.75" thickBot="1">
      <c r="A214" s="414"/>
      <c r="B214" s="362" t="s">
        <v>431</v>
      </c>
      <c r="C214" s="274">
        <v>25</v>
      </c>
      <c r="D214" s="251">
        <v>11.48</v>
      </c>
      <c r="E214" s="251">
        <v>4</v>
      </c>
      <c r="F214" s="252">
        <v>120</v>
      </c>
      <c r="G214" s="254">
        <f t="shared" si="11"/>
        <v>7.48</v>
      </c>
      <c r="H214" s="252">
        <v>0</v>
      </c>
      <c r="I214" s="254">
        <v>10.5</v>
      </c>
      <c r="J214" s="251">
        <f t="shared" si="12"/>
        <v>3.0199999999999996</v>
      </c>
      <c r="K214" s="417"/>
      <c r="L214" s="428"/>
    </row>
    <row r="215" spans="1:12" ht="15">
      <c r="A215" s="458">
        <v>28</v>
      </c>
      <c r="B215" s="360" t="s">
        <v>589</v>
      </c>
      <c r="C215" s="239" t="s">
        <v>376</v>
      </c>
      <c r="D215" s="294">
        <v>8.27</v>
      </c>
      <c r="E215" s="294">
        <v>10.6</v>
      </c>
      <c r="F215" s="293">
        <v>120</v>
      </c>
      <c r="G215" s="295">
        <f t="shared" si="11"/>
        <v>-2.33</v>
      </c>
      <c r="H215" s="293">
        <v>0</v>
      </c>
      <c r="I215" s="295">
        <v>16.8</v>
      </c>
      <c r="J215" s="240">
        <f t="shared" si="12"/>
        <v>19.130000000000003</v>
      </c>
      <c r="K215" s="415">
        <f>MIN(J215:J217)</f>
        <v>17.03</v>
      </c>
      <c r="L215" s="426" t="s">
        <v>721</v>
      </c>
    </row>
    <row r="216" spans="1:12" ht="15">
      <c r="A216" s="459"/>
      <c r="B216" s="361" t="s">
        <v>428</v>
      </c>
      <c r="C216" s="273">
        <v>16</v>
      </c>
      <c r="D216" s="297">
        <v>5.07</v>
      </c>
      <c r="E216" s="297">
        <v>5.3</v>
      </c>
      <c r="F216" s="296"/>
      <c r="G216" s="298">
        <f t="shared" si="11"/>
        <v>-0.22999999999999954</v>
      </c>
      <c r="H216" s="296">
        <v>0</v>
      </c>
      <c r="I216" s="298">
        <v>16.8</v>
      </c>
      <c r="J216" s="245">
        <f t="shared" si="12"/>
        <v>17.03</v>
      </c>
      <c r="K216" s="416"/>
      <c r="L216" s="427"/>
    </row>
    <row r="217" spans="1:12" ht="15.75" thickBot="1">
      <c r="A217" s="460"/>
      <c r="B217" s="362" t="s">
        <v>431</v>
      </c>
      <c r="C217" s="299">
        <v>16</v>
      </c>
      <c r="D217" s="300">
        <v>3.2</v>
      </c>
      <c r="E217" s="300">
        <v>5.3</v>
      </c>
      <c r="F217" s="301">
        <v>120</v>
      </c>
      <c r="G217" s="302">
        <f t="shared" si="11"/>
        <v>-2.0999999999999996</v>
      </c>
      <c r="H217" s="301">
        <v>0</v>
      </c>
      <c r="I217" s="302">
        <v>16.8</v>
      </c>
      <c r="J217" s="303">
        <f t="shared" si="12"/>
        <v>18.9</v>
      </c>
      <c r="K217" s="461"/>
      <c r="L217" s="462"/>
    </row>
    <row r="218" spans="1:12" ht="15">
      <c r="A218" s="412">
        <v>29</v>
      </c>
      <c r="B218" s="360" t="s">
        <v>590</v>
      </c>
      <c r="C218" s="239" t="s">
        <v>374</v>
      </c>
      <c r="D218" s="240">
        <v>5.6</v>
      </c>
      <c r="E218" s="240">
        <v>13.1</v>
      </c>
      <c r="F218" s="241">
        <v>120</v>
      </c>
      <c r="G218" s="242">
        <f aca="true" t="shared" si="13" ref="G218:G281">D218-E218</f>
        <v>-7.5</v>
      </c>
      <c r="H218" s="241">
        <v>0</v>
      </c>
      <c r="I218" s="242">
        <v>6.62</v>
      </c>
      <c r="J218" s="240">
        <f t="shared" si="12"/>
        <v>14.120000000000001</v>
      </c>
      <c r="K218" s="415">
        <f>MIN(J218:J220)</f>
        <v>7.32</v>
      </c>
      <c r="L218" s="426" t="s">
        <v>721</v>
      </c>
    </row>
    <row r="219" spans="1:12" ht="15">
      <c r="A219" s="413"/>
      <c r="B219" s="361" t="s">
        <v>428</v>
      </c>
      <c r="C219" s="243" t="s">
        <v>374</v>
      </c>
      <c r="D219" s="245">
        <v>5</v>
      </c>
      <c r="E219" s="245">
        <v>11.8</v>
      </c>
      <c r="F219" s="246"/>
      <c r="G219" s="248">
        <f t="shared" si="13"/>
        <v>-6.800000000000001</v>
      </c>
      <c r="H219" s="246">
        <v>0</v>
      </c>
      <c r="I219" s="248">
        <v>6.62</v>
      </c>
      <c r="J219" s="245">
        <f aca="true" t="shared" si="14" ref="J219:J282">I219-G219-H219</f>
        <v>13.420000000000002</v>
      </c>
      <c r="K219" s="416"/>
      <c r="L219" s="427"/>
    </row>
    <row r="220" spans="1:12" ht="15.75" thickBot="1">
      <c r="A220" s="414"/>
      <c r="B220" s="362" t="s">
        <v>431</v>
      </c>
      <c r="C220" s="249" t="s">
        <v>374</v>
      </c>
      <c r="D220" s="251">
        <v>0.6</v>
      </c>
      <c r="E220" s="251">
        <v>1.3</v>
      </c>
      <c r="F220" s="252"/>
      <c r="G220" s="254">
        <f t="shared" si="13"/>
        <v>-0.7000000000000001</v>
      </c>
      <c r="H220" s="252">
        <v>0</v>
      </c>
      <c r="I220" s="254">
        <v>6.62</v>
      </c>
      <c r="J220" s="251">
        <f t="shared" si="14"/>
        <v>7.32</v>
      </c>
      <c r="K220" s="417"/>
      <c r="L220" s="428"/>
    </row>
    <row r="221" spans="1:12" ht="15">
      <c r="A221" s="412">
        <v>30</v>
      </c>
      <c r="B221" s="360" t="s">
        <v>591</v>
      </c>
      <c r="C221" s="239" t="s">
        <v>376</v>
      </c>
      <c r="D221" s="240">
        <v>6.58</v>
      </c>
      <c r="E221" s="240">
        <f>E222+E223</f>
        <v>9.35</v>
      </c>
      <c r="F221" s="241">
        <v>10</v>
      </c>
      <c r="G221" s="242">
        <f t="shared" si="13"/>
        <v>-2.7699999999999996</v>
      </c>
      <c r="H221" s="241">
        <v>0</v>
      </c>
      <c r="I221" s="242">
        <v>16.8</v>
      </c>
      <c r="J221" s="240">
        <f t="shared" si="14"/>
        <v>19.57</v>
      </c>
      <c r="K221" s="415">
        <f>MIN(J221:J223)</f>
        <v>16.86</v>
      </c>
      <c r="L221" s="426" t="s">
        <v>721</v>
      </c>
    </row>
    <row r="222" spans="1:12" ht="15">
      <c r="A222" s="413"/>
      <c r="B222" s="361" t="s">
        <v>428</v>
      </c>
      <c r="C222" s="273">
        <v>16</v>
      </c>
      <c r="D222" s="245">
        <v>6.38</v>
      </c>
      <c r="E222" s="245">
        <v>9.09</v>
      </c>
      <c r="F222" s="246"/>
      <c r="G222" s="248">
        <f t="shared" si="13"/>
        <v>-2.71</v>
      </c>
      <c r="H222" s="246">
        <v>0</v>
      </c>
      <c r="I222" s="248">
        <v>16.8</v>
      </c>
      <c r="J222" s="245">
        <f t="shared" si="14"/>
        <v>19.51</v>
      </c>
      <c r="K222" s="416"/>
      <c r="L222" s="427"/>
    </row>
    <row r="223" spans="1:12" ht="15.75" thickBot="1">
      <c r="A223" s="414"/>
      <c r="B223" s="362" t="s">
        <v>431</v>
      </c>
      <c r="C223" s="274">
        <v>16</v>
      </c>
      <c r="D223" s="251">
        <v>0.2</v>
      </c>
      <c r="E223" s="251">
        <v>0.26</v>
      </c>
      <c r="F223" s="252">
        <v>120</v>
      </c>
      <c r="G223" s="254">
        <f t="shared" si="13"/>
        <v>-0.06</v>
      </c>
      <c r="H223" s="252">
        <v>0</v>
      </c>
      <c r="I223" s="254">
        <v>16.8</v>
      </c>
      <c r="J223" s="251">
        <f t="shared" si="14"/>
        <v>16.86</v>
      </c>
      <c r="K223" s="417"/>
      <c r="L223" s="428"/>
    </row>
    <row r="224" spans="1:12" ht="15">
      <c r="A224" s="412">
        <v>31</v>
      </c>
      <c r="B224" s="360" t="s">
        <v>592</v>
      </c>
      <c r="C224" s="239" t="s">
        <v>374</v>
      </c>
      <c r="D224" s="240">
        <v>7.07</v>
      </c>
      <c r="E224" s="240">
        <v>9.6</v>
      </c>
      <c r="F224" s="241">
        <v>120</v>
      </c>
      <c r="G224" s="242">
        <f t="shared" si="13"/>
        <v>-2.5299999999999994</v>
      </c>
      <c r="H224" s="241">
        <v>0</v>
      </c>
      <c r="I224" s="242">
        <v>6.62</v>
      </c>
      <c r="J224" s="240">
        <f t="shared" si="14"/>
        <v>9.149999999999999</v>
      </c>
      <c r="K224" s="415">
        <f>MIN(J224:J226)</f>
        <v>7.41</v>
      </c>
      <c r="L224" s="426" t="s">
        <v>721</v>
      </c>
    </row>
    <row r="225" spans="1:12" ht="15">
      <c r="A225" s="413"/>
      <c r="B225" s="361" t="s">
        <v>428</v>
      </c>
      <c r="C225" s="243" t="s">
        <v>374</v>
      </c>
      <c r="D225" s="245">
        <v>5.81</v>
      </c>
      <c r="E225" s="245">
        <v>6.6</v>
      </c>
      <c r="F225" s="246">
        <v>120</v>
      </c>
      <c r="G225" s="248">
        <f t="shared" si="13"/>
        <v>-0.79</v>
      </c>
      <c r="H225" s="246">
        <v>0</v>
      </c>
      <c r="I225" s="248">
        <v>6.62</v>
      </c>
      <c r="J225" s="245">
        <f t="shared" si="14"/>
        <v>7.41</v>
      </c>
      <c r="K225" s="416"/>
      <c r="L225" s="427"/>
    </row>
    <row r="226" spans="1:12" ht="15.75" thickBot="1">
      <c r="A226" s="414"/>
      <c r="B226" s="362" t="s">
        <v>431</v>
      </c>
      <c r="C226" s="249" t="s">
        <v>374</v>
      </c>
      <c r="D226" s="251">
        <v>1.26</v>
      </c>
      <c r="E226" s="251">
        <v>3</v>
      </c>
      <c r="F226" s="252">
        <v>45</v>
      </c>
      <c r="G226" s="254">
        <f t="shared" si="13"/>
        <v>-1.74</v>
      </c>
      <c r="H226" s="252">
        <v>0</v>
      </c>
      <c r="I226" s="254">
        <v>6.62</v>
      </c>
      <c r="J226" s="251">
        <f t="shared" si="14"/>
        <v>8.36</v>
      </c>
      <c r="K226" s="417"/>
      <c r="L226" s="428"/>
    </row>
    <row r="227" spans="1:12" ht="15.75" thickBot="1">
      <c r="A227" s="256">
        <v>32</v>
      </c>
      <c r="B227" s="363" t="s">
        <v>593</v>
      </c>
      <c r="C227" s="257" t="s">
        <v>313</v>
      </c>
      <c r="D227" s="258">
        <v>0.74</v>
      </c>
      <c r="E227" s="258">
        <v>0.55</v>
      </c>
      <c r="F227" s="259">
        <v>120</v>
      </c>
      <c r="G227" s="261">
        <f t="shared" si="13"/>
        <v>0.18999999999999995</v>
      </c>
      <c r="H227" s="259">
        <v>0</v>
      </c>
      <c r="I227" s="261">
        <v>6.62</v>
      </c>
      <c r="J227" s="258">
        <f t="shared" si="14"/>
        <v>6.43</v>
      </c>
      <c r="K227" s="261">
        <f>J227</f>
        <v>6.43</v>
      </c>
      <c r="L227" s="222" t="s">
        <v>721</v>
      </c>
    </row>
    <row r="228" spans="1:12" ht="15">
      <c r="A228" s="412">
        <v>33</v>
      </c>
      <c r="B228" s="360" t="s">
        <v>594</v>
      </c>
      <c r="C228" s="239" t="s">
        <v>384</v>
      </c>
      <c r="D228" s="240">
        <v>6.15</v>
      </c>
      <c r="E228" s="240">
        <f>E229+E230</f>
        <v>8.11</v>
      </c>
      <c r="F228" s="241">
        <v>120</v>
      </c>
      <c r="G228" s="242">
        <f t="shared" si="13"/>
        <v>-1.959999999999999</v>
      </c>
      <c r="H228" s="241">
        <v>0</v>
      </c>
      <c r="I228" s="242">
        <v>10.5</v>
      </c>
      <c r="J228" s="240">
        <f t="shared" si="14"/>
        <v>12.459999999999999</v>
      </c>
      <c r="K228" s="415">
        <f>MIN(J228:J230)</f>
        <v>11.27</v>
      </c>
      <c r="L228" s="426" t="s">
        <v>721</v>
      </c>
    </row>
    <row r="229" spans="1:12" ht="15">
      <c r="A229" s="413"/>
      <c r="B229" s="361" t="s">
        <v>428</v>
      </c>
      <c r="C229" s="243" t="s">
        <v>384</v>
      </c>
      <c r="D229" s="245">
        <v>3.71</v>
      </c>
      <c r="E229" s="245">
        <v>4.9</v>
      </c>
      <c r="F229" s="246"/>
      <c r="G229" s="248">
        <f t="shared" si="13"/>
        <v>-1.1900000000000004</v>
      </c>
      <c r="H229" s="246">
        <v>0</v>
      </c>
      <c r="I229" s="248">
        <v>10.5</v>
      </c>
      <c r="J229" s="245">
        <f t="shared" si="14"/>
        <v>11.690000000000001</v>
      </c>
      <c r="K229" s="416"/>
      <c r="L229" s="427"/>
    </row>
    <row r="230" spans="1:12" ht="15.75" thickBot="1">
      <c r="A230" s="414"/>
      <c r="B230" s="362" t="s">
        <v>431</v>
      </c>
      <c r="C230" s="249" t="s">
        <v>384</v>
      </c>
      <c r="D230" s="251">
        <v>2.44</v>
      </c>
      <c r="E230" s="251">
        <v>3.21</v>
      </c>
      <c r="F230" s="252"/>
      <c r="G230" s="254">
        <f t="shared" si="13"/>
        <v>-0.77</v>
      </c>
      <c r="H230" s="252">
        <v>0</v>
      </c>
      <c r="I230" s="254">
        <v>10.5</v>
      </c>
      <c r="J230" s="251">
        <f t="shared" si="14"/>
        <v>11.27</v>
      </c>
      <c r="K230" s="417"/>
      <c r="L230" s="428"/>
    </row>
    <row r="231" spans="1:12" ht="15">
      <c r="A231" s="412">
        <v>34</v>
      </c>
      <c r="B231" s="360" t="s">
        <v>595</v>
      </c>
      <c r="C231" s="239" t="s">
        <v>380</v>
      </c>
      <c r="D231" s="240">
        <v>5.95</v>
      </c>
      <c r="E231" s="240">
        <f>E232+E233</f>
        <v>19.220000000000002</v>
      </c>
      <c r="F231" s="241">
        <v>120</v>
      </c>
      <c r="G231" s="242">
        <f t="shared" si="13"/>
        <v>-13.270000000000003</v>
      </c>
      <c r="H231" s="241">
        <v>0</v>
      </c>
      <c r="I231" s="242">
        <v>10.5</v>
      </c>
      <c r="J231" s="240">
        <f t="shared" si="14"/>
        <v>23.770000000000003</v>
      </c>
      <c r="K231" s="415">
        <f>MIN(J231:J233)</f>
        <v>8.74</v>
      </c>
      <c r="L231" s="426" t="s">
        <v>721</v>
      </c>
    </row>
    <row r="232" spans="1:12" ht="15">
      <c r="A232" s="413"/>
      <c r="B232" s="361" t="s">
        <v>428</v>
      </c>
      <c r="C232" s="273">
        <v>10</v>
      </c>
      <c r="D232" s="245">
        <v>2.07</v>
      </c>
      <c r="E232" s="245">
        <v>17.1</v>
      </c>
      <c r="F232" s="246"/>
      <c r="G232" s="248">
        <f t="shared" si="13"/>
        <v>-15.030000000000001</v>
      </c>
      <c r="H232" s="246">
        <v>0</v>
      </c>
      <c r="I232" s="248">
        <v>10.5</v>
      </c>
      <c r="J232" s="245">
        <f t="shared" si="14"/>
        <v>25.53</v>
      </c>
      <c r="K232" s="416"/>
      <c r="L232" s="427"/>
    </row>
    <row r="233" spans="1:12" ht="15.75" thickBot="1">
      <c r="A233" s="414"/>
      <c r="B233" s="362" t="s">
        <v>431</v>
      </c>
      <c r="C233" s="274">
        <v>10</v>
      </c>
      <c r="D233" s="251">
        <v>3.88</v>
      </c>
      <c r="E233" s="251">
        <v>2.12</v>
      </c>
      <c r="F233" s="252">
        <v>120</v>
      </c>
      <c r="G233" s="254">
        <f t="shared" si="13"/>
        <v>1.7599999999999998</v>
      </c>
      <c r="H233" s="252">
        <v>0</v>
      </c>
      <c r="I233" s="254">
        <v>10.5</v>
      </c>
      <c r="J233" s="251">
        <f t="shared" si="14"/>
        <v>8.74</v>
      </c>
      <c r="K233" s="417"/>
      <c r="L233" s="428"/>
    </row>
    <row r="234" spans="1:12" ht="15.75" thickBot="1">
      <c r="A234" s="256">
        <v>35</v>
      </c>
      <c r="B234" s="363" t="s">
        <v>596</v>
      </c>
      <c r="C234" s="257" t="s">
        <v>380</v>
      </c>
      <c r="D234" s="258">
        <v>0.28</v>
      </c>
      <c r="E234" s="258"/>
      <c r="F234" s="259"/>
      <c r="G234" s="261">
        <f t="shared" si="13"/>
        <v>0.28</v>
      </c>
      <c r="H234" s="259">
        <v>0</v>
      </c>
      <c r="I234" s="261">
        <v>10.5</v>
      </c>
      <c r="J234" s="258">
        <f t="shared" si="14"/>
        <v>10.22</v>
      </c>
      <c r="K234" s="261">
        <f>J234</f>
        <v>10.22</v>
      </c>
      <c r="L234" s="222" t="s">
        <v>721</v>
      </c>
    </row>
    <row r="235" spans="1:12" ht="15">
      <c r="A235" s="412">
        <v>36</v>
      </c>
      <c r="B235" s="360" t="s">
        <v>597</v>
      </c>
      <c r="C235" s="239" t="s">
        <v>3</v>
      </c>
      <c r="D235" s="240">
        <v>16.1</v>
      </c>
      <c r="E235" s="240">
        <v>26.86</v>
      </c>
      <c r="F235" s="241">
        <v>120</v>
      </c>
      <c r="G235" s="242">
        <f t="shared" si="13"/>
        <v>-10.759999999999998</v>
      </c>
      <c r="H235" s="241">
        <v>0</v>
      </c>
      <c r="I235" s="242">
        <v>16.8</v>
      </c>
      <c r="J235" s="240">
        <f t="shared" si="14"/>
        <v>27.56</v>
      </c>
      <c r="K235" s="415">
        <f>MIN(J235:J237)</f>
        <v>12.160000000000002</v>
      </c>
      <c r="L235" s="426" t="s">
        <v>721</v>
      </c>
    </row>
    <row r="236" spans="1:12" ht="15">
      <c r="A236" s="413"/>
      <c r="B236" s="361" t="s">
        <v>428</v>
      </c>
      <c r="C236" s="243" t="s">
        <v>3</v>
      </c>
      <c r="D236" s="245">
        <v>2</v>
      </c>
      <c r="E236" s="245">
        <v>17.4</v>
      </c>
      <c r="F236" s="246">
        <v>0</v>
      </c>
      <c r="G236" s="248">
        <f t="shared" si="13"/>
        <v>-15.399999999999999</v>
      </c>
      <c r="H236" s="246">
        <v>0</v>
      </c>
      <c r="I236" s="248">
        <v>16.8</v>
      </c>
      <c r="J236" s="245">
        <f t="shared" si="14"/>
        <v>32.2</v>
      </c>
      <c r="K236" s="416"/>
      <c r="L236" s="427"/>
    </row>
    <row r="237" spans="1:12" ht="15.75" thickBot="1">
      <c r="A237" s="414"/>
      <c r="B237" s="362" t="s">
        <v>431</v>
      </c>
      <c r="C237" s="249" t="s">
        <v>3</v>
      </c>
      <c r="D237" s="251">
        <v>14.1</v>
      </c>
      <c r="E237" s="251">
        <v>9.46</v>
      </c>
      <c r="F237" s="252"/>
      <c r="G237" s="254">
        <f t="shared" si="13"/>
        <v>4.639999999999999</v>
      </c>
      <c r="H237" s="252">
        <v>0</v>
      </c>
      <c r="I237" s="254">
        <v>16.8</v>
      </c>
      <c r="J237" s="251">
        <f t="shared" si="14"/>
        <v>12.160000000000002</v>
      </c>
      <c r="K237" s="417"/>
      <c r="L237" s="428"/>
    </row>
    <row r="238" spans="1:12" ht="15">
      <c r="A238" s="412">
        <v>37</v>
      </c>
      <c r="B238" s="360" t="s">
        <v>598</v>
      </c>
      <c r="C238" s="239" t="s">
        <v>376</v>
      </c>
      <c r="D238" s="240">
        <v>8.62</v>
      </c>
      <c r="E238" s="240">
        <f>E239+E240</f>
        <v>15.5</v>
      </c>
      <c r="F238" s="241">
        <v>120</v>
      </c>
      <c r="G238" s="242">
        <f t="shared" si="13"/>
        <v>-6.880000000000001</v>
      </c>
      <c r="H238" s="241">
        <v>0</v>
      </c>
      <c r="I238" s="242">
        <v>16.8</v>
      </c>
      <c r="J238" s="240">
        <f t="shared" si="14"/>
        <v>23.68</v>
      </c>
      <c r="K238" s="415">
        <f>MIN(J238:J240)</f>
        <v>14.72</v>
      </c>
      <c r="L238" s="426" t="s">
        <v>721</v>
      </c>
    </row>
    <row r="239" spans="1:12" ht="15">
      <c r="A239" s="413"/>
      <c r="B239" s="361" t="s">
        <v>428</v>
      </c>
      <c r="C239" s="273">
        <v>16</v>
      </c>
      <c r="D239" s="245">
        <v>5.54</v>
      </c>
      <c r="E239" s="245">
        <v>14.5</v>
      </c>
      <c r="F239" s="246"/>
      <c r="G239" s="248">
        <f t="shared" si="13"/>
        <v>-8.96</v>
      </c>
      <c r="H239" s="246">
        <v>0</v>
      </c>
      <c r="I239" s="248">
        <v>16.8</v>
      </c>
      <c r="J239" s="245">
        <f t="shared" si="14"/>
        <v>25.76</v>
      </c>
      <c r="K239" s="416"/>
      <c r="L239" s="427"/>
    </row>
    <row r="240" spans="1:12" ht="15.75" thickBot="1">
      <c r="A240" s="414"/>
      <c r="B240" s="362" t="s">
        <v>431</v>
      </c>
      <c r="C240" s="274">
        <v>16</v>
      </c>
      <c r="D240" s="251">
        <v>3.08</v>
      </c>
      <c r="E240" s="251">
        <v>1</v>
      </c>
      <c r="F240" s="252">
        <v>120</v>
      </c>
      <c r="G240" s="254">
        <f t="shared" si="13"/>
        <v>2.08</v>
      </c>
      <c r="H240" s="252">
        <v>0</v>
      </c>
      <c r="I240" s="254">
        <v>16.8</v>
      </c>
      <c r="J240" s="251">
        <f t="shared" si="14"/>
        <v>14.72</v>
      </c>
      <c r="K240" s="417"/>
      <c r="L240" s="428"/>
    </row>
    <row r="241" spans="1:12" ht="15">
      <c r="A241" s="412">
        <v>38</v>
      </c>
      <c r="B241" s="364" t="s">
        <v>599</v>
      </c>
      <c r="C241" s="239" t="s">
        <v>313</v>
      </c>
      <c r="D241" s="240">
        <v>1.92</v>
      </c>
      <c r="E241" s="240">
        <f>E242+E243</f>
        <v>6.3100000000000005</v>
      </c>
      <c r="F241" s="241">
        <v>120</v>
      </c>
      <c r="G241" s="242">
        <f t="shared" si="13"/>
        <v>-4.390000000000001</v>
      </c>
      <c r="H241" s="241">
        <v>0</v>
      </c>
      <c r="I241" s="242">
        <v>6.62</v>
      </c>
      <c r="J241" s="240">
        <f t="shared" si="14"/>
        <v>11.010000000000002</v>
      </c>
      <c r="K241" s="415">
        <f>MIN(J241:J243)</f>
        <v>7.71</v>
      </c>
      <c r="L241" s="426" t="s">
        <v>721</v>
      </c>
    </row>
    <row r="242" spans="1:12" ht="15">
      <c r="A242" s="413"/>
      <c r="B242" s="361" t="s">
        <v>428</v>
      </c>
      <c r="C242" s="244">
        <v>6.3</v>
      </c>
      <c r="D242" s="245">
        <v>1.7</v>
      </c>
      <c r="E242" s="245">
        <v>5</v>
      </c>
      <c r="F242" s="246">
        <v>120</v>
      </c>
      <c r="G242" s="248">
        <f t="shared" si="13"/>
        <v>-3.3</v>
      </c>
      <c r="H242" s="246">
        <v>0</v>
      </c>
      <c r="I242" s="248">
        <v>6.62</v>
      </c>
      <c r="J242" s="245">
        <f t="shared" si="14"/>
        <v>9.92</v>
      </c>
      <c r="K242" s="416"/>
      <c r="L242" s="427"/>
    </row>
    <row r="243" spans="1:12" ht="15.75" thickBot="1">
      <c r="A243" s="414"/>
      <c r="B243" s="362" t="s">
        <v>431</v>
      </c>
      <c r="C243" s="250">
        <v>6.3</v>
      </c>
      <c r="D243" s="251">
        <v>0.22</v>
      </c>
      <c r="E243" s="251">
        <v>1.31</v>
      </c>
      <c r="F243" s="252">
        <v>120</v>
      </c>
      <c r="G243" s="254">
        <f t="shared" si="13"/>
        <v>-1.09</v>
      </c>
      <c r="H243" s="252">
        <v>0</v>
      </c>
      <c r="I243" s="254">
        <v>6.62</v>
      </c>
      <c r="J243" s="251">
        <f t="shared" si="14"/>
        <v>7.71</v>
      </c>
      <c r="K243" s="417"/>
      <c r="L243" s="428"/>
    </row>
    <row r="244" spans="1:12" ht="15.75" thickBot="1">
      <c r="A244" s="256">
        <v>39</v>
      </c>
      <c r="B244" s="363" t="s">
        <v>600</v>
      </c>
      <c r="C244" s="257" t="s">
        <v>385</v>
      </c>
      <c r="D244" s="258">
        <v>0.79</v>
      </c>
      <c r="E244" s="258">
        <v>0.1</v>
      </c>
      <c r="F244" s="259">
        <v>120</v>
      </c>
      <c r="G244" s="261">
        <f t="shared" si="13"/>
        <v>0.6900000000000001</v>
      </c>
      <c r="H244" s="259">
        <v>0</v>
      </c>
      <c r="I244" s="261">
        <v>2.63</v>
      </c>
      <c r="J244" s="258">
        <f t="shared" si="14"/>
        <v>1.94</v>
      </c>
      <c r="K244" s="261">
        <f>J244</f>
        <v>1.94</v>
      </c>
      <c r="L244" s="222" t="s">
        <v>721</v>
      </c>
    </row>
    <row r="245" spans="1:12" ht="15">
      <c r="A245" s="412">
        <v>40</v>
      </c>
      <c r="B245" s="360" t="s">
        <v>601</v>
      </c>
      <c r="C245" s="239" t="s">
        <v>315</v>
      </c>
      <c r="D245" s="240">
        <v>9.63</v>
      </c>
      <c r="E245" s="240">
        <f>E246+E247</f>
        <v>6.9</v>
      </c>
      <c r="F245" s="241">
        <v>120</v>
      </c>
      <c r="G245" s="242">
        <f t="shared" si="13"/>
        <v>2.7300000000000004</v>
      </c>
      <c r="H245" s="241">
        <v>0</v>
      </c>
      <c r="I245" s="242">
        <v>16.8</v>
      </c>
      <c r="J245" s="240">
        <f t="shared" si="14"/>
        <v>14.07</v>
      </c>
      <c r="K245" s="415">
        <f>MIN(J245:J247)</f>
        <v>14.07</v>
      </c>
      <c r="L245" s="426" t="s">
        <v>721</v>
      </c>
    </row>
    <row r="246" spans="1:12" ht="15">
      <c r="A246" s="413"/>
      <c r="B246" s="361" t="s">
        <v>428</v>
      </c>
      <c r="C246" s="273">
        <v>16</v>
      </c>
      <c r="D246" s="245">
        <v>4.37</v>
      </c>
      <c r="E246" s="245">
        <v>3.5</v>
      </c>
      <c r="F246" s="246"/>
      <c r="G246" s="248">
        <f t="shared" si="13"/>
        <v>0.8700000000000001</v>
      </c>
      <c r="H246" s="246">
        <v>0</v>
      </c>
      <c r="I246" s="248">
        <v>16.8</v>
      </c>
      <c r="J246" s="245">
        <f t="shared" si="14"/>
        <v>15.93</v>
      </c>
      <c r="K246" s="416"/>
      <c r="L246" s="427"/>
    </row>
    <row r="247" spans="1:12" ht="15.75" thickBot="1">
      <c r="A247" s="414"/>
      <c r="B247" s="362" t="s">
        <v>431</v>
      </c>
      <c r="C247" s="274">
        <v>16</v>
      </c>
      <c r="D247" s="251">
        <v>5.26</v>
      </c>
      <c r="E247" s="251">
        <v>3.4</v>
      </c>
      <c r="F247" s="252">
        <v>120</v>
      </c>
      <c r="G247" s="254">
        <f t="shared" si="13"/>
        <v>1.8599999999999999</v>
      </c>
      <c r="H247" s="252">
        <v>0</v>
      </c>
      <c r="I247" s="254">
        <v>16.8</v>
      </c>
      <c r="J247" s="251">
        <f t="shared" si="14"/>
        <v>14.940000000000001</v>
      </c>
      <c r="K247" s="417"/>
      <c r="L247" s="428"/>
    </row>
    <row r="248" spans="1:12" ht="15">
      <c r="A248" s="437">
        <v>41</v>
      </c>
      <c r="B248" s="364" t="s">
        <v>602</v>
      </c>
      <c r="C248" s="262" t="s">
        <v>311</v>
      </c>
      <c r="D248" s="240">
        <v>32.12</v>
      </c>
      <c r="E248" s="240">
        <v>6.5</v>
      </c>
      <c r="F248" s="263">
        <v>0</v>
      </c>
      <c r="G248" s="240">
        <f t="shared" si="13"/>
        <v>25.619999999999997</v>
      </c>
      <c r="H248" s="263">
        <v>0</v>
      </c>
      <c r="I248" s="240">
        <v>26.25</v>
      </c>
      <c r="J248" s="240">
        <f t="shared" si="14"/>
        <v>0.6300000000000026</v>
      </c>
      <c r="K248" s="440">
        <f>MIN(J248:J250)</f>
        <v>0.6300000000000026</v>
      </c>
      <c r="L248" s="443" t="s">
        <v>721</v>
      </c>
    </row>
    <row r="249" spans="1:12" ht="15">
      <c r="A249" s="438"/>
      <c r="B249" s="365" t="s">
        <v>428</v>
      </c>
      <c r="C249" s="304">
        <v>25</v>
      </c>
      <c r="D249" s="245">
        <v>0</v>
      </c>
      <c r="E249" s="245"/>
      <c r="F249" s="267"/>
      <c r="G249" s="245">
        <f t="shared" si="13"/>
        <v>0</v>
      </c>
      <c r="H249" s="267">
        <v>0</v>
      </c>
      <c r="I249" s="245">
        <v>26.25</v>
      </c>
      <c r="J249" s="245">
        <f t="shared" si="14"/>
        <v>26.25</v>
      </c>
      <c r="K249" s="441"/>
      <c r="L249" s="444"/>
    </row>
    <row r="250" spans="1:12" ht="15.75" thickBot="1">
      <c r="A250" s="439"/>
      <c r="B250" s="366" t="s">
        <v>431</v>
      </c>
      <c r="C250" s="305">
        <v>25</v>
      </c>
      <c r="D250" s="251">
        <v>32.12</v>
      </c>
      <c r="E250" s="251">
        <v>6.5</v>
      </c>
      <c r="F250" s="270">
        <v>0</v>
      </c>
      <c r="G250" s="251">
        <f t="shared" si="13"/>
        <v>25.619999999999997</v>
      </c>
      <c r="H250" s="270">
        <v>0</v>
      </c>
      <c r="I250" s="251">
        <v>26.25</v>
      </c>
      <c r="J250" s="251">
        <f t="shared" si="14"/>
        <v>0.6300000000000026</v>
      </c>
      <c r="K250" s="442"/>
      <c r="L250" s="445"/>
    </row>
    <row r="251" spans="1:12" ht="15.75" thickBot="1">
      <c r="A251" s="256">
        <v>42</v>
      </c>
      <c r="B251" s="363" t="s">
        <v>603</v>
      </c>
      <c r="C251" s="257" t="s">
        <v>386</v>
      </c>
      <c r="D251" s="258">
        <v>23.2</v>
      </c>
      <c r="E251" s="258">
        <v>0</v>
      </c>
      <c r="F251" s="259">
        <v>0</v>
      </c>
      <c r="G251" s="261">
        <f t="shared" si="13"/>
        <v>23.2</v>
      </c>
      <c r="H251" s="259">
        <v>0</v>
      </c>
      <c r="I251" s="261">
        <v>66.2</v>
      </c>
      <c r="J251" s="258">
        <f t="shared" si="14"/>
        <v>43</v>
      </c>
      <c r="K251" s="261">
        <f>J251</f>
        <v>43</v>
      </c>
      <c r="L251" s="222" t="s">
        <v>721</v>
      </c>
    </row>
    <row r="252" spans="1:12" ht="15.75" thickBot="1">
      <c r="A252" s="256">
        <v>43</v>
      </c>
      <c r="B252" s="367" t="s">
        <v>604</v>
      </c>
      <c r="C252" s="257" t="s">
        <v>374</v>
      </c>
      <c r="D252" s="258">
        <v>5.92</v>
      </c>
      <c r="E252" s="258">
        <v>0</v>
      </c>
      <c r="F252" s="259">
        <v>0</v>
      </c>
      <c r="G252" s="261">
        <f t="shared" si="13"/>
        <v>5.92</v>
      </c>
      <c r="H252" s="259">
        <v>0</v>
      </c>
      <c r="I252" s="261">
        <v>6.62</v>
      </c>
      <c r="J252" s="258">
        <f t="shared" si="14"/>
        <v>0.7000000000000002</v>
      </c>
      <c r="K252" s="261">
        <f>J252</f>
        <v>0.7000000000000002</v>
      </c>
      <c r="L252" s="222" t="s">
        <v>721</v>
      </c>
    </row>
    <row r="253" spans="1:12" ht="15">
      <c r="A253" s="412">
        <v>44</v>
      </c>
      <c r="B253" s="360" t="s">
        <v>605</v>
      </c>
      <c r="C253" s="239" t="s">
        <v>318</v>
      </c>
      <c r="D253" s="240">
        <v>3.4</v>
      </c>
      <c r="E253" s="240">
        <v>15.7</v>
      </c>
      <c r="F253" s="241">
        <v>120</v>
      </c>
      <c r="G253" s="242">
        <f t="shared" si="13"/>
        <v>-12.299999999999999</v>
      </c>
      <c r="H253" s="241">
        <v>0</v>
      </c>
      <c r="I253" s="242">
        <v>10.5</v>
      </c>
      <c r="J253" s="240">
        <f t="shared" si="14"/>
        <v>22.799999999999997</v>
      </c>
      <c r="K253" s="415">
        <f>MIN(J253:J255)</f>
        <v>15.5</v>
      </c>
      <c r="L253" s="426" t="s">
        <v>721</v>
      </c>
    </row>
    <row r="254" spans="1:12" ht="15">
      <c r="A254" s="413"/>
      <c r="B254" s="361" t="s">
        <v>428</v>
      </c>
      <c r="C254" s="273">
        <v>10</v>
      </c>
      <c r="D254" s="245">
        <v>2</v>
      </c>
      <c r="E254" s="245">
        <v>9.3</v>
      </c>
      <c r="F254" s="246"/>
      <c r="G254" s="248">
        <f t="shared" si="13"/>
        <v>-7.300000000000001</v>
      </c>
      <c r="H254" s="246">
        <v>0</v>
      </c>
      <c r="I254" s="248">
        <v>10.5</v>
      </c>
      <c r="J254" s="245">
        <f t="shared" si="14"/>
        <v>17.8</v>
      </c>
      <c r="K254" s="416"/>
      <c r="L254" s="427"/>
    </row>
    <row r="255" spans="1:12" ht="15.75" thickBot="1">
      <c r="A255" s="414"/>
      <c r="B255" s="362" t="s">
        <v>431</v>
      </c>
      <c r="C255" s="274">
        <v>10</v>
      </c>
      <c r="D255" s="251">
        <v>1.4</v>
      </c>
      <c r="E255" s="251">
        <v>6.4</v>
      </c>
      <c r="F255" s="252"/>
      <c r="G255" s="254">
        <f t="shared" si="13"/>
        <v>-5</v>
      </c>
      <c r="H255" s="252">
        <v>0</v>
      </c>
      <c r="I255" s="254">
        <v>10.5</v>
      </c>
      <c r="J255" s="251">
        <f t="shared" si="14"/>
        <v>15.5</v>
      </c>
      <c r="K255" s="417"/>
      <c r="L255" s="428"/>
    </row>
    <row r="256" spans="1:12" ht="15">
      <c r="A256" s="412">
        <v>45</v>
      </c>
      <c r="B256" s="360" t="s">
        <v>606</v>
      </c>
      <c r="C256" s="239" t="s">
        <v>374</v>
      </c>
      <c r="D256" s="240">
        <v>2.9</v>
      </c>
      <c r="E256" s="240">
        <f>E257+E258</f>
        <v>21.400000000000002</v>
      </c>
      <c r="F256" s="241">
        <v>45</v>
      </c>
      <c r="G256" s="242">
        <f t="shared" si="13"/>
        <v>-18.500000000000004</v>
      </c>
      <c r="H256" s="241">
        <v>0</v>
      </c>
      <c r="I256" s="242">
        <v>6.62</v>
      </c>
      <c r="J256" s="240">
        <f t="shared" si="14"/>
        <v>25.120000000000005</v>
      </c>
      <c r="K256" s="415">
        <f>MIN(J256:J258)</f>
        <v>9.27</v>
      </c>
      <c r="L256" s="426" t="s">
        <v>721</v>
      </c>
    </row>
    <row r="257" spans="1:12" ht="15">
      <c r="A257" s="413"/>
      <c r="B257" s="361" t="s">
        <v>428</v>
      </c>
      <c r="C257" s="243" t="s">
        <v>374</v>
      </c>
      <c r="D257" s="245">
        <v>1.95</v>
      </c>
      <c r="E257" s="245">
        <v>17.8</v>
      </c>
      <c r="F257" s="246"/>
      <c r="G257" s="248">
        <f t="shared" si="13"/>
        <v>-15.850000000000001</v>
      </c>
      <c r="H257" s="246">
        <v>0</v>
      </c>
      <c r="I257" s="248">
        <v>6.62</v>
      </c>
      <c r="J257" s="245">
        <f t="shared" si="14"/>
        <v>22.470000000000002</v>
      </c>
      <c r="K257" s="416"/>
      <c r="L257" s="427"/>
    </row>
    <row r="258" spans="1:12" ht="15.75" thickBot="1">
      <c r="A258" s="414"/>
      <c r="B258" s="362" t="s">
        <v>431</v>
      </c>
      <c r="C258" s="249" t="s">
        <v>374</v>
      </c>
      <c r="D258" s="251">
        <v>0.95</v>
      </c>
      <c r="E258" s="251">
        <v>3.6</v>
      </c>
      <c r="F258" s="252">
        <v>45</v>
      </c>
      <c r="G258" s="254">
        <f t="shared" si="13"/>
        <v>-2.6500000000000004</v>
      </c>
      <c r="H258" s="252">
        <v>0</v>
      </c>
      <c r="I258" s="254">
        <v>6.62</v>
      </c>
      <c r="J258" s="251">
        <f t="shared" si="14"/>
        <v>9.27</v>
      </c>
      <c r="K258" s="417"/>
      <c r="L258" s="428"/>
    </row>
    <row r="259" spans="1:12" ht="15">
      <c r="A259" s="412">
        <v>46</v>
      </c>
      <c r="B259" s="360" t="s">
        <v>607</v>
      </c>
      <c r="C259" s="239" t="s">
        <v>387</v>
      </c>
      <c r="D259" s="240">
        <v>20.09</v>
      </c>
      <c r="E259" s="240">
        <f>E260+E261</f>
        <v>3.25</v>
      </c>
      <c r="F259" s="241">
        <v>10</v>
      </c>
      <c r="G259" s="242">
        <f t="shared" si="13"/>
        <v>16.84</v>
      </c>
      <c r="H259" s="241">
        <v>0</v>
      </c>
      <c r="I259" s="242">
        <v>33.1</v>
      </c>
      <c r="J259" s="240">
        <f t="shared" si="14"/>
        <v>16.26</v>
      </c>
      <c r="K259" s="415">
        <f>MIN(J259:J261)</f>
        <v>16.26</v>
      </c>
      <c r="L259" s="426" t="s">
        <v>721</v>
      </c>
    </row>
    <row r="260" spans="1:12" ht="15">
      <c r="A260" s="413"/>
      <c r="B260" s="361" t="s">
        <v>428</v>
      </c>
      <c r="C260" s="244">
        <v>31.5</v>
      </c>
      <c r="D260" s="245">
        <v>14.23</v>
      </c>
      <c r="E260" s="245">
        <v>1.7</v>
      </c>
      <c r="F260" s="246"/>
      <c r="G260" s="248">
        <f t="shared" si="13"/>
        <v>12.530000000000001</v>
      </c>
      <c r="H260" s="246">
        <v>0</v>
      </c>
      <c r="I260" s="248">
        <v>33.1</v>
      </c>
      <c r="J260" s="245">
        <f t="shared" si="14"/>
        <v>20.57</v>
      </c>
      <c r="K260" s="416"/>
      <c r="L260" s="427"/>
    </row>
    <row r="261" spans="1:12" ht="15.75" thickBot="1">
      <c r="A261" s="414"/>
      <c r="B261" s="362" t="s">
        <v>431</v>
      </c>
      <c r="C261" s="250">
        <v>31.5</v>
      </c>
      <c r="D261" s="251">
        <v>5.86</v>
      </c>
      <c r="E261" s="251">
        <v>1.55</v>
      </c>
      <c r="F261" s="252">
        <v>120</v>
      </c>
      <c r="G261" s="254">
        <f t="shared" si="13"/>
        <v>4.3100000000000005</v>
      </c>
      <c r="H261" s="252">
        <v>0</v>
      </c>
      <c r="I261" s="254">
        <v>33.1</v>
      </c>
      <c r="J261" s="251">
        <f t="shared" si="14"/>
        <v>28.79</v>
      </c>
      <c r="K261" s="417"/>
      <c r="L261" s="428"/>
    </row>
    <row r="262" spans="1:12" ht="15.75" thickBot="1">
      <c r="A262" s="412">
        <v>47</v>
      </c>
      <c r="B262" s="363" t="s">
        <v>608</v>
      </c>
      <c r="C262" s="239" t="s">
        <v>388</v>
      </c>
      <c r="D262" s="240">
        <v>18.95</v>
      </c>
      <c r="E262" s="240">
        <v>11</v>
      </c>
      <c r="F262" s="241">
        <v>120</v>
      </c>
      <c r="G262" s="242">
        <f t="shared" si="13"/>
        <v>7.949999999999999</v>
      </c>
      <c r="H262" s="241">
        <v>0</v>
      </c>
      <c r="I262" s="242">
        <v>16.8</v>
      </c>
      <c r="J262" s="240">
        <f t="shared" si="14"/>
        <v>8.850000000000001</v>
      </c>
      <c r="K262" s="415">
        <f>MIN(J262:J264)</f>
        <v>8.850000000000001</v>
      </c>
      <c r="L262" s="426" t="s">
        <v>721</v>
      </c>
    </row>
    <row r="263" spans="1:12" ht="15.75" thickBot="1">
      <c r="A263" s="413"/>
      <c r="B263" s="363" t="s">
        <v>428</v>
      </c>
      <c r="C263" s="243" t="s">
        <v>388</v>
      </c>
      <c r="D263" s="245">
        <v>12.9</v>
      </c>
      <c r="E263" s="245">
        <v>7</v>
      </c>
      <c r="F263" s="246"/>
      <c r="G263" s="248">
        <f t="shared" si="13"/>
        <v>5.9</v>
      </c>
      <c r="H263" s="246">
        <v>0</v>
      </c>
      <c r="I263" s="248">
        <v>16.8</v>
      </c>
      <c r="J263" s="245">
        <f t="shared" si="14"/>
        <v>10.9</v>
      </c>
      <c r="K263" s="416"/>
      <c r="L263" s="427"/>
    </row>
    <row r="264" spans="1:12" ht="15.75" thickBot="1">
      <c r="A264" s="414"/>
      <c r="B264" s="368" t="s">
        <v>431</v>
      </c>
      <c r="C264" s="249" t="s">
        <v>388</v>
      </c>
      <c r="D264" s="251">
        <v>6.05</v>
      </c>
      <c r="E264" s="251">
        <v>4</v>
      </c>
      <c r="F264" s="252">
        <v>120</v>
      </c>
      <c r="G264" s="254">
        <f t="shared" si="13"/>
        <v>2.05</v>
      </c>
      <c r="H264" s="252">
        <v>0</v>
      </c>
      <c r="I264" s="254">
        <v>16.8</v>
      </c>
      <c r="J264" s="251">
        <f t="shared" si="14"/>
        <v>14.75</v>
      </c>
      <c r="K264" s="417"/>
      <c r="L264" s="428"/>
    </row>
    <row r="265" spans="1:12" ht="15.75" thickBot="1">
      <c r="A265" s="256">
        <v>48</v>
      </c>
      <c r="B265" s="363" t="s">
        <v>609</v>
      </c>
      <c r="C265" s="257" t="s">
        <v>311</v>
      </c>
      <c r="D265" s="258">
        <v>6.91</v>
      </c>
      <c r="E265" s="258">
        <v>0</v>
      </c>
      <c r="F265" s="259">
        <v>0</v>
      </c>
      <c r="G265" s="261">
        <f t="shared" si="13"/>
        <v>6.91</v>
      </c>
      <c r="H265" s="259">
        <v>0</v>
      </c>
      <c r="I265" s="261">
        <v>26.25</v>
      </c>
      <c r="J265" s="258">
        <f t="shared" si="14"/>
        <v>19.34</v>
      </c>
      <c r="K265" s="261">
        <f>J265</f>
        <v>19.34</v>
      </c>
      <c r="L265" s="222" t="s">
        <v>721</v>
      </c>
    </row>
    <row r="266" spans="1:12" ht="15.75" thickBot="1">
      <c r="A266" s="256">
        <v>49</v>
      </c>
      <c r="B266" s="363" t="s">
        <v>610</v>
      </c>
      <c r="C266" s="257" t="s">
        <v>380</v>
      </c>
      <c r="D266" s="258">
        <v>1.91</v>
      </c>
      <c r="E266" s="258">
        <v>0</v>
      </c>
      <c r="F266" s="259">
        <v>0</v>
      </c>
      <c r="G266" s="261">
        <f t="shared" si="13"/>
        <v>1.91</v>
      </c>
      <c r="H266" s="259">
        <v>0</v>
      </c>
      <c r="I266" s="261">
        <v>10.5</v>
      </c>
      <c r="J266" s="258">
        <f t="shared" si="14"/>
        <v>8.59</v>
      </c>
      <c r="K266" s="261">
        <f>J266</f>
        <v>8.59</v>
      </c>
      <c r="L266" s="222" t="s">
        <v>721</v>
      </c>
    </row>
    <row r="267" spans="1:12" ht="15.75" thickBot="1">
      <c r="A267" s="256">
        <v>50</v>
      </c>
      <c r="B267" s="363" t="s">
        <v>611</v>
      </c>
      <c r="C267" s="257" t="s">
        <v>313</v>
      </c>
      <c r="D267" s="258">
        <v>3.62</v>
      </c>
      <c r="E267" s="258">
        <v>0.7</v>
      </c>
      <c r="F267" s="259">
        <v>120</v>
      </c>
      <c r="G267" s="261">
        <f t="shared" si="13"/>
        <v>2.92</v>
      </c>
      <c r="H267" s="259">
        <v>0</v>
      </c>
      <c r="I267" s="261">
        <v>6.62</v>
      </c>
      <c r="J267" s="258">
        <f t="shared" si="14"/>
        <v>3.7</v>
      </c>
      <c r="K267" s="261">
        <f>J267</f>
        <v>3.7</v>
      </c>
      <c r="L267" s="222" t="s">
        <v>721</v>
      </c>
    </row>
    <row r="268" spans="1:12" ht="15">
      <c r="A268" s="412">
        <v>51</v>
      </c>
      <c r="B268" s="360" t="s">
        <v>612</v>
      </c>
      <c r="C268" s="239" t="s">
        <v>311</v>
      </c>
      <c r="D268" s="240">
        <v>16.5</v>
      </c>
      <c r="E268" s="240">
        <f>E269+E270</f>
        <v>29</v>
      </c>
      <c r="F268" s="241">
        <v>120</v>
      </c>
      <c r="G268" s="242">
        <f t="shared" si="13"/>
        <v>-12.5</v>
      </c>
      <c r="H268" s="241">
        <v>0</v>
      </c>
      <c r="I268" s="242">
        <v>26.25</v>
      </c>
      <c r="J268" s="240">
        <f t="shared" si="14"/>
        <v>38.75</v>
      </c>
      <c r="K268" s="415">
        <f>MIN(J268:J270)</f>
        <v>28.05</v>
      </c>
      <c r="L268" s="426" t="s">
        <v>721</v>
      </c>
    </row>
    <row r="269" spans="1:12" ht="15">
      <c r="A269" s="413"/>
      <c r="B269" s="361" t="s">
        <v>428</v>
      </c>
      <c r="C269" s="273">
        <v>25</v>
      </c>
      <c r="D269" s="245">
        <v>6.4</v>
      </c>
      <c r="E269" s="245">
        <v>17.1</v>
      </c>
      <c r="F269" s="246"/>
      <c r="G269" s="248">
        <f t="shared" si="13"/>
        <v>-10.700000000000001</v>
      </c>
      <c r="H269" s="246">
        <v>0</v>
      </c>
      <c r="I269" s="248">
        <v>26.25</v>
      </c>
      <c r="J269" s="245">
        <f t="shared" si="14"/>
        <v>36.95</v>
      </c>
      <c r="K269" s="416"/>
      <c r="L269" s="427"/>
    </row>
    <row r="270" spans="1:12" ht="15.75" thickBot="1">
      <c r="A270" s="414"/>
      <c r="B270" s="362" t="s">
        <v>431</v>
      </c>
      <c r="C270" s="274">
        <v>25</v>
      </c>
      <c r="D270" s="251">
        <v>10.1</v>
      </c>
      <c r="E270" s="251">
        <v>11.9</v>
      </c>
      <c r="F270" s="252"/>
      <c r="G270" s="254">
        <f t="shared" si="13"/>
        <v>-1.8000000000000007</v>
      </c>
      <c r="H270" s="252">
        <v>0</v>
      </c>
      <c r="I270" s="254">
        <v>26.25</v>
      </c>
      <c r="J270" s="251">
        <f t="shared" si="14"/>
        <v>28.05</v>
      </c>
      <c r="K270" s="417"/>
      <c r="L270" s="428"/>
    </row>
    <row r="271" spans="1:12" ht="15">
      <c r="A271" s="412">
        <v>52</v>
      </c>
      <c r="B271" s="360" t="s">
        <v>613</v>
      </c>
      <c r="C271" s="239" t="s">
        <v>311</v>
      </c>
      <c r="D271" s="240">
        <v>13.6</v>
      </c>
      <c r="E271" s="240">
        <v>0</v>
      </c>
      <c r="F271" s="241">
        <v>0</v>
      </c>
      <c r="G271" s="242">
        <f t="shared" si="13"/>
        <v>13.6</v>
      </c>
      <c r="H271" s="241">
        <v>0</v>
      </c>
      <c r="I271" s="242">
        <v>26.25</v>
      </c>
      <c r="J271" s="240">
        <f t="shared" si="14"/>
        <v>12.65</v>
      </c>
      <c r="K271" s="415">
        <f>MIN(J271:J273)</f>
        <v>12.65</v>
      </c>
      <c r="L271" s="426" t="s">
        <v>721</v>
      </c>
    </row>
    <row r="272" spans="1:12" ht="15">
      <c r="A272" s="413"/>
      <c r="B272" s="361" t="s">
        <v>428</v>
      </c>
      <c r="C272" s="273">
        <v>25</v>
      </c>
      <c r="D272" s="245">
        <v>3.9</v>
      </c>
      <c r="E272" s="245"/>
      <c r="F272" s="246"/>
      <c r="G272" s="248">
        <f t="shared" si="13"/>
        <v>3.9</v>
      </c>
      <c r="H272" s="246">
        <v>0</v>
      </c>
      <c r="I272" s="248">
        <v>26.25</v>
      </c>
      <c r="J272" s="245">
        <f t="shared" si="14"/>
        <v>22.35</v>
      </c>
      <c r="K272" s="416"/>
      <c r="L272" s="427"/>
    </row>
    <row r="273" spans="1:12" ht="15.75" thickBot="1">
      <c r="A273" s="414"/>
      <c r="B273" s="362" t="s">
        <v>431</v>
      </c>
      <c r="C273" s="274">
        <v>25</v>
      </c>
      <c r="D273" s="251">
        <v>9.7</v>
      </c>
      <c r="E273" s="251">
        <v>0</v>
      </c>
      <c r="F273" s="252">
        <v>0</v>
      </c>
      <c r="G273" s="254">
        <f t="shared" si="13"/>
        <v>9.7</v>
      </c>
      <c r="H273" s="252">
        <v>0</v>
      </c>
      <c r="I273" s="254">
        <v>26.25</v>
      </c>
      <c r="J273" s="251">
        <f t="shared" si="14"/>
        <v>16.55</v>
      </c>
      <c r="K273" s="417"/>
      <c r="L273" s="428"/>
    </row>
    <row r="274" spans="1:12" ht="15">
      <c r="A274" s="412">
        <v>53</v>
      </c>
      <c r="B274" s="360" t="s">
        <v>614</v>
      </c>
      <c r="C274" s="239" t="s">
        <v>380</v>
      </c>
      <c r="D274" s="240">
        <v>5.51</v>
      </c>
      <c r="E274" s="240">
        <f>E275+E276</f>
        <v>3.44</v>
      </c>
      <c r="F274" s="241">
        <v>120</v>
      </c>
      <c r="G274" s="242">
        <f t="shared" si="13"/>
        <v>2.07</v>
      </c>
      <c r="H274" s="241">
        <v>0</v>
      </c>
      <c r="I274" s="242">
        <v>10.5</v>
      </c>
      <c r="J274" s="240">
        <f t="shared" si="14"/>
        <v>8.43</v>
      </c>
      <c r="K274" s="415">
        <f>MIN(J274:J276)</f>
        <v>7.630000000000001</v>
      </c>
      <c r="L274" s="426" t="s">
        <v>721</v>
      </c>
    </row>
    <row r="275" spans="1:12" ht="15">
      <c r="A275" s="413"/>
      <c r="B275" s="361" t="s">
        <v>428</v>
      </c>
      <c r="C275" s="273">
        <v>10</v>
      </c>
      <c r="D275" s="245">
        <v>1.2</v>
      </c>
      <c r="E275" s="245">
        <v>2</v>
      </c>
      <c r="F275" s="246"/>
      <c r="G275" s="248">
        <f t="shared" si="13"/>
        <v>-0.8</v>
      </c>
      <c r="H275" s="246">
        <v>0</v>
      </c>
      <c r="I275" s="248">
        <v>10.5</v>
      </c>
      <c r="J275" s="245">
        <f t="shared" si="14"/>
        <v>11.3</v>
      </c>
      <c r="K275" s="416"/>
      <c r="L275" s="427"/>
    </row>
    <row r="276" spans="1:12" ht="15.75" thickBot="1">
      <c r="A276" s="414"/>
      <c r="B276" s="362" t="s">
        <v>431</v>
      </c>
      <c r="C276" s="274">
        <v>10</v>
      </c>
      <c r="D276" s="251">
        <v>4.31</v>
      </c>
      <c r="E276" s="251">
        <v>1.44</v>
      </c>
      <c r="F276" s="252"/>
      <c r="G276" s="254">
        <f t="shared" si="13"/>
        <v>2.8699999999999997</v>
      </c>
      <c r="H276" s="252">
        <v>0</v>
      </c>
      <c r="I276" s="254">
        <v>10.5</v>
      </c>
      <c r="J276" s="251">
        <f t="shared" si="14"/>
        <v>7.630000000000001</v>
      </c>
      <c r="K276" s="417"/>
      <c r="L276" s="428"/>
    </row>
    <row r="277" spans="1:12" ht="15">
      <c r="A277" s="412">
        <v>54</v>
      </c>
      <c r="B277" s="360" t="s">
        <v>615</v>
      </c>
      <c r="C277" s="239" t="s">
        <v>389</v>
      </c>
      <c r="D277" s="240">
        <v>5.7</v>
      </c>
      <c r="E277" s="240">
        <f>E278+E279</f>
        <v>9.59</v>
      </c>
      <c r="F277" s="241">
        <v>120</v>
      </c>
      <c r="G277" s="242">
        <f t="shared" si="13"/>
        <v>-3.8899999999999997</v>
      </c>
      <c r="H277" s="241">
        <v>0</v>
      </c>
      <c r="I277" s="242">
        <v>6.62</v>
      </c>
      <c r="J277" s="240">
        <f t="shared" si="14"/>
        <v>10.51</v>
      </c>
      <c r="K277" s="415">
        <f>MIN(J277:J279)</f>
        <v>5.02</v>
      </c>
      <c r="L277" s="426" t="s">
        <v>721</v>
      </c>
    </row>
    <row r="278" spans="1:12" ht="15">
      <c r="A278" s="413"/>
      <c r="B278" s="361" t="s">
        <v>428</v>
      </c>
      <c r="C278" s="243" t="s">
        <v>389</v>
      </c>
      <c r="D278" s="245">
        <v>3.6</v>
      </c>
      <c r="E278" s="245">
        <v>9.09</v>
      </c>
      <c r="F278" s="246"/>
      <c r="G278" s="248">
        <f t="shared" si="13"/>
        <v>-5.49</v>
      </c>
      <c r="H278" s="246">
        <v>0</v>
      </c>
      <c r="I278" s="248">
        <v>6.62</v>
      </c>
      <c r="J278" s="245">
        <f t="shared" si="14"/>
        <v>12.11</v>
      </c>
      <c r="K278" s="416"/>
      <c r="L278" s="427"/>
    </row>
    <row r="279" spans="1:12" ht="15.75" thickBot="1">
      <c r="A279" s="414"/>
      <c r="B279" s="362" t="s">
        <v>431</v>
      </c>
      <c r="C279" s="249" t="s">
        <v>389</v>
      </c>
      <c r="D279" s="251">
        <v>2.1</v>
      </c>
      <c r="E279" s="251">
        <v>0.5</v>
      </c>
      <c r="F279" s="252">
        <v>120</v>
      </c>
      <c r="G279" s="254">
        <f t="shared" si="13"/>
        <v>1.6</v>
      </c>
      <c r="H279" s="252">
        <v>0</v>
      </c>
      <c r="I279" s="254">
        <v>6.62</v>
      </c>
      <c r="J279" s="251">
        <f t="shared" si="14"/>
        <v>5.02</v>
      </c>
      <c r="K279" s="417"/>
      <c r="L279" s="428"/>
    </row>
    <row r="280" spans="1:12" ht="15">
      <c r="A280" s="412">
        <v>55</v>
      </c>
      <c r="B280" s="360" t="s">
        <v>616</v>
      </c>
      <c r="C280" s="239" t="s">
        <v>381</v>
      </c>
      <c r="D280" s="240">
        <v>1.01</v>
      </c>
      <c r="E280" s="240">
        <f>E282</f>
        <v>0.5</v>
      </c>
      <c r="F280" s="241">
        <v>120</v>
      </c>
      <c r="G280" s="242">
        <f t="shared" si="13"/>
        <v>0.51</v>
      </c>
      <c r="H280" s="241">
        <v>0</v>
      </c>
      <c r="I280" s="242">
        <v>10.5</v>
      </c>
      <c r="J280" s="240">
        <f t="shared" si="14"/>
        <v>9.99</v>
      </c>
      <c r="K280" s="415">
        <f>MIN(J280:J282)</f>
        <v>9.83</v>
      </c>
      <c r="L280" s="426" t="s">
        <v>721</v>
      </c>
    </row>
    <row r="281" spans="1:12" ht="15">
      <c r="A281" s="413"/>
      <c r="B281" s="361" t="s">
        <v>428</v>
      </c>
      <c r="C281" s="243" t="s">
        <v>381</v>
      </c>
      <c r="D281" s="245">
        <v>0.67</v>
      </c>
      <c r="E281" s="245"/>
      <c r="F281" s="246"/>
      <c r="G281" s="248">
        <f t="shared" si="13"/>
        <v>0.67</v>
      </c>
      <c r="H281" s="246">
        <v>0</v>
      </c>
      <c r="I281" s="248">
        <v>10.5</v>
      </c>
      <c r="J281" s="245">
        <f t="shared" si="14"/>
        <v>9.83</v>
      </c>
      <c r="K281" s="416"/>
      <c r="L281" s="427"/>
    </row>
    <row r="282" spans="1:12" ht="15.75" thickBot="1">
      <c r="A282" s="414"/>
      <c r="B282" s="362" t="s">
        <v>431</v>
      </c>
      <c r="C282" s="249" t="s">
        <v>381</v>
      </c>
      <c r="D282" s="251">
        <v>0.34</v>
      </c>
      <c r="E282" s="251">
        <v>0.5</v>
      </c>
      <c r="F282" s="252">
        <v>120</v>
      </c>
      <c r="G282" s="254">
        <f aca="true" t="shared" si="15" ref="G282:G345">D282-E282</f>
        <v>-0.15999999999999998</v>
      </c>
      <c r="H282" s="252">
        <v>0</v>
      </c>
      <c r="I282" s="254">
        <v>10.5</v>
      </c>
      <c r="J282" s="251">
        <f t="shared" si="14"/>
        <v>10.66</v>
      </c>
      <c r="K282" s="417"/>
      <c r="L282" s="428"/>
    </row>
    <row r="283" spans="1:12" ht="15">
      <c r="A283" s="412">
        <v>56</v>
      </c>
      <c r="B283" s="360" t="s">
        <v>617</v>
      </c>
      <c r="C283" s="239" t="s">
        <v>376</v>
      </c>
      <c r="D283" s="240">
        <v>6.32</v>
      </c>
      <c r="E283" s="240">
        <f>E284+E285</f>
        <v>17.4</v>
      </c>
      <c r="F283" s="241">
        <v>120</v>
      </c>
      <c r="G283" s="242">
        <f t="shared" si="15"/>
        <v>-11.079999999999998</v>
      </c>
      <c r="H283" s="241">
        <v>0</v>
      </c>
      <c r="I283" s="242">
        <v>16.8</v>
      </c>
      <c r="J283" s="240">
        <f aca="true" t="shared" si="16" ref="J283:J346">I283-G283-H283</f>
        <v>27.88</v>
      </c>
      <c r="K283" s="415">
        <f>MIN(J283:J285)</f>
        <v>17.08</v>
      </c>
      <c r="L283" s="426" t="s">
        <v>721</v>
      </c>
    </row>
    <row r="284" spans="1:12" ht="15">
      <c r="A284" s="413"/>
      <c r="B284" s="361" t="s">
        <v>428</v>
      </c>
      <c r="C284" s="273">
        <v>16</v>
      </c>
      <c r="D284" s="245">
        <v>2</v>
      </c>
      <c r="E284" s="245">
        <v>12.8</v>
      </c>
      <c r="F284" s="246"/>
      <c r="G284" s="248">
        <f t="shared" si="15"/>
        <v>-10.8</v>
      </c>
      <c r="H284" s="246">
        <v>0</v>
      </c>
      <c r="I284" s="248">
        <v>16.8</v>
      </c>
      <c r="J284" s="245">
        <f t="shared" si="16"/>
        <v>27.6</v>
      </c>
      <c r="K284" s="416"/>
      <c r="L284" s="427"/>
    </row>
    <row r="285" spans="1:12" ht="15.75" thickBot="1">
      <c r="A285" s="414"/>
      <c r="B285" s="362" t="s">
        <v>431</v>
      </c>
      <c r="C285" s="274">
        <v>16</v>
      </c>
      <c r="D285" s="251">
        <v>4.32</v>
      </c>
      <c r="E285" s="251">
        <v>4.6</v>
      </c>
      <c r="F285" s="252">
        <v>120</v>
      </c>
      <c r="G285" s="254">
        <f t="shared" si="15"/>
        <v>-0.27999999999999936</v>
      </c>
      <c r="H285" s="252">
        <v>0</v>
      </c>
      <c r="I285" s="254">
        <v>16.8</v>
      </c>
      <c r="J285" s="251">
        <f t="shared" si="16"/>
        <v>17.08</v>
      </c>
      <c r="K285" s="417"/>
      <c r="L285" s="428"/>
    </row>
    <row r="286" spans="1:12" ht="15">
      <c r="A286" s="412">
        <v>57</v>
      </c>
      <c r="B286" s="360" t="s">
        <v>618</v>
      </c>
      <c r="C286" s="239" t="s">
        <v>311</v>
      </c>
      <c r="D286" s="240">
        <v>5.44</v>
      </c>
      <c r="E286" s="240">
        <f>E287+E288</f>
        <v>12.34</v>
      </c>
      <c r="F286" s="241">
        <v>120</v>
      </c>
      <c r="G286" s="242">
        <f t="shared" si="15"/>
        <v>-6.8999999999999995</v>
      </c>
      <c r="H286" s="241">
        <v>0</v>
      </c>
      <c r="I286" s="242">
        <v>26.25</v>
      </c>
      <c r="J286" s="240">
        <f t="shared" si="16"/>
        <v>33.15</v>
      </c>
      <c r="K286" s="415">
        <f>MIN(J286:J288)</f>
        <v>24.41</v>
      </c>
      <c r="L286" s="426" t="s">
        <v>721</v>
      </c>
    </row>
    <row r="287" spans="1:12" ht="15">
      <c r="A287" s="413"/>
      <c r="B287" s="361" t="s">
        <v>428</v>
      </c>
      <c r="C287" s="273">
        <v>25</v>
      </c>
      <c r="D287" s="245">
        <v>3.38</v>
      </c>
      <c r="E287" s="245">
        <v>12.12</v>
      </c>
      <c r="F287" s="246"/>
      <c r="G287" s="248">
        <f t="shared" si="15"/>
        <v>-8.739999999999998</v>
      </c>
      <c r="H287" s="246">
        <v>0</v>
      </c>
      <c r="I287" s="248">
        <v>26.25</v>
      </c>
      <c r="J287" s="245">
        <f t="shared" si="16"/>
        <v>34.989999999999995</v>
      </c>
      <c r="K287" s="416"/>
      <c r="L287" s="427"/>
    </row>
    <row r="288" spans="1:12" ht="15.75" thickBot="1">
      <c r="A288" s="414"/>
      <c r="B288" s="362" t="s">
        <v>431</v>
      </c>
      <c r="C288" s="274">
        <v>25</v>
      </c>
      <c r="D288" s="251">
        <v>2.06</v>
      </c>
      <c r="E288" s="251">
        <v>0.22</v>
      </c>
      <c r="F288" s="252">
        <v>10</v>
      </c>
      <c r="G288" s="254">
        <f t="shared" si="15"/>
        <v>1.84</v>
      </c>
      <c r="H288" s="252">
        <v>0</v>
      </c>
      <c r="I288" s="254">
        <v>26.25</v>
      </c>
      <c r="J288" s="251">
        <f t="shared" si="16"/>
        <v>24.41</v>
      </c>
      <c r="K288" s="417"/>
      <c r="L288" s="428"/>
    </row>
    <row r="289" spans="1:12" ht="15">
      <c r="A289" s="412">
        <v>58</v>
      </c>
      <c r="B289" s="360" t="s">
        <v>619</v>
      </c>
      <c r="C289" s="239" t="s">
        <v>390</v>
      </c>
      <c r="D289" s="240">
        <v>5.69</v>
      </c>
      <c r="E289" s="240">
        <f>E290+E291</f>
        <v>6.3</v>
      </c>
      <c r="F289" s="241">
        <v>80</v>
      </c>
      <c r="G289" s="242">
        <f t="shared" si="15"/>
        <v>-0.6099999999999994</v>
      </c>
      <c r="H289" s="241">
        <v>0</v>
      </c>
      <c r="I289" s="242">
        <v>7.88</v>
      </c>
      <c r="J289" s="240">
        <f t="shared" si="16"/>
        <v>8.489999999999998</v>
      </c>
      <c r="K289" s="415">
        <f>MIN(J289:J291)</f>
        <v>5.32</v>
      </c>
      <c r="L289" s="426" t="s">
        <v>721</v>
      </c>
    </row>
    <row r="290" spans="1:12" ht="15">
      <c r="A290" s="413"/>
      <c r="B290" s="361" t="s">
        <v>428</v>
      </c>
      <c r="C290" s="243" t="s">
        <v>390</v>
      </c>
      <c r="D290" s="245">
        <v>0.73</v>
      </c>
      <c r="E290" s="245">
        <v>3.9</v>
      </c>
      <c r="F290" s="246"/>
      <c r="G290" s="248">
        <f t="shared" si="15"/>
        <v>-3.17</v>
      </c>
      <c r="H290" s="246">
        <v>0</v>
      </c>
      <c r="I290" s="248">
        <v>7.88</v>
      </c>
      <c r="J290" s="245">
        <f t="shared" si="16"/>
        <v>11.05</v>
      </c>
      <c r="K290" s="416"/>
      <c r="L290" s="427"/>
    </row>
    <row r="291" spans="1:12" ht="15.75" thickBot="1">
      <c r="A291" s="414"/>
      <c r="B291" s="362" t="s">
        <v>431</v>
      </c>
      <c r="C291" s="249" t="s">
        <v>390</v>
      </c>
      <c r="D291" s="251">
        <v>4.96</v>
      </c>
      <c r="E291" s="251">
        <v>2.4</v>
      </c>
      <c r="F291" s="252">
        <v>80</v>
      </c>
      <c r="G291" s="254">
        <f t="shared" si="15"/>
        <v>2.56</v>
      </c>
      <c r="H291" s="252">
        <v>0</v>
      </c>
      <c r="I291" s="254">
        <v>7.88</v>
      </c>
      <c r="J291" s="251">
        <f t="shared" si="16"/>
        <v>5.32</v>
      </c>
      <c r="K291" s="417"/>
      <c r="L291" s="428"/>
    </row>
    <row r="292" spans="1:12" ht="15">
      <c r="A292" s="412">
        <v>59</v>
      </c>
      <c r="B292" s="360" t="s">
        <v>620</v>
      </c>
      <c r="C292" s="239" t="s">
        <v>376</v>
      </c>
      <c r="D292" s="240">
        <v>6.15</v>
      </c>
      <c r="E292" s="240">
        <f>E293+E294</f>
        <v>9.379999999999999</v>
      </c>
      <c r="F292" s="241">
        <v>10</v>
      </c>
      <c r="G292" s="242">
        <f t="shared" si="15"/>
        <v>-3.2299999999999986</v>
      </c>
      <c r="H292" s="241">
        <v>0</v>
      </c>
      <c r="I292" s="242">
        <v>16.8</v>
      </c>
      <c r="J292" s="240">
        <f t="shared" si="16"/>
        <v>20.03</v>
      </c>
      <c r="K292" s="415">
        <f>MIN(J292:J294)</f>
        <v>15.06</v>
      </c>
      <c r="L292" s="426" t="s">
        <v>721</v>
      </c>
    </row>
    <row r="293" spans="1:12" ht="15">
      <c r="A293" s="413"/>
      <c r="B293" s="361" t="s">
        <v>428</v>
      </c>
      <c r="C293" s="273">
        <v>16</v>
      </c>
      <c r="D293" s="245">
        <v>4.12</v>
      </c>
      <c r="E293" s="245">
        <v>9.09</v>
      </c>
      <c r="F293" s="246"/>
      <c r="G293" s="248">
        <f t="shared" si="15"/>
        <v>-4.97</v>
      </c>
      <c r="H293" s="246">
        <v>0</v>
      </c>
      <c r="I293" s="248">
        <v>16.8</v>
      </c>
      <c r="J293" s="245">
        <f t="shared" si="16"/>
        <v>21.77</v>
      </c>
      <c r="K293" s="416"/>
      <c r="L293" s="427"/>
    </row>
    <row r="294" spans="1:12" ht="15.75" thickBot="1">
      <c r="A294" s="414"/>
      <c r="B294" s="362" t="s">
        <v>431</v>
      </c>
      <c r="C294" s="274">
        <v>16</v>
      </c>
      <c r="D294" s="251">
        <v>2.03</v>
      </c>
      <c r="E294" s="251">
        <v>0.29</v>
      </c>
      <c r="F294" s="252">
        <v>120</v>
      </c>
      <c r="G294" s="254">
        <f t="shared" si="15"/>
        <v>1.7399999999999998</v>
      </c>
      <c r="H294" s="252">
        <v>0</v>
      </c>
      <c r="I294" s="254">
        <v>16.8</v>
      </c>
      <c r="J294" s="251">
        <f t="shared" si="16"/>
        <v>15.06</v>
      </c>
      <c r="K294" s="417"/>
      <c r="L294" s="428"/>
    </row>
    <row r="295" spans="1:12" ht="15">
      <c r="A295" s="412">
        <v>60</v>
      </c>
      <c r="B295" s="360" t="s">
        <v>621</v>
      </c>
      <c r="C295" s="239" t="s">
        <v>313</v>
      </c>
      <c r="D295" s="240">
        <v>3.34</v>
      </c>
      <c r="E295" s="240">
        <v>8.25</v>
      </c>
      <c r="F295" s="241">
        <v>120</v>
      </c>
      <c r="G295" s="242">
        <f t="shared" si="15"/>
        <v>-4.91</v>
      </c>
      <c r="H295" s="241">
        <v>0</v>
      </c>
      <c r="I295" s="242">
        <v>6.62</v>
      </c>
      <c r="J295" s="240">
        <f t="shared" si="16"/>
        <v>11.530000000000001</v>
      </c>
      <c r="K295" s="415">
        <f>MIN(J295:J297)</f>
        <v>7.09</v>
      </c>
      <c r="L295" s="426" t="s">
        <v>721</v>
      </c>
    </row>
    <row r="296" spans="1:12" ht="15">
      <c r="A296" s="413"/>
      <c r="B296" s="361" t="s">
        <v>428</v>
      </c>
      <c r="C296" s="244">
        <v>6.3</v>
      </c>
      <c r="D296" s="245">
        <v>2.56</v>
      </c>
      <c r="E296" s="245">
        <v>7</v>
      </c>
      <c r="F296" s="246"/>
      <c r="G296" s="248">
        <f t="shared" si="15"/>
        <v>-4.4399999999999995</v>
      </c>
      <c r="H296" s="246">
        <v>0</v>
      </c>
      <c r="I296" s="248">
        <v>6.62</v>
      </c>
      <c r="J296" s="245">
        <f t="shared" si="16"/>
        <v>11.059999999999999</v>
      </c>
      <c r="K296" s="416"/>
      <c r="L296" s="427"/>
    </row>
    <row r="297" spans="1:12" ht="15.75" thickBot="1">
      <c r="A297" s="414"/>
      <c r="B297" s="362" t="s">
        <v>431</v>
      </c>
      <c r="C297" s="250">
        <v>6.3</v>
      </c>
      <c r="D297" s="251">
        <v>0.78</v>
      </c>
      <c r="E297" s="251">
        <v>1.25</v>
      </c>
      <c r="F297" s="252">
        <v>129</v>
      </c>
      <c r="G297" s="254">
        <f t="shared" si="15"/>
        <v>-0.47</v>
      </c>
      <c r="H297" s="252">
        <v>0</v>
      </c>
      <c r="I297" s="254">
        <v>6.62</v>
      </c>
      <c r="J297" s="251">
        <f t="shared" si="16"/>
        <v>7.09</v>
      </c>
      <c r="K297" s="417"/>
      <c r="L297" s="428"/>
    </row>
    <row r="298" spans="1:12" ht="15">
      <c r="A298" s="412">
        <v>61</v>
      </c>
      <c r="B298" s="360" t="s">
        <v>622</v>
      </c>
      <c r="C298" s="239" t="s">
        <v>380</v>
      </c>
      <c r="D298" s="240">
        <v>4.4</v>
      </c>
      <c r="E298" s="240">
        <v>13.73</v>
      </c>
      <c r="F298" s="241">
        <v>120</v>
      </c>
      <c r="G298" s="242">
        <f t="shared" si="15"/>
        <v>-9.33</v>
      </c>
      <c r="H298" s="241">
        <v>0</v>
      </c>
      <c r="I298" s="242">
        <v>10.5</v>
      </c>
      <c r="J298" s="240">
        <f t="shared" si="16"/>
        <v>19.83</v>
      </c>
      <c r="K298" s="415">
        <f>MIN(J298:J300)</f>
        <v>12.03</v>
      </c>
      <c r="L298" s="426" t="s">
        <v>721</v>
      </c>
    </row>
    <row r="299" spans="1:12" ht="15">
      <c r="A299" s="413"/>
      <c r="B299" s="361" t="s">
        <v>428</v>
      </c>
      <c r="C299" s="273">
        <v>10</v>
      </c>
      <c r="D299" s="245">
        <v>3.4</v>
      </c>
      <c r="E299" s="245">
        <v>11.2</v>
      </c>
      <c r="F299" s="246"/>
      <c r="G299" s="248">
        <f t="shared" si="15"/>
        <v>-7.799999999999999</v>
      </c>
      <c r="H299" s="246">
        <v>0</v>
      </c>
      <c r="I299" s="248">
        <v>10.5</v>
      </c>
      <c r="J299" s="245">
        <f t="shared" si="16"/>
        <v>18.299999999999997</v>
      </c>
      <c r="K299" s="416"/>
      <c r="L299" s="427"/>
    </row>
    <row r="300" spans="1:12" ht="15.75" thickBot="1">
      <c r="A300" s="414"/>
      <c r="B300" s="362" t="s">
        <v>431</v>
      </c>
      <c r="C300" s="274">
        <v>10</v>
      </c>
      <c r="D300" s="251">
        <v>1</v>
      </c>
      <c r="E300" s="251">
        <v>2.53</v>
      </c>
      <c r="F300" s="252">
        <v>120</v>
      </c>
      <c r="G300" s="254">
        <f t="shared" si="15"/>
        <v>-1.5299999999999998</v>
      </c>
      <c r="H300" s="252">
        <v>0</v>
      </c>
      <c r="I300" s="254">
        <v>10.5</v>
      </c>
      <c r="J300" s="251">
        <f t="shared" si="16"/>
        <v>12.03</v>
      </c>
      <c r="K300" s="417"/>
      <c r="L300" s="428"/>
    </row>
    <row r="301" spans="1:12" ht="15">
      <c r="A301" s="412">
        <v>62</v>
      </c>
      <c r="B301" s="360" t="s">
        <v>623</v>
      </c>
      <c r="C301" s="239" t="s">
        <v>311</v>
      </c>
      <c r="D301" s="240">
        <v>11.28</v>
      </c>
      <c r="E301" s="240">
        <f>E302+E303</f>
        <v>12.899999999999999</v>
      </c>
      <c r="F301" s="241">
        <v>120</v>
      </c>
      <c r="G301" s="242">
        <f t="shared" si="15"/>
        <v>-1.6199999999999992</v>
      </c>
      <c r="H301" s="241">
        <v>0</v>
      </c>
      <c r="I301" s="242">
        <v>26.5</v>
      </c>
      <c r="J301" s="240">
        <f t="shared" si="16"/>
        <v>28.119999999999997</v>
      </c>
      <c r="K301" s="415">
        <f>MIN(J301:J303)</f>
        <v>21.55</v>
      </c>
      <c r="L301" s="426" t="s">
        <v>721</v>
      </c>
    </row>
    <row r="302" spans="1:12" ht="15">
      <c r="A302" s="413"/>
      <c r="B302" s="361" t="s">
        <v>428</v>
      </c>
      <c r="C302" s="273">
        <v>25</v>
      </c>
      <c r="D302" s="245">
        <v>5.55</v>
      </c>
      <c r="E302" s="245">
        <v>12.12</v>
      </c>
      <c r="F302" s="246"/>
      <c r="G302" s="248">
        <f t="shared" si="15"/>
        <v>-6.569999999999999</v>
      </c>
      <c r="H302" s="246">
        <v>0</v>
      </c>
      <c r="I302" s="248">
        <v>26.5</v>
      </c>
      <c r="J302" s="245">
        <f t="shared" si="16"/>
        <v>33.07</v>
      </c>
      <c r="K302" s="416"/>
      <c r="L302" s="427"/>
    </row>
    <row r="303" spans="1:12" ht="15.75" thickBot="1">
      <c r="A303" s="414"/>
      <c r="B303" s="362" t="s">
        <v>431</v>
      </c>
      <c r="C303" s="274">
        <v>25</v>
      </c>
      <c r="D303" s="251">
        <v>5.73</v>
      </c>
      <c r="E303" s="251">
        <v>0.78</v>
      </c>
      <c r="F303" s="252">
        <v>120</v>
      </c>
      <c r="G303" s="254">
        <f t="shared" si="15"/>
        <v>4.95</v>
      </c>
      <c r="H303" s="252">
        <v>0</v>
      </c>
      <c r="I303" s="254">
        <v>26.5</v>
      </c>
      <c r="J303" s="251">
        <f t="shared" si="16"/>
        <v>21.55</v>
      </c>
      <c r="K303" s="417"/>
      <c r="L303" s="428"/>
    </row>
    <row r="304" spans="1:12" ht="15">
      <c r="A304" s="412">
        <v>63</v>
      </c>
      <c r="B304" s="360" t="s">
        <v>624</v>
      </c>
      <c r="C304" s="239" t="s">
        <v>390</v>
      </c>
      <c r="D304" s="240">
        <v>2.56</v>
      </c>
      <c r="E304" s="240">
        <f>E305+E306</f>
        <v>6.31</v>
      </c>
      <c r="F304" s="241">
        <v>10</v>
      </c>
      <c r="G304" s="242">
        <f t="shared" si="15"/>
        <v>-3.7499999999999996</v>
      </c>
      <c r="H304" s="241">
        <v>0</v>
      </c>
      <c r="I304" s="242">
        <v>7.88</v>
      </c>
      <c r="J304" s="240">
        <f t="shared" si="16"/>
        <v>11.629999999999999</v>
      </c>
      <c r="K304" s="415">
        <f>MIN(J304:J306)</f>
        <v>6.95</v>
      </c>
      <c r="L304" s="426" t="s">
        <v>721</v>
      </c>
    </row>
    <row r="305" spans="1:12" ht="15">
      <c r="A305" s="413"/>
      <c r="B305" s="361" t="s">
        <v>428</v>
      </c>
      <c r="C305" s="243" t="s">
        <v>390</v>
      </c>
      <c r="D305" s="245">
        <v>1.38</v>
      </c>
      <c r="E305" s="245">
        <v>6.06</v>
      </c>
      <c r="F305" s="246"/>
      <c r="G305" s="248">
        <f t="shared" si="15"/>
        <v>-4.68</v>
      </c>
      <c r="H305" s="246">
        <v>0</v>
      </c>
      <c r="I305" s="248">
        <v>7.88</v>
      </c>
      <c r="J305" s="245">
        <f t="shared" si="16"/>
        <v>12.559999999999999</v>
      </c>
      <c r="K305" s="416"/>
      <c r="L305" s="427"/>
    </row>
    <row r="306" spans="1:12" ht="15.75" thickBot="1">
      <c r="A306" s="414"/>
      <c r="B306" s="362" t="s">
        <v>431</v>
      </c>
      <c r="C306" s="249" t="s">
        <v>390</v>
      </c>
      <c r="D306" s="251">
        <v>1.18</v>
      </c>
      <c r="E306" s="251">
        <v>0.25</v>
      </c>
      <c r="F306" s="252">
        <v>10</v>
      </c>
      <c r="G306" s="254">
        <f t="shared" si="15"/>
        <v>0.9299999999999999</v>
      </c>
      <c r="H306" s="252">
        <v>0</v>
      </c>
      <c r="I306" s="254">
        <v>7.88</v>
      </c>
      <c r="J306" s="251">
        <f t="shared" si="16"/>
        <v>6.95</v>
      </c>
      <c r="K306" s="417"/>
      <c r="L306" s="428"/>
    </row>
    <row r="307" spans="1:12" ht="15.75" thickBot="1">
      <c r="A307" s="256">
        <v>64</v>
      </c>
      <c r="B307" s="363" t="s">
        <v>625</v>
      </c>
      <c r="C307" s="257" t="s">
        <v>385</v>
      </c>
      <c r="D307" s="258">
        <v>0.31</v>
      </c>
      <c r="E307" s="258">
        <v>0.2</v>
      </c>
      <c r="F307" s="259">
        <v>120</v>
      </c>
      <c r="G307" s="261">
        <f t="shared" si="15"/>
        <v>0.10999999999999999</v>
      </c>
      <c r="H307" s="259">
        <v>0</v>
      </c>
      <c r="I307" s="261">
        <v>2.63</v>
      </c>
      <c r="J307" s="258">
        <f t="shared" si="16"/>
        <v>2.52</v>
      </c>
      <c r="K307" s="261">
        <f>J307</f>
        <v>2.52</v>
      </c>
      <c r="L307" s="222" t="s">
        <v>721</v>
      </c>
    </row>
    <row r="308" spans="1:12" ht="15.75" thickBot="1">
      <c r="A308" s="256">
        <v>65</v>
      </c>
      <c r="B308" s="363" t="s">
        <v>626</v>
      </c>
      <c r="C308" s="257" t="s">
        <v>391</v>
      </c>
      <c r="D308" s="258">
        <v>0.5</v>
      </c>
      <c r="E308" s="258">
        <v>0.37</v>
      </c>
      <c r="F308" s="259">
        <v>120</v>
      </c>
      <c r="G308" s="261">
        <f t="shared" si="15"/>
        <v>0.13</v>
      </c>
      <c r="H308" s="259">
        <v>0</v>
      </c>
      <c r="I308" s="261">
        <v>1.68</v>
      </c>
      <c r="J308" s="258">
        <f t="shared" si="16"/>
        <v>1.5499999999999998</v>
      </c>
      <c r="K308" s="261">
        <f>J308</f>
        <v>1.5499999999999998</v>
      </c>
      <c r="L308" s="222" t="s">
        <v>721</v>
      </c>
    </row>
    <row r="309" spans="1:12" ht="15.75" thickBot="1">
      <c r="A309" s="256">
        <v>66</v>
      </c>
      <c r="B309" s="363" t="s">
        <v>627</v>
      </c>
      <c r="C309" s="257" t="s">
        <v>392</v>
      </c>
      <c r="D309" s="258">
        <v>1.4</v>
      </c>
      <c r="E309" s="258">
        <v>1.1</v>
      </c>
      <c r="F309" s="259">
        <v>80</v>
      </c>
      <c r="G309" s="261">
        <f t="shared" si="15"/>
        <v>0.2999999999999998</v>
      </c>
      <c r="H309" s="259">
        <v>0</v>
      </c>
      <c r="I309" s="261">
        <v>4.2</v>
      </c>
      <c r="J309" s="258">
        <f t="shared" si="16"/>
        <v>3.9000000000000004</v>
      </c>
      <c r="K309" s="261">
        <f>J309</f>
        <v>3.9000000000000004</v>
      </c>
      <c r="L309" s="222" t="s">
        <v>721</v>
      </c>
    </row>
    <row r="310" spans="1:12" ht="15.75" thickBot="1">
      <c r="A310" s="256">
        <v>67</v>
      </c>
      <c r="B310" s="363" t="s">
        <v>628</v>
      </c>
      <c r="C310" s="257" t="s">
        <v>393</v>
      </c>
      <c r="D310" s="258">
        <v>0.23</v>
      </c>
      <c r="E310" s="258">
        <v>1.43</v>
      </c>
      <c r="F310" s="259">
        <v>120</v>
      </c>
      <c r="G310" s="261">
        <f t="shared" si="15"/>
        <v>-1.2</v>
      </c>
      <c r="H310" s="259">
        <v>0</v>
      </c>
      <c r="I310" s="261">
        <v>1.68</v>
      </c>
      <c r="J310" s="258">
        <f t="shared" si="16"/>
        <v>2.88</v>
      </c>
      <c r="K310" s="261">
        <f aca="true" t="shared" si="17" ref="K310:K373">J310</f>
        <v>2.88</v>
      </c>
      <c r="L310" s="222" t="s">
        <v>721</v>
      </c>
    </row>
    <row r="311" spans="1:12" ht="15.75" thickBot="1">
      <c r="A311" s="256">
        <v>68</v>
      </c>
      <c r="B311" s="363" t="s">
        <v>629</v>
      </c>
      <c r="C311" s="257" t="s">
        <v>392</v>
      </c>
      <c r="D311" s="258">
        <v>1.19</v>
      </c>
      <c r="E311" s="258">
        <v>6.1</v>
      </c>
      <c r="F311" s="259">
        <v>0</v>
      </c>
      <c r="G311" s="261">
        <f t="shared" si="15"/>
        <v>-4.91</v>
      </c>
      <c r="H311" s="259">
        <v>0</v>
      </c>
      <c r="I311" s="261">
        <v>4.2</v>
      </c>
      <c r="J311" s="258">
        <f t="shared" si="16"/>
        <v>9.11</v>
      </c>
      <c r="K311" s="261">
        <f t="shared" si="17"/>
        <v>9.11</v>
      </c>
      <c r="L311" s="222" t="s">
        <v>721</v>
      </c>
    </row>
    <row r="312" spans="1:12" ht="15.75" thickBot="1">
      <c r="A312" s="256">
        <v>69</v>
      </c>
      <c r="B312" s="363" t="s">
        <v>630</v>
      </c>
      <c r="C312" s="257" t="s">
        <v>394</v>
      </c>
      <c r="D312" s="258">
        <v>0.49</v>
      </c>
      <c r="E312" s="258">
        <v>0.15</v>
      </c>
      <c r="F312" s="259">
        <v>120</v>
      </c>
      <c r="G312" s="261">
        <f t="shared" si="15"/>
        <v>0.33999999999999997</v>
      </c>
      <c r="H312" s="259">
        <v>0</v>
      </c>
      <c r="I312" s="261">
        <v>1.05</v>
      </c>
      <c r="J312" s="258">
        <f t="shared" si="16"/>
        <v>0.7100000000000001</v>
      </c>
      <c r="K312" s="261">
        <f t="shared" si="17"/>
        <v>0.7100000000000001</v>
      </c>
      <c r="L312" s="222" t="s">
        <v>721</v>
      </c>
    </row>
    <row r="313" spans="1:12" ht="15.75" thickBot="1">
      <c r="A313" s="256">
        <v>70</v>
      </c>
      <c r="B313" s="363" t="s">
        <v>631</v>
      </c>
      <c r="C313" s="257" t="s">
        <v>395</v>
      </c>
      <c r="D313" s="258">
        <v>0.99</v>
      </c>
      <c r="E313" s="258">
        <v>0.29</v>
      </c>
      <c r="F313" s="259">
        <v>120</v>
      </c>
      <c r="G313" s="261">
        <f t="shared" si="15"/>
        <v>0.7</v>
      </c>
      <c r="H313" s="259">
        <v>0</v>
      </c>
      <c r="I313" s="261">
        <v>2.63</v>
      </c>
      <c r="J313" s="258">
        <f t="shared" si="16"/>
        <v>1.93</v>
      </c>
      <c r="K313" s="261">
        <f t="shared" si="17"/>
        <v>1.93</v>
      </c>
      <c r="L313" s="222" t="s">
        <v>721</v>
      </c>
    </row>
    <row r="314" spans="1:12" ht="15.75" thickBot="1">
      <c r="A314" s="256">
        <v>71</v>
      </c>
      <c r="B314" s="363" t="s">
        <v>632</v>
      </c>
      <c r="C314" s="257" t="s">
        <v>385</v>
      </c>
      <c r="D314" s="258">
        <v>0.5</v>
      </c>
      <c r="E314" s="258">
        <v>0.41</v>
      </c>
      <c r="F314" s="259">
        <v>120</v>
      </c>
      <c r="G314" s="261">
        <f t="shared" si="15"/>
        <v>0.09000000000000002</v>
      </c>
      <c r="H314" s="259">
        <v>0</v>
      </c>
      <c r="I314" s="261">
        <v>2.63</v>
      </c>
      <c r="J314" s="258">
        <f t="shared" si="16"/>
        <v>2.54</v>
      </c>
      <c r="K314" s="261">
        <f t="shared" si="17"/>
        <v>2.54</v>
      </c>
      <c r="L314" s="222" t="s">
        <v>721</v>
      </c>
    </row>
    <row r="315" spans="1:12" ht="15.75" thickBot="1">
      <c r="A315" s="256">
        <v>72</v>
      </c>
      <c r="B315" s="363" t="s">
        <v>633</v>
      </c>
      <c r="C315" s="257" t="s">
        <v>396</v>
      </c>
      <c r="D315" s="258">
        <v>1.17</v>
      </c>
      <c r="E315" s="258">
        <v>0.4</v>
      </c>
      <c r="F315" s="259">
        <v>120</v>
      </c>
      <c r="G315" s="261">
        <f t="shared" si="15"/>
        <v>0.7699999999999999</v>
      </c>
      <c r="H315" s="259">
        <v>0</v>
      </c>
      <c r="I315" s="261">
        <v>4.2</v>
      </c>
      <c r="J315" s="258">
        <f t="shared" si="16"/>
        <v>3.43</v>
      </c>
      <c r="K315" s="261">
        <f t="shared" si="17"/>
        <v>3.43</v>
      </c>
      <c r="L315" s="222" t="s">
        <v>721</v>
      </c>
    </row>
    <row r="316" spans="1:12" ht="15.75" thickBot="1">
      <c r="A316" s="256">
        <v>73</v>
      </c>
      <c r="B316" s="363" t="s">
        <v>634</v>
      </c>
      <c r="C316" s="257" t="s">
        <v>393</v>
      </c>
      <c r="D316" s="258">
        <v>0.8</v>
      </c>
      <c r="E316" s="258">
        <v>0.22</v>
      </c>
      <c r="F316" s="259">
        <v>120</v>
      </c>
      <c r="G316" s="261">
        <f t="shared" si="15"/>
        <v>0.5800000000000001</v>
      </c>
      <c r="H316" s="259">
        <v>0</v>
      </c>
      <c r="I316" s="261">
        <v>1.68</v>
      </c>
      <c r="J316" s="258">
        <f t="shared" si="16"/>
        <v>1.0999999999999999</v>
      </c>
      <c r="K316" s="261">
        <f t="shared" si="17"/>
        <v>1.0999999999999999</v>
      </c>
      <c r="L316" s="222" t="s">
        <v>721</v>
      </c>
    </row>
    <row r="317" spans="1:12" ht="15.75" thickBot="1">
      <c r="A317" s="256">
        <v>74</v>
      </c>
      <c r="B317" s="363" t="s">
        <v>635</v>
      </c>
      <c r="C317" s="257" t="s">
        <v>395</v>
      </c>
      <c r="D317" s="258">
        <v>0.57</v>
      </c>
      <c r="E317" s="258">
        <v>0.46</v>
      </c>
      <c r="F317" s="259">
        <v>120</v>
      </c>
      <c r="G317" s="261">
        <f t="shared" si="15"/>
        <v>0.10999999999999993</v>
      </c>
      <c r="H317" s="259">
        <v>0</v>
      </c>
      <c r="I317" s="261">
        <v>2.63</v>
      </c>
      <c r="J317" s="258">
        <f t="shared" si="16"/>
        <v>2.52</v>
      </c>
      <c r="K317" s="261">
        <f t="shared" si="17"/>
        <v>2.52</v>
      </c>
      <c r="L317" s="222" t="s">
        <v>721</v>
      </c>
    </row>
    <row r="318" spans="1:12" ht="15.75" thickBot="1">
      <c r="A318" s="256">
        <v>75</v>
      </c>
      <c r="B318" s="363" t="s">
        <v>636</v>
      </c>
      <c r="C318" s="257" t="s">
        <v>392</v>
      </c>
      <c r="D318" s="258">
        <v>0.87</v>
      </c>
      <c r="E318" s="258">
        <v>0</v>
      </c>
      <c r="F318" s="259">
        <v>0</v>
      </c>
      <c r="G318" s="261">
        <f t="shared" si="15"/>
        <v>0.87</v>
      </c>
      <c r="H318" s="259">
        <v>0</v>
      </c>
      <c r="I318" s="261">
        <v>4.2</v>
      </c>
      <c r="J318" s="258">
        <f t="shared" si="16"/>
        <v>3.33</v>
      </c>
      <c r="K318" s="261">
        <f t="shared" si="17"/>
        <v>3.33</v>
      </c>
      <c r="L318" s="222" t="s">
        <v>721</v>
      </c>
    </row>
    <row r="319" spans="1:12" ht="15.75" thickBot="1">
      <c r="A319" s="256">
        <v>76</v>
      </c>
      <c r="B319" s="363" t="s">
        <v>637</v>
      </c>
      <c r="C319" s="257" t="s">
        <v>313</v>
      </c>
      <c r="D319" s="258">
        <v>4.13</v>
      </c>
      <c r="E319" s="258">
        <v>0.46</v>
      </c>
      <c r="F319" s="259">
        <v>120</v>
      </c>
      <c r="G319" s="261">
        <f t="shared" si="15"/>
        <v>3.67</v>
      </c>
      <c r="H319" s="259">
        <v>0</v>
      </c>
      <c r="I319" s="261">
        <v>6.62</v>
      </c>
      <c r="J319" s="258">
        <f t="shared" si="16"/>
        <v>2.95</v>
      </c>
      <c r="K319" s="261">
        <f t="shared" si="17"/>
        <v>2.95</v>
      </c>
      <c r="L319" s="222" t="s">
        <v>721</v>
      </c>
    </row>
    <row r="320" spans="1:12" ht="15.75" thickBot="1">
      <c r="A320" s="256">
        <v>77</v>
      </c>
      <c r="B320" s="363" t="s">
        <v>638</v>
      </c>
      <c r="C320" s="257" t="s">
        <v>385</v>
      </c>
      <c r="D320" s="258">
        <v>1.22</v>
      </c>
      <c r="E320" s="258">
        <v>0.51</v>
      </c>
      <c r="F320" s="259">
        <v>120</v>
      </c>
      <c r="G320" s="261">
        <f t="shared" si="15"/>
        <v>0.71</v>
      </c>
      <c r="H320" s="259">
        <v>0</v>
      </c>
      <c r="I320" s="261">
        <v>2.63</v>
      </c>
      <c r="J320" s="258">
        <f t="shared" si="16"/>
        <v>1.92</v>
      </c>
      <c r="K320" s="261">
        <f t="shared" si="17"/>
        <v>1.92</v>
      </c>
      <c r="L320" s="222" t="s">
        <v>721</v>
      </c>
    </row>
    <row r="321" spans="1:12" ht="15.75" thickBot="1">
      <c r="A321" s="256">
        <v>78</v>
      </c>
      <c r="B321" s="363" t="s">
        <v>639</v>
      </c>
      <c r="C321" s="257" t="s">
        <v>393</v>
      </c>
      <c r="D321" s="258">
        <v>0.3</v>
      </c>
      <c r="E321" s="258">
        <v>0.17</v>
      </c>
      <c r="F321" s="259">
        <v>120</v>
      </c>
      <c r="G321" s="261">
        <f t="shared" si="15"/>
        <v>0.12999999999999998</v>
      </c>
      <c r="H321" s="259">
        <v>0</v>
      </c>
      <c r="I321" s="261">
        <v>1.68</v>
      </c>
      <c r="J321" s="258">
        <f t="shared" si="16"/>
        <v>1.55</v>
      </c>
      <c r="K321" s="261">
        <f t="shared" si="17"/>
        <v>1.55</v>
      </c>
      <c r="L321" s="222" t="s">
        <v>721</v>
      </c>
    </row>
    <row r="322" spans="1:12" ht="15.75" thickBot="1">
      <c r="A322" s="256">
        <v>79</v>
      </c>
      <c r="B322" s="363" t="s">
        <v>640</v>
      </c>
      <c r="C322" s="257" t="s">
        <v>392</v>
      </c>
      <c r="D322" s="258">
        <v>1.6</v>
      </c>
      <c r="E322" s="258">
        <v>0.7</v>
      </c>
      <c r="F322" s="259">
        <v>45</v>
      </c>
      <c r="G322" s="261">
        <f t="shared" si="15"/>
        <v>0.9000000000000001</v>
      </c>
      <c r="H322" s="259">
        <v>0</v>
      </c>
      <c r="I322" s="261">
        <v>4.2</v>
      </c>
      <c r="J322" s="258">
        <f t="shared" si="16"/>
        <v>3.3</v>
      </c>
      <c r="K322" s="261">
        <f t="shared" si="17"/>
        <v>3.3</v>
      </c>
      <c r="L322" s="222" t="s">
        <v>721</v>
      </c>
    </row>
    <row r="323" spans="1:12" ht="15.75" thickBot="1">
      <c r="A323" s="256">
        <v>80</v>
      </c>
      <c r="B323" s="363" t="s">
        <v>641</v>
      </c>
      <c r="C323" s="257" t="s">
        <v>385</v>
      </c>
      <c r="D323" s="258">
        <v>1.2</v>
      </c>
      <c r="E323" s="258">
        <v>1.69</v>
      </c>
      <c r="F323" s="259">
        <v>20</v>
      </c>
      <c r="G323" s="261">
        <f t="shared" si="15"/>
        <v>-0.49</v>
      </c>
      <c r="H323" s="259">
        <v>0</v>
      </c>
      <c r="I323" s="261">
        <v>2.63</v>
      </c>
      <c r="J323" s="258">
        <f t="shared" si="16"/>
        <v>3.12</v>
      </c>
      <c r="K323" s="261">
        <f t="shared" si="17"/>
        <v>3.12</v>
      </c>
      <c r="L323" s="222" t="s">
        <v>721</v>
      </c>
    </row>
    <row r="324" spans="1:12" ht="15.75" thickBot="1">
      <c r="A324" s="256">
        <v>81</v>
      </c>
      <c r="B324" s="363" t="s">
        <v>642</v>
      </c>
      <c r="C324" s="257" t="s">
        <v>393</v>
      </c>
      <c r="D324" s="258">
        <v>0.4</v>
      </c>
      <c r="E324" s="258">
        <v>0.38</v>
      </c>
      <c r="F324" s="259">
        <v>120</v>
      </c>
      <c r="G324" s="261">
        <f t="shared" si="15"/>
        <v>0.020000000000000018</v>
      </c>
      <c r="H324" s="259">
        <v>0</v>
      </c>
      <c r="I324" s="261">
        <v>1.68</v>
      </c>
      <c r="J324" s="258">
        <f t="shared" si="16"/>
        <v>1.66</v>
      </c>
      <c r="K324" s="261">
        <f t="shared" si="17"/>
        <v>1.66</v>
      </c>
      <c r="L324" s="222" t="s">
        <v>721</v>
      </c>
    </row>
    <row r="325" spans="1:12" ht="15.75" thickBot="1">
      <c r="A325" s="256">
        <v>82</v>
      </c>
      <c r="B325" s="363" t="s">
        <v>643</v>
      </c>
      <c r="C325" s="257" t="s">
        <v>395</v>
      </c>
      <c r="D325" s="258">
        <v>3.33</v>
      </c>
      <c r="E325" s="258">
        <v>3.5</v>
      </c>
      <c r="F325" s="259">
        <v>0</v>
      </c>
      <c r="G325" s="261">
        <f t="shared" si="15"/>
        <v>-0.16999999999999993</v>
      </c>
      <c r="H325" s="259">
        <v>0</v>
      </c>
      <c r="I325" s="261">
        <v>2.63</v>
      </c>
      <c r="J325" s="258">
        <f t="shared" si="16"/>
        <v>2.8</v>
      </c>
      <c r="K325" s="261">
        <f t="shared" si="17"/>
        <v>2.8</v>
      </c>
      <c r="L325" s="222" t="s">
        <v>721</v>
      </c>
    </row>
    <row r="326" spans="1:12" ht="15.75" thickBot="1">
      <c r="A326" s="256">
        <v>83</v>
      </c>
      <c r="B326" s="363" t="s">
        <v>644</v>
      </c>
      <c r="C326" s="257" t="s">
        <v>385</v>
      </c>
      <c r="D326" s="258">
        <v>0.4</v>
      </c>
      <c r="E326" s="258">
        <v>0.26</v>
      </c>
      <c r="F326" s="259">
        <v>120</v>
      </c>
      <c r="G326" s="261">
        <f t="shared" si="15"/>
        <v>0.14</v>
      </c>
      <c r="H326" s="259">
        <v>0</v>
      </c>
      <c r="I326" s="261">
        <v>2.63</v>
      </c>
      <c r="J326" s="258">
        <f t="shared" si="16"/>
        <v>2.4899999999999998</v>
      </c>
      <c r="K326" s="261">
        <f t="shared" si="17"/>
        <v>2.4899999999999998</v>
      </c>
      <c r="L326" s="222" t="s">
        <v>721</v>
      </c>
    </row>
    <row r="327" spans="1:12" ht="15.75" thickBot="1">
      <c r="A327" s="277">
        <v>84</v>
      </c>
      <c r="B327" s="363" t="s">
        <v>645</v>
      </c>
      <c r="C327" s="278" t="s">
        <v>380</v>
      </c>
      <c r="D327" s="258">
        <v>12.57</v>
      </c>
      <c r="E327" s="258">
        <v>2.5</v>
      </c>
      <c r="F327" s="279">
        <v>0</v>
      </c>
      <c r="G327" s="258">
        <f t="shared" si="15"/>
        <v>10.07</v>
      </c>
      <c r="H327" s="279">
        <v>0</v>
      </c>
      <c r="I327" s="258">
        <v>10.5</v>
      </c>
      <c r="J327" s="258">
        <f t="shared" si="16"/>
        <v>0.4299999999999997</v>
      </c>
      <c r="K327" s="258">
        <f t="shared" si="17"/>
        <v>0.4299999999999997</v>
      </c>
      <c r="L327" s="223" t="s">
        <v>721</v>
      </c>
    </row>
    <row r="328" spans="1:12" ht="15.75" thickBot="1">
      <c r="A328" s="256">
        <v>85</v>
      </c>
      <c r="B328" s="363" t="s">
        <v>646</v>
      </c>
      <c r="C328" s="257" t="s">
        <v>392</v>
      </c>
      <c r="D328" s="258">
        <v>1.1</v>
      </c>
      <c r="E328" s="258">
        <v>1.67</v>
      </c>
      <c r="F328" s="259">
        <v>0</v>
      </c>
      <c r="G328" s="261">
        <f t="shared" si="15"/>
        <v>-0.5699999999999998</v>
      </c>
      <c r="H328" s="259">
        <v>0</v>
      </c>
      <c r="I328" s="261">
        <v>4.2</v>
      </c>
      <c r="J328" s="258">
        <f t="shared" si="16"/>
        <v>4.77</v>
      </c>
      <c r="K328" s="261">
        <f t="shared" si="17"/>
        <v>4.77</v>
      </c>
      <c r="L328" s="222" t="s">
        <v>721</v>
      </c>
    </row>
    <row r="329" spans="1:12" ht="15.75" thickBot="1">
      <c r="A329" s="256">
        <v>86</v>
      </c>
      <c r="B329" s="363" t="s">
        <v>647</v>
      </c>
      <c r="C329" s="257" t="s">
        <v>391</v>
      </c>
      <c r="D329" s="258">
        <v>0.9</v>
      </c>
      <c r="E329" s="258">
        <v>0.93</v>
      </c>
      <c r="F329" s="259">
        <v>45</v>
      </c>
      <c r="G329" s="261">
        <f t="shared" si="15"/>
        <v>-0.030000000000000027</v>
      </c>
      <c r="H329" s="259">
        <v>0</v>
      </c>
      <c r="I329" s="261">
        <v>1.68</v>
      </c>
      <c r="J329" s="258">
        <f t="shared" si="16"/>
        <v>1.71</v>
      </c>
      <c r="K329" s="261">
        <f t="shared" si="17"/>
        <v>1.71</v>
      </c>
      <c r="L329" s="222" t="s">
        <v>721</v>
      </c>
    </row>
    <row r="330" spans="1:12" ht="15.75" thickBot="1">
      <c r="A330" s="256">
        <v>87</v>
      </c>
      <c r="B330" s="368" t="s">
        <v>648</v>
      </c>
      <c r="C330" s="257" t="s">
        <v>313</v>
      </c>
      <c r="D330" s="258">
        <v>2.19</v>
      </c>
      <c r="E330" s="258">
        <v>2.69</v>
      </c>
      <c r="F330" s="259">
        <v>80</v>
      </c>
      <c r="G330" s="261">
        <f t="shared" si="15"/>
        <v>-0.5</v>
      </c>
      <c r="H330" s="259">
        <v>0</v>
      </c>
      <c r="I330" s="261">
        <v>6.62</v>
      </c>
      <c r="J330" s="258">
        <f t="shared" si="16"/>
        <v>7.12</v>
      </c>
      <c r="K330" s="261">
        <f t="shared" si="17"/>
        <v>7.12</v>
      </c>
      <c r="L330" s="222" t="s">
        <v>721</v>
      </c>
    </row>
    <row r="331" spans="1:12" ht="15.75" thickBot="1">
      <c r="A331" s="256">
        <v>88</v>
      </c>
      <c r="B331" s="363" t="s">
        <v>649</v>
      </c>
      <c r="C331" s="257" t="s">
        <v>397</v>
      </c>
      <c r="D331" s="258">
        <v>0.68</v>
      </c>
      <c r="E331" s="258">
        <v>0.5</v>
      </c>
      <c r="F331" s="259">
        <v>120</v>
      </c>
      <c r="G331" s="261">
        <f t="shared" si="15"/>
        <v>0.18000000000000005</v>
      </c>
      <c r="H331" s="259">
        <v>0</v>
      </c>
      <c r="I331" s="261">
        <v>1.89</v>
      </c>
      <c r="J331" s="258">
        <f t="shared" si="16"/>
        <v>1.71</v>
      </c>
      <c r="K331" s="261">
        <f t="shared" si="17"/>
        <v>1.71</v>
      </c>
      <c r="L331" s="222" t="s">
        <v>721</v>
      </c>
    </row>
    <row r="332" spans="1:12" ht="15.75" thickBot="1">
      <c r="A332" s="256">
        <v>89</v>
      </c>
      <c r="B332" s="363" t="s">
        <v>650</v>
      </c>
      <c r="C332" s="257" t="s">
        <v>393</v>
      </c>
      <c r="D332" s="258">
        <v>0.29</v>
      </c>
      <c r="E332" s="258">
        <v>0.52</v>
      </c>
      <c r="F332" s="259">
        <v>120</v>
      </c>
      <c r="G332" s="261">
        <f t="shared" si="15"/>
        <v>-0.23000000000000004</v>
      </c>
      <c r="H332" s="259">
        <v>0</v>
      </c>
      <c r="I332" s="261">
        <v>1.68</v>
      </c>
      <c r="J332" s="258">
        <f t="shared" si="16"/>
        <v>1.91</v>
      </c>
      <c r="K332" s="261">
        <f t="shared" si="17"/>
        <v>1.91</v>
      </c>
      <c r="L332" s="222" t="s">
        <v>721</v>
      </c>
    </row>
    <row r="333" spans="1:12" ht="15.75" thickBot="1">
      <c r="A333" s="277">
        <v>90</v>
      </c>
      <c r="B333" s="376" t="s">
        <v>651</v>
      </c>
      <c r="C333" s="278" t="s">
        <v>380</v>
      </c>
      <c r="D333" s="258">
        <v>16.7</v>
      </c>
      <c r="E333" s="258">
        <v>6.25</v>
      </c>
      <c r="F333" s="279">
        <v>20</v>
      </c>
      <c r="G333" s="258">
        <f t="shared" si="15"/>
        <v>10.45</v>
      </c>
      <c r="H333" s="279">
        <v>0</v>
      </c>
      <c r="I333" s="258">
        <v>10.5</v>
      </c>
      <c r="J333" s="258">
        <f t="shared" si="16"/>
        <v>0.05000000000000071</v>
      </c>
      <c r="K333" s="258">
        <f t="shared" si="17"/>
        <v>0.05000000000000071</v>
      </c>
      <c r="L333" s="222" t="s">
        <v>721</v>
      </c>
    </row>
    <row r="334" spans="1:12" ht="15.75" thickBot="1">
      <c r="A334" s="256">
        <v>91</v>
      </c>
      <c r="B334" s="363" t="s">
        <v>652</v>
      </c>
      <c r="C334" s="257" t="s">
        <v>398</v>
      </c>
      <c r="D334" s="258">
        <v>0.29</v>
      </c>
      <c r="E334" s="258">
        <v>0</v>
      </c>
      <c r="F334" s="259">
        <v>0</v>
      </c>
      <c r="G334" s="261">
        <f t="shared" si="15"/>
        <v>0.29</v>
      </c>
      <c r="H334" s="259">
        <v>0</v>
      </c>
      <c r="I334" s="261">
        <v>4.2</v>
      </c>
      <c r="J334" s="258">
        <f t="shared" si="16"/>
        <v>3.91</v>
      </c>
      <c r="K334" s="261">
        <f t="shared" si="17"/>
        <v>3.91</v>
      </c>
      <c r="L334" s="222" t="s">
        <v>721</v>
      </c>
    </row>
    <row r="335" spans="1:12" ht="15.75" thickBot="1">
      <c r="A335" s="256">
        <v>92</v>
      </c>
      <c r="B335" s="363" t="s">
        <v>653</v>
      </c>
      <c r="C335" s="257" t="s">
        <v>313</v>
      </c>
      <c r="D335" s="258">
        <v>3.31</v>
      </c>
      <c r="E335" s="258">
        <v>0.21</v>
      </c>
      <c r="F335" s="259">
        <v>120</v>
      </c>
      <c r="G335" s="261">
        <f t="shared" si="15"/>
        <v>3.1</v>
      </c>
      <c r="H335" s="259">
        <v>0</v>
      </c>
      <c r="I335" s="261">
        <v>6.62</v>
      </c>
      <c r="J335" s="258">
        <f t="shared" si="16"/>
        <v>3.52</v>
      </c>
      <c r="K335" s="261">
        <f t="shared" si="17"/>
        <v>3.52</v>
      </c>
      <c r="L335" s="222" t="s">
        <v>721</v>
      </c>
    </row>
    <row r="336" spans="1:12" ht="15.75" thickBot="1">
      <c r="A336" s="256">
        <v>93</v>
      </c>
      <c r="B336" s="363" t="s">
        <v>654</v>
      </c>
      <c r="C336" s="257" t="s">
        <v>399</v>
      </c>
      <c r="D336" s="258">
        <v>2.66</v>
      </c>
      <c r="E336" s="258">
        <v>1.14</v>
      </c>
      <c r="F336" s="259">
        <v>80</v>
      </c>
      <c r="G336" s="261">
        <f t="shared" si="15"/>
        <v>1.5200000000000002</v>
      </c>
      <c r="H336" s="259">
        <v>0</v>
      </c>
      <c r="I336" s="261">
        <v>3.36</v>
      </c>
      <c r="J336" s="258">
        <f t="shared" si="16"/>
        <v>1.8399999999999996</v>
      </c>
      <c r="K336" s="261">
        <f t="shared" si="17"/>
        <v>1.8399999999999996</v>
      </c>
      <c r="L336" s="222" t="s">
        <v>721</v>
      </c>
    </row>
    <row r="337" spans="1:12" ht="15.75" thickBot="1">
      <c r="A337" s="256">
        <v>94</v>
      </c>
      <c r="B337" s="363" t="s">
        <v>655</v>
      </c>
      <c r="C337" s="257" t="s">
        <v>398</v>
      </c>
      <c r="D337" s="258">
        <v>3.45</v>
      </c>
      <c r="E337" s="258">
        <v>2.7</v>
      </c>
      <c r="F337" s="259">
        <v>80</v>
      </c>
      <c r="G337" s="261">
        <f t="shared" si="15"/>
        <v>0.75</v>
      </c>
      <c r="H337" s="259">
        <v>0</v>
      </c>
      <c r="I337" s="261">
        <v>4.2</v>
      </c>
      <c r="J337" s="258">
        <f t="shared" si="16"/>
        <v>3.45</v>
      </c>
      <c r="K337" s="261">
        <f t="shared" si="17"/>
        <v>3.45</v>
      </c>
      <c r="L337" s="222" t="s">
        <v>721</v>
      </c>
    </row>
    <row r="338" spans="1:12" ht="15.75" thickBot="1">
      <c r="A338" s="256">
        <v>95</v>
      </c>
      <c r="B338" s="363" t="s">
        <v>656</v>
      </c>
      <c r="C338" s="257" t="s">
        <v>395</v>
      </c>
      <c r="D338" s="258">
        <v>0.41</v>
      </c>
      <c r="E338" s="258">
        <v>0.24</v>
      </c>
      <c r="F338" s="259">
        <v>120</v>
      </c>
      <c r="G338" s="261">
        <f t="shared" si="15"/>
        <v>0.16999999999999998</v>
      </c>
      <c r="H338" s="259">
        <v>0</v>
      </c>
      <c r="I338" s="261">
        <v>2.63</v>
      </c>
      <c r="J338" s="258">
        <f t="shared" si="16"/>
        <v>2.46</v>
      </c>
      <c r="K338" s="261">
        <f t="shared" si="17"/>
        <v>2.46</v>
      </c>
      <c r="L338" s="222" t="s">
        <v>721</v>
      </c>
    </row>
    <row r="339" spans="1:12" ht="15.75" thickBot="1">
      <c r="A339" s="256">
        <v>96</v>
      </c>
      <c r="B339" s="363" t="s">
        <v>657</v>
      </c>
      <c r="C339" s="257" t="s">
        <v>397</v>
      </c>
      <c r="D339" s="258">
        <v>1.6</v>
      </c>
      <c r="E339" s="258">
        <v>0.42</v>
      </c>
      <c r="F339" s="259">
        <v>120</v>
      </c>
      <c r="G339" s="261">
        <f t="shared" si="15"/>
        <v>1.1800000000000002</v>
      </c>
      <c r="H339" s="259">
        <v>0</v>
      </c>
      <c r="I339" s="261">
        <v>1.89</v>
      </c>
      <c r="J339" s="258">
        <f t="shared" si="16"/>
        <v>0.7099999999999997</v>
      </c>
      <c r="K339" s="261">
        <f t="shared" si="17"/>
        <v>0.7099999999999997</v>
      </c>
      <c r="L339" s="222" t="s">
        <v>721</v>
      </c>
    </row>
    <row r="340" spans="1:12" ht="15.75" thickBot="1">
      <c r="A340" s="256">
        <v>97</v>
      </c>
      <c r="B340" s="363" t="s">
        <v>658</v>
      </c>
      <c r="C340" s="257" t="s">
        <v>385</v>
      </c>
      <c r="D340" s="258">
        <v>0.88</v>
      </c>
      <c r="E340" s="258">
        <v>0.6</v>
      </c>
      <c r="F340" s="259">
        <v>120</v>
      </c>
      <c r="G340" s="261">
        <f t="shared" si="15"/>
        <v>0.28</v>
      </c>
      <c r="H340" s="259">
        <v>0</v>
      </c>
      <c r="I340" s="261">
        <v>2.63</v>
      </c>
      <c r="J340" s="258">
        <f t="shared" si="16"/>
        <v>2.3499999999999996</v>
      </c>
      <c r="K340" s="261">
        <f t="shared" si="17"/>
        <v>2.3499999999999996</v>
      </c>
      <c r="L340" s="222" t="s">
        <v>721</v>
      </c>
    </row>
    <row r="341" spans="1:12" ht="15.75" thickBot="1">
      <c r="A341" s="256">
        <v>98</v>
      </c>
      <c r="B341" s="363" t="s">
        <v>659</v>
      </c>
      <c r="C341" s="257" t="s">
        <v>385</v>
      </c>
      <c r="D341" s="258">
        <v>0.18</v>
      </c>
      <c r="E341" s="258">
        <v>0.17</v>
      </c>
      <c r="F341" s="259">
        <v>120</v>
      </c>
      <c r="G341" s="261">
        <f t="shared" si="15"/>
        <v>0.009999999999999981</v>
      </c>
      <c r="H341" s="259">
        <v>0</v>
      </c>
      <c r="I341" s="261">
        <v>2.63</v>
      </c>
      <c r="J341" s="258">
        <f t="shared" si="16"/>
        <v>2.62</v>
      </c>
      <c r="K341" s="261">
        <f t="shared" si="17"/>
        <v>2.62</v>
      </c>
      <c r="L341" s="222" t="s">
        <v>721</v>
      </c>
    </row>
    <row r="342" spans="1:12" ht="15.75" thickBot="1">
      <c r="A342" s="256">
        <v>99</v>
      </c>
      <c r="B342" s="363" t="s">
        <v>660</v>
      </c>
      <c r="C342" s="257" t="s">
        <v>380</v>
      </c>
      <c r="D342" s="258">
        <v>4.85</v>
      </c>
      <c r="E342" s="258">
        <v>4.5</v>
      </c>
      <c r="F342" s="259">
        <v>80</v>
      </c>
      <c r="G342" s="261">
        <f t="shared" si="15"/>
        <v>0.34999999999999964</v>
      </c>
      <c r="H342" s="259">
        <v>0</v>
      </c>
      <c r="I342" s="261">
        <v>10.5</v>
      </c>
      <c r="J342" s="258">
        <f t="shared" si="16"/>
        <v>10.15</v>
      </c>
      <c r="K342" s="261">
        <f t="shared" si="17"/>
        <v>10.15</v>
      </c>
      <c r="L342" s="222" t="s">
        <v>721</v>
      </c>
    </row>
    <row r="343" spans="1:12" ht="15.75" thickBot="1">
      <c r="A343" s="256">
        <v>100</v>
      </c>
      <c r="B343" s="363" t="s">
        <v>661</v>
      </c>
      <c r="C343" s="257" t="s">
        <v>385</v>
      </c>
      <c r="D343" s="258">
        <v>0.17</v>
      </c>
      <c r="E343" s="258">
        <v>0.05</v>
      </c>
      <c r="F343" s="259">
        <v>120</v>
      </c>
      <c r="G343" s="261">
        <f t="shared" si="15"/>
        <v>0.12000000000000001</v>
      </c>
      <c r="H343" s="259">
        <v>0</v>
      </c>
      <c r="I343" s="261">
        <v>2.63</v>
      </c>
      <c r="J343" s="258">
        <f t="shared" si="16"/>
        <v>2.51</v>
      </c>
      <c r="K343" s="261">
        <f t="shared" si="17"/>
        <v>2.51</v>
      </c>
      <c r="L343" s="222" t="s">
        <v>721</v>
      </c>
    </row>
    <row r="344" spans="1:12" ht="15.75" thickBot="1">
      <c r="A344" s="256">
        <v>101</v>
      </c>
      <c r="B344" s="363" t="s">
        <v>662</v>
      </c>
      <c r="C344" s="257" t="s">
        <v>385</v>
      </c>
      <c r="D344" s="258">
        <v>0.67</v>
      </c>
      <c r="E344" s="258">
        <v>0.25</v>
      </c>
      <c r="F344" s="259">
        <v>120</v>
      </c>
      <c r="G344" s="261">
        <f t="shared" si="15"/>
        <v>0.42000000000000004</v>
      </c>
      <c r="H344" s="259">
        <v>0</v>
      </c>
      <c r="I344" s="261">
        <v>2.63</v>
      </c>
      <c r="J344" s="258">
        <f t="shared" si="16"/>
        <v>2.21</v>
      </c>
      <c r="K344" s="261">
        <f t="shared" si="17"/>
        <v>2.21</v>
      </c>
      <c r="L344" s="222" t="s">
        <v>721</v>
      </c>
    </row>
    <row r="345" spans="1:12" ht="15.75" thickBot="1">
      <c r="A345" s="256">
        <v>102</v>
      </c>
      <c r="B345" s="363" t="s">
        <v>663</v>
      </c>
      <c r="C345" s="257" t="s">
        <v>313</v>
      </c>
      <c r="D345" s="258">
        <v>2.83</v>
      </c>
      <c r="E345" s="258">
        <v>0.23</v>
      </c>
      <c r="F345" s="259">
        <v>120</v>
      </c>
      <c r="G345" s="261">
        <f t="shared" si="15"/>
        <v>2.6</v>
      </c>
      <c r="H345" s="259">
        <v>0</v>
      </c>
      <c r="I345" s="261">
        <v>6.62</v>
      </c>
      <c r="J345" s="258">
        <f t="shared" si="16"/>
        <v>4.02</v>
      </c>
      <c r="K345" s="261">
        <f t="shared" si="17"/>
        <v>4.02</v>
      </c>
      <c r="L345" s="222" t="s">
        <v>721</v>
      </c>
    </row>
    <row r="346" spans="1:12" ht="15.75" thickBot="1">
      <c r="A346" s="256">
        <v>103</v>
      </c>
      <c r="B346" s="363" t="s">
        <v>664</v>
      </c>
      <c r="C346" s="257" t="s">
        <v>392</v>
      </c>
      <c r="D346" s="258">
        <v>0.75</v>
      </c>
      <c r="E346" s="258">
        <v>1.59</v>
      </c>
      <c r="F346" s="259">
        <v>80</v>
      </c>
      <c r="G346" s="261">
        <f aca="true" t="shared" si="18" ref="G346:G395">D346-E346</f>
        <v>-0.8400000000000001</v>
      </c>
      <c r="H346" s="259">
        <v>0</v>
      </c>
      <c r="I346" s="261">
        <v>4.2</v>
      </c>
      <c r="J346" s="258">
        <f t="shared" si="16"/>
        <v>5.04</v>
      </c>
      <c r="K346" s="261">
        <f t="shared" si="17"/>
        <v>5.04</v>
      </c>
      <c r="L346" s="222" t="s">
        <v>721</v>
      </c>
    </row>
    <row r="347" spans="1:12" ht="15.75" thickBot="1">
      <c r="A347" s="256">
        <v>104</v>
      </c>
      <c r="B347" s="363" t="s">
        <v>665</v>
      </c>
      <c r="C347" s="257" t="s">
        <v>385</v>
      </c>
      <c r="D347" s="258">
        <v>0.67</v>
      </c>
      <c r="E347" s="258">
        <v>0.08</v>
      </c>
      <c r="F347" s="259">
        <v>120</v>
      </c>
      <c r="G347" s="261">
        <f t="shared" si="18"/>
        <v>0.5900000000000001</v>
      </c>
      <c r="H347" s="259">
        <v>0</v>
      </c>
      <c r="I347" s="261">
        <v>2.63</v>
      </c>
      <c r="J347" s="258">
        <f aca="true" t="shared" si="19" ref="J347:J393">I347-G347-H347</f>
        <v>2.04</v>
      </c>
      <c r="K347" s="261">
        <f t="shared" si="17"/>
        <v>2.04</v>
      </c>
      <c r="L347" s="222" t="s">
        <v>721</v>
      </c>
    </row>
    <row r="348" spans="1:12" ht="15.75" thickBot="1">
      <c r="A348" s="256">
        <v>105</v>
      </c>
      <c r="B348" s="363" t="s">
        <v>666</v>
      </c>
      <c r="C348" s="257" t="s">
        <v>385</v>
      </c>
      <c r="D348" s="258">
        <v>0.41</v>
      </c>
      <c r="E348" s="258">
        <v>0.3</v>
      </c>
      <c r="F348" s="259">
        <v>120</v>
      </c>
      <c r="G348" s="261">
        <f t="shared" si="18"/>
        <v>0.10999999999999999</v>
      </c>
      <c r="H348" s="259">
        <v>0</v>
      </c>
      <c r="I348" s="261">
        <v>2.63</v>
      </c>
      <c r="J348" s="258">
        <f t="shared" si="19"/>
        <v>2.52</v>
      </c>
      <c r="K348" s="261">
        <f t="shared" si="17"/>
        <v>2.52</v>
      </c>
      <c r="L348" s="222" t="s">
        <v>721</v>
      </c>
    </row>
    <row r="349" spans="1:12" ht="15.75" thickBot="1">
      <c r="A349" s="256">
        <v>106</v>
      </c>
      <c r="B349" s="363" t="s">
        <v>667</v>
      </c>
      <c r="C349" s="257" t="s">
        <v>398</v>
      </c>
      <c r="D349" s="258">
        <v>2.15</v>
      </c>
      <c r="E349" s="258">
        <v>1.7</v>
      </c>
      <c r="F349" s="259">
        <v>80</v>
      </c>
      <c r="G349" s="261">
        <f t="shared" si="18"/>
        <v>0.44999999999999996</v>
      </c>
      <c r="H349" s="259">
        <v>0</v>
      </c>
      <c r="I349" s="261">
        <v>4.2</v>
      </c>
      <c r="J349" s="258">
        <f t="shared" si="19"/>
        <v>3.75</v>
      </c>
      <c r="K349" s="261">
        <f t="shared" si="17"/>
        <v>3.75</v>
      </c>
      <c r="L349" s="222" t="s">
        <v>721</v>
      </c>
    </row>
    <row r="350" spans="1:12" ht="15.75" thickBot="1">
      <c r="A350" s="256">
        <v>107</v>
      </c>
      <c r="B350" s="363" t="s">
        <v>668</v>
      </c>
      <c r="C350" s="257" t="s">
        <v>392</v>
      </c>
      <c r="D350" s="258">
        <v>0.63</v>
      </c>
      <c r="E350" s="258">
        <v>0.3</v>
      </c>
      <c r="F350" s="259">
        <v>120</v>
      </c>
      <c r="G350" s="261">
        <f t="shared" si="18"/>
        <v>0.33</v>
      </c>
      <c r="H350" s="259">
        <v>0</v>
      </c>
      <c r="I350" s="261">
        <v>4.2</v>
      </c>
      <c r="J350" s="258">
        <f t="shared" si="19"/>
        <v>3.87</v>
      </c>
      <c r="K350" s="261">
        <f t="shared" si="17"/>
        <v>3.87</v>
      </c>
      <c r="L350" s="222" t="s">
        <v>721</v>
      </c>
    </row>
    <row r="351" spans="1:12" ht="15.75" thickBot="1">
      <c r="A351" s="256">
        <v>108</v>
      </c>
      <c r="B351" s="363" t="s">
        <v>669</v>
      </c>
      <c r="C351" s="257" t="s">
        <v>385</v>
      </c>
      <c r="D351" s="258">
        <v>0.5</v>
      </c>
      <c r="E351" s="258">
        <v>0.63</v>
      </c>
      <c r="F351" s="259">
        <v>120</v>
      </c>
      <c r="G351" s="261">
        <f t="shared" si="18"/>
        <v>-0.13</v>
      </c>
      <c r="H351" s="259">
        <v>0</v>
      </c>
      <c r="I351" s="261">
        <v>2.63</v>
      </c>
      <c r="J351" s="258">
        <f t="shared" si="19"/>
        <v>2.76</v>
      </c>
      <c r="K351" s="261">
        <f t="shared" si="17"/>
        <v>2.76</v>
      </c>
      <c r="L351" s="222" t="s">
        <v>721</v>
      </c>
    </row>
    <row r="352" spans="1:12" ht="15.75" thickBot="1">
      <c r="A352" s="256">
        <v>109</v>
      </c>
      <c r="B352" s="363" t="s">
        <v>670</v>
      </c>
      <c r="C352" s="257" t="s">
        <v>400</v>
      </c>
      <c r="D352" s="258">
        <v>0.36</v>
      </c>
      <c r="E352" s="258">
        <v>0.03</v>
      </c>
      <c r="F352" s="259">
        <v>80</v>
      </c>
      <c r="G352" s="261">
        <f t="shared" si="18"/>
        <v>0.32999999999999996</v>
      </c>
      <c r="H352" s="259">
        <v>0</v>
      </c>
      <c r="I352" s="261">
        <v>1.68</v>
      </c>
      <c r="J352" s="258">
        <f t="shared" si="19"/>
        <v>1.35</v>
      </c>
      <c r="K352" s="261">
        <f t="shared" si="17"/>
        <v>1.35</v>
      </c>
      <c r="L352" s="222" t="s">
        <v>721</v>
      </c>
    </row>
    <row r="353" spans="1:12" ht="15.75" thickBot="1">
      <c r="A353" s="256">
        <v>110</v>
      </c>
      <c r="B353" s="363" t="s">
        <v>671</v>
      </c>
      <c r="C353" s="257" t="s">
        <v>385</v>
      </c>
      <c r="D353" s="258">
        <v>1.08</v>
      </c>
      <c r="E353" s="258">
        <v>0.4</v>
      </c>
      <c r="F353" s="259">
        <v>120</v>
      </c>
      <c r="G353" s="261">
        <f t="shared" si="18"/>
        <v>0.68</v>
      </c>
      <c r="H353" s="259">
        <v>0</v>
      </c>
      <c r="I353" s="261">
        <v>2.63</v>
      </c>
      <c r="J353" s="258">
        <f t="shared" si="19"/>
        <v>1.9499999999999997</v>
      </c>
      <c r="K353" s="261">
        <f t="shared" si="17"/>
        <v>1.9499999999999997</v>
      </c>
      <c r="L353" s="222" t="s">
        <v>721</v>
      </c>
    </row>
    <row r="354" spans="1:12" ht="15.75" thickBot="1">
      <c r="A354" s="256">
        <v>111</v>
      </c>
      <c r="B354" s="363" t="s">
        <v>672</v>
      </c>
      <c r="C354" s="257" t="s">
        <v>385</v>
      </c>
      <c r="D354" s="258">
        <v>0.73</v>
      </c>
      <c r="E354" s="258">
        <v>0.19</v>
      </c>
      <c r="F354" s="259">
        <v>120</v>
      </c>
      <c r="G354" s="261">
        <f t="shared" si="18"/>
        <v>0.54</v>
      </c>
      <c r="H354" s="259">
        <v>0</v>
      </c>
      <c r="I354" s="261">
        <v>2.63</v>
      </c>
      <c r="J354" s="258">
        <f t="shared" si="19"/>
        <v>2.09</v>
      </c>
      <c r="K354" s="261">
        <f t="shared" si="17"/>
        <v>2.09</v>
      </c>
      <c r="L354" s="222" t="s">
        <v>721</v>
      </c>
    </row>
    <row r="355" spans="1:12" ht="15.75" thickBot="1">
      <c r="A355" s="256">
        <v>112</v>
      </c>
      <c r="B355" s="363" t="s">
        <v>673</v>
      </c>
      <c r="C355" s="257" t="s">
        <v>385</v>
      </c>
      <c r="D355" s="258">
        <v>0.17</v>
      </c>
      <c r="E355" s="258">
        <v>0.52</v>
      </c>
      <c r="F355" s="259">
        <v>120</v>
      </c>
      <c r="G355" s="261">
        <f t="shared" si="18"/>
        <v>-0.35</v>
      </c>
      <c r="H355" s="259">
        <v>0</v>
      </c>
      <c r="I355" s="261">
        <v>2.63</v>
      </c>
      <c r="J355" s="258">
        <f t="shared" si="19"/>
        <v>2.98</v>
      </c>
      <c r="K355" s="261">
        <f t="shared" si="17"/>
        <v>2.98</v>
      </c>
      <c r="L355" s="222" t="s">
        <v>721</v>
      </c>
    </row>
    <row r="356" spans="1:12" ht="15.75" thickBot="1">
      <c r="A356" s="256">
        <v>113</v>
      </c>
      <c r="B356" s="363" t="s">
        <v>674</v>
      </c>
      <c r="C356" s="257" t="s">
        <v>385</v>
      </c>
      <c r="D356" s="258">
        <v>0.19</v>
      </c>
      <c r="E356" s="258">
        <v>0.2</v>
      </c>
      <c r="F356" s="259">
        <v>120</v>
      </c>
      <c r="G356" s="261">
        <f t="shared" si="18"/>
        <v>-0.010000000000000009</v>
      </c>
      <c r="H356" s="259">
        <v>0</v>
      </c>
      <c r="I356" s="261">
        <v>2.63</v>
      </c>
      <c r="J356" s="258">
        <f t="shared" si="19"/>
        <v>2.6399999999999997</v>
      </c>
      <c r="K356" s="261">
        <f t="shared" si="17"/>
        <v>2.6399999999999997</v>
      </c>
      <c r="L356" s="222" t="s">
        <v>721</v>
      </c>
    </row>
    <row r="357" spans="1:12" ht="15.75" thickBot="1">
      <c r="A357" s="256">
        <v>114</v>
      </c>
      <c r="B357" s="363" t="s">
        <v>675</v>
      </c>
      <c r="C357" s="257" t="s">
        <v>398</v>
      </c>
      <c r="D357" s="258">
        <v>1.27</v>
      </c>
      <c r="E357" s="258">
        <v>0.74</v>
      </c>
      <c r="F357" s="259">
        <v>120</v>
      </c>
      <c r="G357" s="261">
        <f t="shared" si="18"/>
        <v>0.53</v>
      </c>
      <c r="H357" s="259">
        <v>0</v>
      </c>
      <c r="I357" s="261">
        <v>4.2</v>
      </c>
      <c r="J357" s="258">
        <f t="shared" si="19"/>
        <v>3.67</v>
      </c>
      <c r="K357" s="261">
        <f t="shared" si="17"/>
        <v>3.67</v>
      </c>
      <c r="L357" s="222" t="s">
        <v>721</v>
      </c>
    </row>
    <row r="358" spans="1:12" ht="15.75" thickBot="1">
      <c r="A358" s="256">
        <v>115</v>
      </c>
      <c r="B358" s="363" t="s">
        <v>676</v>
      </c>
      <c r="C358" s="257" t="s">
        <v>385</v>
      </c>
      <c r="D358" s="258">
        <v>0.26</v>
      </c>
      <c r="E358" s="258">
        <v>0.11</v>
      </c>
      <c r="F358" s="259">
        <v>80</v>
      </c>
      <c r="G358" s="261">
        <f t="shared" si="18"/>
        <v>0.15000000000000002</v>
      </c>
      <c r="H358" s="259">
        <v>0</v>
      </c>
      <c r="I358" s="261">
        <v>2.63</v>
      </c>
      <c r="J358" s="258">
        <f t="shared" si="19"/>
        <v>2.48</v>
      </c>
      <c r="K358" s="261">
        <f t="shared" si="17"/>
        <v>2.48</v>
      </c>
      <c r="L358" s="222" t="s">
        <v>721</v>
      </c>
    </row>
    <row r="359" spans="1:12" ht="15.75" thickBot="1">
      <c r="A359" s="256">
        <v>116</v>
      </c>
      <c r="B359" s="363" t="s">
        <v>677</v>
      </c>
      <c r="C359" s="257" t="s">
        <v>401</v>
      </c>
      <c r="D359" s="258">
        <v>0.74</v>
      </c>
      <c r="E359" s="258">
        <v>0.52</v>
      </c>
      <c r="F359" s="259">
        <v>120</v>
      </c>
      <c r="G359" s="261">
        <f t="shared" si="18"/>
        <v>0.21999999999999997</v>
      </c>
      <c r="H359" s="259">
        <v>0</v>
      </c>
      <c r="I359" s="261">
        <v>2.63</v>
      </c>
      <c r="J359" s="258">
        <f t="shared" si="19"/>
        <v>2.41</v>
      </c>
      <c r="K359" s="261">
        <f t="shared" si="17"/>
        <v>2.41</v>
      </c>
      <c r="L359" s="222" t="s">
        <v>721</v>
      </c>
    </row>
    <row r="360" spans="1:12" ht="15.75" thickBot="1">
      <c r="A360" s="256">
        <v>117</v>
      </c>
      <c r="B360" s="363" t="s">
        <v>678</v>
      </c>
      <c r="C360" s="257" t="s">
        <v>395</v>
      </c>
      <c r="D360" s="258">
        <v>1.1</v>
      </c>
      <c r="E360" s="258">
        <v>0.3</v>
      </c>
      <c r="F360" s="259">
        <v>120</v>
      </c>
      <c r="G360" s="261">
        <f t="shared" si="18"/>
        <v>0.8</v>
      </c>
      <c r="H360" s="259">
        <v>0</v>
      </c>
      <c r="I360" s="261">
        <v>2.63</v>
      </c>
      <c r="J360" s="258">
        <f t="shared" si="19"/>
        <v>1.8299999999999998</v>
      </c>
      <c r="K360" s="261">
        <f t="shared" si="17"/>
        <v>1.8299999999999998</v>
      </c>
      <c r="L360" s="222" t="s">
        <v>721</v>
      </c>
    </row>
    <row r="361" spans="1:12" ht="15.75" thickBot="1">
      <c r="A361" s="256">
        <v>118</v>
      </c>
      <c r="B361" s="363" t="s">
        <v>679</v>
      </c>
      <c r="C361" s="257" t="s">
        <v>385</v>
      </c>
      <c r="D361" s="258">
        <v>1.07</v>
      </c>
      <c r="E361" s="258">
        <v>0.26</v>
      </c>
      <c r="F361" s="259">
        <v>120</v>
      </c>
      <c r="G361" s="261">
        <f t="shared" si="18"/>
        <v>0.81</v>
      </c>
      <c r="H361" s="259">
        <v>0</v>
      </c>
      <c r="I361" s="261">
        <v>2.63</v>
      </c>
      <c r="J361" s="258">
        <f t="shared" si="19"/>
        <v>1.8199999999999998</v>
      </c>
      <c r="K361" s="261">
        <f t="shared" si="17"/>
        <v>1.8199999999999998</v>
      </c>
      <c r="L361" s="222" t="s">
        <v>721</v>
      </c>
    </row>
    <row r="362" spans="1:12" ht="15.75" thickBot="1">
      <c r="A362" s="256">
        <v>119</v>
      </c>
      <c r="B362" s="363" t="s">
        <v>680</v>
      </c>
      <c r="C362" s="257" t="s">
        <v>393</v>
      </c>
      <c r="D362" s="258">
        <v>0.23</v>
      </c>
      <c r="E362" s="258">
        <v>0.46</v>
      </c>
      <c r="F362" s="259">
        <v>120</v>
      </c>
      <c r="G362" s="261">
        <f t="shared" si="18"/>
        <v>-0.23</v>
      </c>
      <c r="H362" s="259">
        <v>0</v>
      </c>
      <c r="I362" s="261">
        <v>1.68</v>
      </c>
      <c r="J362" s="258">
        <f t="shared" si="19"/>
        <v>1.91</v>
      </c>
      <c r="K362" s="261">
        <f t="shared" si="17"/>
        <v>1.91</v>
      </c>
      <c r="L362" s="222" t="s">
        <v>721</v>
      </c>
    </row>
    <row r="363" spans="1:12" ht="15.75" thickBot="1">
      <c r="A363" s="256">
        <v>120</v>
      </c>
      <c r="B363" s="363" t="s">
        <v>681</v>
      </c>
      <c r="C363" s="257" t="s">
        <v>392</v>
      </c>
      <c r="D363" s="258">
        <v>0.5</v>
      </c>
      <c r="E363" s="258">
        <v>1.16</v>
      </c>
      <c r="F363" s="259">
        <v>120</v>
      </c>
      <c r="G363" s="261">
        <f t="shared" si="18"/>
        <v>-0.6599999999999999</v>
      </c>
      <c r="H363" s="259">
        <v>0</v>
      </c>
      <c r="I363" s="261">
        <v>4.2</v>
      </c>
      <c r="J363" s="258">
        <f t="shared" si="19"/>
        <v>4.86</v>
      </c>
      <c r="K363" s="261">
        <f t="shared" si="17"/>
        <v>4.86</v>
      </c>
      <c r="L363" s="222" t="s">
        <v>721</v>
      </c>
    </row>
    <row r="364" spans="1:12" ht="15.75" thickBot="1">
      <c r="A364" s="256">
        <v>121</v>
      </c>
      <c r="B364" s="363" t="s">
        <v>682</v>
      </c>
      <c r="C364" s="257" t="s">
        <v>313</v>
      </c>
      <c r="D364" s="258">
        <v>0.13</v>
      </c>
      <c r="E364" s="258">
        <v>0.08</v>
      </c>
      <c r="F364" s="259">
        <v>120</v>
      </c>
      <c r="G364" s="261">
        <f t="shared" si="18"/>
        <v>0.05</v>
      </c>
      <c r="H364" s="259">
        <v>0</v>
      </c>
      <c r="I364" s="261">
        <v>6.62</v>
      </c>
      <c r="J364" s="258">
        <f t="shared" si="19"/>
        <v>6.57</v>
      </c>
      <c r="K364" s="261">
        <f t="shared" si="17"/>
        <v>6.57</v>
      </c>
      <c r="L364" s="222" t="s">
        <v>721</v>
      </c>
    </row>
    <row r="365" spans="1:12" ht="15.75" thickBot="1">
      <c r="A365" s="256">
        <v>122</v>
      </c>
      <c r="B365" s="363" t="s">
        <v>683</v>
      </c>
      <c r="C365" s="257" t="s">
        <v>385</v>
      </c>
      <c r="D365" s="258">
        <v>0.52</v>
      </c>
      <c r="E365" s="258">
        <v>0.3</v>
      </c>
      <c r="F365" s="259">
        <v>80</v>
      </c>
      <c r="G365" s="261">
        <f t="shared" si="18"/>
        <v>0.22000000000000003</v>
      </c>
      <c r="H365" s="259">
        <v>0</v>
      </c>
      <c r="I365" s="261">
        <v>2.63</v>
      </c>
      <c r="J365" s="258">
        <f t="shared" si="19"/>
        <v>2.4099999999999997</v>
      </c>
      <c r="K365" s="261">
        <f t="shared" si="17"/>
        <v>2.4099999999999997</v>
      </c>
      <c r="L365" s="222" t="s">
        <v>721</v>
      </c>
    </row>
    <row r="366" spans="1:12" ht="15.75" thickBot="1">
      <c r="A366" s="256">
        <v>123</v>
      </c>
      <c r="B366" s="363" t="s">
        <v>684</v>
      </c>
      <c r="C366" s="257" t="s">
        <v>393</v>
      </c>
      <c r="D366" s="258">
        <v>0.2</v>
      </c>
      <c r="E366" s="258">
        <v>0.24</v>
      </c>
      <c r="F366" s="259">
        <v>120</v>
      </c>
      <c r="G366" s="261">
        <f t="shared" si="18"/>
        <v>-0.03999999999999998</v>
      </c>
      <c r="H366" s="259">
        <v>0</v>
      </c>
      <c r="I366" s="261">
        <v>1.68</v>
      </c>
      <c r="J366" s="258">
        <f t="shared" si="19"/>
        <v>1.72</v>
      </c>
      <c r="K366" s="261">
        <f t="shared" si="17"/>
        <v>1.72</v>
      </c>
      <c r="L366" s="222" t="s">
        <v>721</v>
      </c>
    </row>
    <row r="367" spans="1:12" ht="15.75" thickBot="1">
      <c r="A367" s="256">
        <v>124</v>
      </c>
      <c r="B367" s="363" t="s">
        <v>685</v>
      </c>
      <c r="C367" s="257" t="s">
        <v>402</v>
      </c>
      <c r="D367" s="258">
        <v>0.4</v>
      </c>
      <c r="E367" s="258">
        <v>0.43</v>
      </c>
      <c r="F367" s="259">
        <v>120</v>
      </c>
      <c r="G367" s="261">
        <f t="shared" si="18"/>
        <v>-0.02999999999999997</v>
      </c>
      <c r="H367" s="259">
        <v>0</v>
      </c>
      <c r="I367" s="261">
        <v>1.68</v>
      </c>
      <c r="J367" s="258">
        <f t="shared" si="19"/>
        <v>1.71</v>
      </c>
      <c r="K367" s="261">
        <f t="shared" si="17"/>
        <v>1.71</v>
      </c>
      <c r="L367" s="222" t="s">
        <v>721</v>
      </c>
    </row>
    <row r="368" spans="1:12" ht="15.75" thickBot="1">
      <c r="A368" s="256">
        <v>125</v>
      </c>
      <c r="B368" s="363" t="s">
        <v>686</v>
      </c>
      <c r="C368" s="257" t="s">
        <v>385</v>
      </c>
      <c r="D368" s="258">
        <v>0.8</v>
      </c>
      <c r="E368" s="258">
        <v>0.32</v>
      </c>
      <c r="F368" s="259">
        <v>120</v>
      </c>
      <c r="G368" s="261">
        <f t="shared" si="18"/>
        <v>0.48000000000000004</v>
      </c>
      <c r="H368" s="259">
        <v>0</v>
      </c>
      <c r="I368" s="261">
        <v>2.625</v>
      </c>
      <c r="J368" s="258">
        <f t="shared" si="19"/>
        <v>2.145</v>
      </c>
      <c r="K368" s="261">
        <f t="shared" si="17"/>
        <v>2.145</v>
      </c>
      <c r="L368" s="222" t="s">
        <v>721</v>
      </c>
    </row>
    <row r="369" spans="1:12" ht="15.75" thickBot="1">
      <c r="A369" s="256">
        <v>126</v>
      </c>
      <c r="B369" s="363" t="s">
        <v>687</v>
      </c>
      <c r="C369" s="257" t="s">
        <v>385</v>
      </c>
      <c r="D369" s="258">
        <v>0.6</v>
      </c>
      <c r="E369" s="258">
        <v>0.44</v>
      </c>
      <c r="F369" s="259">
        <v>120</v>
      </c>
      <c r="G369" s="261">
        <f t="shared" si="18"/>
        <v>0.15999999999999998</v>
      </c>
      <c r="H369" s="259">
        <v>0</v>
      </c>
      <c r="I369" s="261">
        <v>2.625</v>
      </c>
      <c r="J369" s="258">
        <f>I369-G369-H369</f>
        <v>2.465</v>
      </c>
      <c r="K369" s="261">
        <f>J369</f>
        <v>2.465</v>
      </c>
      <c r="L369" s="222" t="s">
        <v>721</v>
      </c>
    </row>
    <row r="370" spans="1:12" ht="15.75" thickBot="1">
      <c r="A370" s="256">
        <v>127</v>
      </c>
      <c r="B370" s="363" t="s">
        <v>688</v>
      </c>
      <c r="C370" s="257" t="s">
        <v>392</v>
      </c>
      <c r="D370" s="258">
        <v>2.38</v>
      </c>
      <c r="E370" s="258">
        <v>1.03</v>
      </c>
      <c r="F370" s="259">
        <v>120</v>
      </c>
      <c r="G370" s="261">
        <f t="shared" si="18"/>
        <v>1.3499999999999999</v>
      </c>
      <c r="H370" s="259">
        <v>0</v>
      </c>
      <c r="I370" s="261">
        <v>4.2</v>
      </c>
      <c r="J370" s="258">
        <f t="shared" si="19"/>
        <v>2.8500000000000005</v>
      </c>
      <c r="K370" s="261">
        <f t="shared" si="17"/>
        <v>2.8500000000000005</v>
      </c>
      <c r="L370" s="222" t="s">
        <v>721</v>
      </c>
    </row>
    <row r="371" spans="1:12" ht="15.75" thickBot="1">
      <c r="A371" s="256">
        <v>128</v>
      </c>
      <c r="B371" s="363" t="s">
        <v>689</v>
      </c>
      <c r="C371" s="257" t="s">
        <v>392</v>
      </c>
      <c r="D371" s="258">
        <v>0.28</v>
      </c>
      <c r="E371" s="258">
        <v>0.11</v>
      </c>
      <c r="F371" s="259">
        <v>120</v>
      </c>
      <c r="G371" s="261">
        <f t="shared" si="18"/>
        <v>0.17000000000000004</v>
      </c>
      <c r="H371" s="259">
        <v>0</v>
      </c>
      <c r="I371" s="261">
        <v>4.2</v>
      </c>
      <c r="J371" s="258">
        <f t="shared" si="19"/>
        <v>4.03</v>
      </c>
      <c r="K371" s="261">
        <f t="shared" si="17"/>
        <v>4.03</v>
      </c>
      <c r="L371" s="222" t="s">
        <v>721</v>
      </c>
    </row>
    <row r="372" spans="1:12" ht="15.75" thickBot="1">
      <c r="A372" s="256">
        <v>129</v>
      </c>
      <c r="B372" s="363" t="s">
        <v>690</v>
      </c>
      <c r="C372" s="257" t="s">
        <v>393</v>
      </c>
      <c r="D372" s="258">
        <v>0.3</v>
      </c>
      <c r="E372" s="258">
        <v>0.29</v>
      </c>
      <c r="F372" s="259">
        <v>120</v>
      </c>
      <c r="G372" s="261">
        <f t="shared" si="18"/>
        <v>0.010000000000000009</v>
      </c>
      <c r="H372" s="259">
        <v>0</v>
      </c>
      <c r="I372" s="261">
        <v>1.68</v>
      </c>
      <c r="J372" s="258">
        <f t="shared" si="19"/>
        <v>1.67</v>
      </c>
      <c r="K372" s="261">
        <f t="shared" si="17"/>
        <v>1.67</v>
      </c>
      <c r="L372" s="222" t="s">
        <v>721</v>
      </c>
    </row>
    <row r="373" spans="1:12" ht="15.75" thickBot="1">
      <c r="A373" s="256">
        <v>130</v>
      </c>
      <c r="B373" s="363" t="s">
        <v>691</v>
      </c>
      <c r="C373" s="257" t="s">
        <v>385</v>
      </c>
      <c r="D373" s="258">
        <v>0.78</v>
      </c>
      <c r="E373" s="258">
        <v>1.18</v>
      </c>
      <c r="F373" s="259">
        <v>80</v>
      </c>
      <c r="G373" s="261">
        <f>D373-E373</f>
        <v>-0.3999999999999999</v>
      </c>
      <c r="H373" s="259">
        <v>0</v>
      </c>
      <c r="I373" s="261">
        <v>2.625</v>
      </c>
      <c r="J373" s="258">
        <f>I373-G373-H373</f>
        <v>3.025</v>
      </c>
      <c r="K373" s="261">
        <f t="shared" si="17"/>
        <v>3.025</v>
      </c>
      <c r="L373" s="222" t="s">
        <v>721</v>
      </c>
    </row>
    <row r="374" spans="1:12" ht="15.75" thickBot="1">
      <c r="A374" s="256">
        <v>131</v>
      </c>
      <c r="B374" s="363" t="s">
        <v>692</v>
      </c>
      <c r="C374" s="257" t="s">
        <v>393</v>
      </c>
      <c r="D374" s="258">
        <v>0.23</v>
      </c>
      <c r="E374" s="258">
        <v>0.08</v>
      </c>
      <c r="F374" s="259">
        <v>20</v>
      </c>
      <c r="G374" s="261">
        <f t="shared" si="18"/>
        <v>0.15000000000000002</v>
      </c>
      <c r="H374" s="259">
        <v>0</v>
      </c>
      <c r="I374" s="261">
        <v>1.68</v>
      </c>
      <c r="J374" s="258">
        <f t="shared" si="19"/>
        <v>1.5299999999999998</v>
      </c>
      <c r="K374" s="261">
        <f aca="true" t="shared" si="20" ref="K374:K393">J374</f>
        <v>1.5299999999999998</v>
      </c>
      <c r="L374" s="222" t="s">
        <v>721</v>
      </c>
    </row>
    <row r="375" spans="1:12" ht="15.75" thickBot="1">
      <c r="A375" s="256">
        <v>132</v>
      </c>
      <c r="B375" s="363" t="s">
        <v>693</v>
      </c>
      <c r="C375" s="257" t="s">
        <v>385</v>
      </c>
      <c r="D375" s="258">
        <v>1.57</v>
      </c>
      <c r="E375" s="258">
        <v>0.6</v>
      </c>
      <c r="F375" s="259">
        <v>20</v>
      </c>
      <c r="G375" s="261">
        <f t="shared" si="18"/>
        <v>0.9700000000000001</v>
      </c>
      <c r="H375" s="259">
        <v>0</v>
      </c>
      <c r="I375" s="261">
        <v>2.63</v>
      </c>
      <c r="J375" s="258">
        <f t="shared" si="19"/>
        <v>1.6599999999999997</v>
      </c>
      <c r="K375" s="261">
        <f t="shared" si="20"/>
        <v>1.6599999999999997</v>
      </c>
      <c r="L375" s="222" t="s">
        <v>721</v>
      </c>
    </row>
    <row r="376" spans="1:12" ht="15.75" thickBot="1">
      <c r="A376" s="256">
        <v>133</v>
      </c>
      <c r="B376" s="363" t="s">
        <v>694</v>
      </c>
      <c r="C376" s="257" t="s">
        <v>313</v>
      </c>
      <c r="D376" s="258">
        <v>4.01</v>
      </c>
      <c r="E376" s="258">
        <v>2.25</v>
      </c>
      <c r="F376" s="259">
        <v>80</v>
      </c>
      <c r="G376" s="261">
        <f t="shared" si="18"/>
        <v>1.7599999999999998</v>
      </c>
      <c r="H376" s="259">
        <v>0</v>
      </c>
      <c r="I376" s="261">
        <v>6.615</v>
      </c>
      <c r="J376" s="258">
        <f t="shared" si="19"/>
        <v>4.855</v>
      </c>
      <c r="K376" s="261">
        <f t="shared" si="20"/>
        <v>4.855</v>
      </c>
      <c r="L376" s="222" t="s">
        <v>721</v>
      </c>
    </row>
    <row r="377" spans="1:12" ht="15.75" thickBot="1">
      <c r="A377" s="256">
        <v>134</v>
      </c>
      <c r="B377" s="363" t="s">
        <v>695</v>
      </c>
      <c r="C377" s="257" t="s">
        <v>392</v>
      </c>
      <c r="D377" s="258">
        <v>1.56</v>
      </c>
      <c r="E377" s="258">
        <v>1.4</v>
      </c>
      <c r="F377" s="259">
        <v>45</v>
      </c>
      <c r="G377" s="261">
        <f t="shared" si="18"/>
        <v>0.16000000000000014</v>
      </c>
      <c r="H377" s="259">
        <v>0</v>
      </c>
      <c r="I377" s="261">
        <v>4.2</v>
      </c>
      <c r="J377" s="258">
        <f t="shared" si="19"/>
        <v>4.04</v>
      </c>
      <c r="K377" s="261">
        <f t="shared" si="20"/>
        <v>4.04</v>
      </c>
      <c r="L377" s="222" t="s">
        <v>721</v>
      </c>
    </row>
    <row r="378" spans="1:12" ht="15.75" thickBot="1">
      <c r="A378" s="256">
        <v>135</v>
      </c>
      <c r="B378" s="363" t="s">
        <v>696</v>
      </c>
      <c r="C378" s="257" t="s">
        <v>385</v>
      </c>
      <c r="D378" s="258">
        <v>0.5</v>
      </c>
      <c r="E378" s="258">
        <v>0</v>
      </c>
      <c r="F378" s="259" t="s">
        <v>358</v>
      </c>
      <c r="G378" s="261">
        <f t="shared" si="18"/>
        <v>0.5</v>
      </c>
      <c r="H378" s="259">
        <v>0</v>
      </c>
      <c r="I378" s="261">
        <v>2.625</v>
      </c>
      <c r="J378" s="258">
        <f t="shared" si="19"/>
        <v>2.125</v>
      </c>
      <c r="K378" s="261">
        <f t="shared" si="20"/>
        <v>2.125</v>
      </c>
      <c r="L378" s="222" t="s">
        <v>721</v>
      </c>
    </row>
    <row r="379" spans="1:12" ht="15.75" thickBot="1">
      <c r="A379" s="256">
        <v>136</v>
      </c>
      <c r="B379" s="363" t="s">
        <v>697</v>
      </c>
      <c r="C379" s="257" t="s">
        <v>385</v>
      </c>
      <c r="D379" s="258">
        <v>0.6</v>
      </c>
      <c r="E379" s="258">
        <v>0.6</v>
      </c>
      <c r="F379" s="259">
        <v>120</v>
      </c>
      <c r="G379" s="261">
        <f t="shared" si="18"/>
        <v>0</v>
      </c>
      <c r="H379" s="259">
        <v>0</v>
      </c>
      <c r="I379" s="261">
        <v>2.63</v>
      </c>
      <c r="J379" s="258">
        <f t="shared" si="19"/>
        <v>2.63</v>
      </c>
      <c r="K379" s="261">
        <f t="shared" si="20"/>
        <v>2.63</v>
      </c>
      <c r="L379" s="222" t="s">
        <v>721</v>
      </c>
    </row>
    <row r="380" spans="1:12" ht="15.75" thickBot="1">
      <c r="A380" s="256">
        <v>137</v>
      </c>
      <c r="B380" s="363" t="s">
        <v>698</v>
      </c>
      <c r="C380" s="257" t="s">
        <v>392</v>
      </c>
      <c r="D380" s="258">
        <v>1.26</v>
      </c>
      <c r="E380" s="258">
        <v>0.05</v>
      </c>
      <c r="F380" s="259">
        <v>10</v>
      </c>
      <c r="G380" s="261">
        <f t="shared" si="18"/>
        <v>1.21</v>
      </c>
      <c r="H380" s="259">
        <v>0</v>
      </c>
      <c r="I380" s="261">
        <v>4.2</v>
      </c>
      <c r="J380" s="258">
        <f t="shared" si="19"/>
        <v>2.99</v>
      </c>
      <c r="K380" s="261">
        <f t="shared" si="20"/>
        <v>2.99</v>
      </c>
      <c r="L380" s="222" t="s">
        <v>721</v>
      </c>
    </row>
    <row r="381" spans="1:12" ht="15.75" thickBot="1">
      <c r="A381" s="256">
        <v>138</v>
      </c>
      <c r="B381" s="363" t="s">
        <v>699</v>
      </c>
      <c r="C381" s="257" t="s">
        <v>402</v>
      </c>
      <c r="D381" s="258">
        <v>1.56</v>
      </c>
      <c r="E381" s="258">
        <v>0.08</v>
      </c>
      <c r="F381" s="259">
        <v>10</v>
      </c>
      <c r="G381" s="261">
        <f t="shared" si="18"/>
        <v>1.48</v>
      </c>
      <c r="H381" s="259">
        <v>0</v>
      </c>
      <c r="I381" s="261">
        <v>1.68</v>
      </c>
      <c r="J381" s="258">
        <f t="shared" si="19"/>
        <v>0.19999999999999996</v>
      </c>
      <c r="K381" s="261">
        <f t="shared" si="20"/>
        <v>0.19999999999999996</v>
      </c>
      <c r="L381" s="222" t="s">
        <v>721</v>
      </c>
    </row>
    <row r="382" spans="1:12" ht="15.75" thickBot="1">
      <c r="A382" s="256">
        <v>139</v>
      </c>
      <c r="B382" s="363" t="s">
        <v>700</v>
      </c>
      <c r="C382" s="257" t="s">
        <v>399</v>
      </c>
      <c r="D382" s="258">
        <v>0.69</v>
      </c>
      <c r="E382" s="258">
        <v>0.69</v>
      </c>
      <c r="F382" s="259">
        <v>120</v>
      </c>
      <c r="G382" s="261">
        <f t="shared" si="18"/>
        <v>0</v>
      </c>
      <c r="H382" s="259">
        <v>0</v>
      </c>
      <c r="I382" s="261">
        <v>3.36</v>
      </c>
      <c r="J382" s="258">
        <f t="shared" si="19"/>
        <v>3.36</v>
      </c>
      <c r="K382" s="261">
        <f t="shared" si="20"/>
        <v>3.36</v>
      </c>
      <c r="L382" s="222" t="s">
        <v>721</v>
      </c>
    </row>
    <row r="383" spans="1:12" ht="15.75" thickBot="1">
      <c r="A383" s="256">
        <v>140</v>
      </c>
      <c r="B383" s="363" t="s">
        <v>701</v>
      </c>
      <c r="C383" s="257" t="s">
        <v>385</v>
      </c>
      <c r="D383" s="258">
        <v>1.23</v>
      </c>
      <c r="E383" s="258">
        <v>0.58</v>
      </c>
      <c r="F383" s="259">
        <v>80</v>
      </c>
      <c r="G383" s="261">
        <f t="shared" si="18"/>
        <v>0.65</v>
      </c>
      <c r="H383" s="259">
        <v>0</v>
      </c>
      <c r="I383" s="261">
        <v>2.625</v>
      </c>
      <c r="J383" s="258">
        <f t="shared" si="19"/>
        <v>1.975</v>
      </c>
      <c r="K383" s="261">
        <f t="shared" si="20"/>
        <v>1.975</v>
      </c>
      <c r="L383" s="222" t="s">
        <v>721</v>
      </c>
    </row>
    <row r="384" spans="1:12" ht="15.75" thickBot="1">
      <c r="A384" s="256">
        <v>141</v>
      </c>
      <c r="B384" s="363" t="s">
        <v>702</v>
      </c>
      <c r="C384" s="257" t="s">
        <v>393</v>
      </c>
      <c r="D384" s="258">
        <v>0.43</v>
      </c>
      <c r="E384" s="258">
        <v>0.2</v>
      </c>
      <c r="F384" s="259">
        <v>80</v>
      </c>
      <c r="G384" s="261">
        <f t="shared" si="18"/>
        <v>0.22999999999999998</v>
      </c>
      <c r="H384" s="259">
        <v>0</v>
      </c>
      <c r="I384" s="261">
        <v>1.68</v>
      </c>
      <c r="J384" s="258">
        <f t="shared" si="19"/>
        <v>1.45</v>
      </c>
      <c r="K384" s="261">
        <f t="shared" si="20"/>
        <v>1.45</v>
      </c>
      <c r="L384" s="222" t="s">
        <v>721</v>
      </c>
    </row>
    <row r="385" spans="1:12" ht="15.75" thickBot="1">
      <c r="A385" s="256">
        <v>142</v>
      </c>
      <c r="B385" s="363" t="s">
        <v>703</v>
      </c>
      <c r="C385" s="257" t="s">
        <v>393</v>
      </c>
      <c r="D385" s="258">
        <v>0.31</v>
      </c>
      <c r="E385" s="258">
        <v>0.2</v>
      </c>
      <c r="F385" s="259">
        <v>120</v>
      </c>
      <c r="G385" s="261">
        <f t="shared" si="18"/>
        <v>0.10999999999999999</v>
      </c>
      <c r="H385" s="259">
        <v>0</v>
      </c>
      <c r="I385" s="261">
        <v>1.68</v>
      </c>
      <c r="J385" s="258">
        <f t="shared" si="19"/>
        <v>1.5699999999999998</v>
      </c>
      <c r="K385" s="261">
        <f t="shared" si="20"/>
        <v>1.5699999999999998</v>
      </c>
      <c r="L385" s="222" t="s">
        <v>721</v>
      </c>
    </row>
    <row r="386" spans="1:12" ht="15.75" thickBot="1">
      <c r="A386" s="256">
        <v>143</v>
      </c>
      <c r="B386" s="363" t="s">
        <v>704</v>
      </c>
      <c r="C386" s="257" t="s">
        <v>392</v>
      </c>
      <c r="D386" s="258">
        <v>2.25</v>
      </c>
      <c r="E386" s="258">
        <v>1.08</v>
      </c>
      <c r="F386" s="259">
        <v>45</v>
      </c>
      <c r="G386" s="261">
        <f t="shared" si="18"/>
        <v>1.17</v>
      </c>
      <c r="H386" s="259">
        <v>0</v>
      </c>
      <c r="I386" s="261">
        <v>4.2</v>
      </c>
      <c r="J386" s="258">
        <f t="shared" si="19"/>
        <v>3.0300000000000002</v>
      </c>
      <c r="K386" s="261">
        <f t="shared" si="20"/>
        <v>3.0300000000000002</v>
      </c>
      <c r="L386" s="222" t="s">
        <v>721</v>
      </c>
    </row>
    <row r="387" spans="1:12" ht="15.75" thickBot="1">
      <c r="A387" s="256">
        <v>144</v>
      </c>
      <c r="B387" s="363" t="s">
        <v>705</v>
      </c>
      <c r="C387" s="257" t="s">
        <v>385</v>
      </c>
      <c r="D387" s="258">
        <v>0.8</v>
      </c>
      <c r="E387" s="258">
        <v>0.6</v>
      </c>
      <c r="F387" s="259">
        <v>120</v>
      </c>
      <c r="G387" s="261">
        <f t="shared" si="18"/>
        <v>0.20000000000000007</v>
      </c>
      <c r="H387" s="259">
        <v>0</v>
      </c>
      <c r="I387" s="261">
        <v>2.63</v>
      </c>
      <c r="J387" s="258">
        <f t="shared" si="19"/>
        <v>2.4299999999999997</v>
      </c>
      <c r="K387" s="261">
        <f t="shared" si="20"/>
        <v>2.4299999999999997</v>
      </c>
      <c r="L387" s="222" t="s">
        <v>721</v>
      </c>
    </row>
    <row r="388" spans="1:12" ht="15.75" thickBot="1">
      <c r="A388" s="256">
        <v>145</v>
      </c>
      <c r="B388" s="368" t="s">
        <v>706</v>
      </c>
      <c r="C388" s="257" t="s">
        <v>385</v>
      </c>
      <c r="D388" s="258">
        <v>1.19</v>
      </c>
      <c r="E388" s="258">
        <v>1</v>
      </c>
      <c r="F388" s="259">
        <v>80</v>
      </c>
      <c r="G388" s="261">
        <f t="shared" si="18"/>
        <v>0.18999999999999995</v>
      </c>
      <c r="H388" s="259">
        <v>0</v>
      </c>
      <c r="I388" s="261">
        <v>2.63</v>
      </c>
      <c r="J388" s="258">
        <f t="shared" si="19"/>
        <v>2.44</v>
      </c>
      <c r="K388" s="261">
        <f t="shared" si="20"/>
        <v>2.44</v>
      </c>
      <c r="L388" s="222" t="s">
        <v>721</v>
      </c>
    </row>
    <row r="389" spans="1:12" ht="15.75" thickBot="1">
      <c r="A389" s="256">
        <v>146</v>
      </c>
      <c r="B389" s="363" t="s">
        <v>707</v>
      </c>
      <c r="C389" s="257" t="s">
        <v>311</v>
      </c>
      <c r="D389" s="258">
        <v>24.9</v>
      </c>
      <c r="E389" s="258">
        <v>5</v>
      </c>
      <c r="F389" s="259">
        <v>10</v>
      </c>
      <c r="G389" s="261">
        <f t="shared" si="18"/>
        <v>19.9</v>
      </c>
      <c r="H389" s="259">
        <v>0</v>
      </c>
      <c r="I389" s="261">
        <v>26.25</v>
      </c>
      <c r="J389" s="258">
        <f t="shared" si="19"/>
        <v>6.350000000000001</v>
      </c>
      <c r="K389" s="261">
        <f t="shared" si="20"/>
        <v>6.350000000000001</v>
      </c>
      <c r="L389" s="222" t="s">
        <v>721</v>
      </c>
    </row>
    <row r="390" spans="1:12" ht="15.75" thickBot="1">
      <c r="A390" s="256">
        <v>147</v>
      </c>
      <c r="B390" s="363" t="s">
        <v>708</v>
      </c>
      <c r="C390" s="257" t="s">
        <v>385</v>
      </c>
      <c r="D390" s="258">
        <v>0.4</v>
      </c>
      <c r="E390" s="258">
        <v>0.5</v>
      </c>
      <c r="F390" s="259">
        <v>120</v>
      </c>
      <c r="G390" s="261">
        <f t="shared" si="18"/>
        <v>-0.09999999999999998</v>
      </c>
      <c r="H390" s="259">
        <v>0</v>
      </c>
      <c r="I390" s="261">
        <v>4.2</v>
      </c>
      <c r="J390" s="258">
        <f t="shared" si="19"/>
        <v>4.3</v>
      </c>
      <c r="K390" s="261">
        <f t="shared" si="20"/>
        <v>4.3</v>
      </c>
      <c r="L390" s="222" t="s">
        <v>721</v>
      </c>
    </row>
    <row r="391" spans="1:12" ht="15.75" thickBot="1">
      <c r="A391" s="256">
        <v>148</v>
      </c>
      <c r="B391" s="363" t="s">
        <v>709</v>
      </c>
      <c r="C391" s="257" t="s">
        <v>395</v>
      </c>
      <c r="D391" s="258">
        <v>0.31</v>
      </c>
      <c r="E391" s="258">
        <v>0.21</v>
      </c>
      <c r="F391" s="259">
        <v>80</v>
      </c>
      <c r="G391" s="261">
        <f t="shared" si="18"/>
        <v>0.1</v>
      </c>
      <c r="H391" s="259">
        <v>0</v>
      </c>
      <c r="I391" s="261">
        <v>2.625</v>
      </c>
      <c r="J391" s="258">
        <f t="shared" si="19"/>
        <v>2.525</v>
      </c>
      <c r="K391" s="261">
        <f t="shared" si="20"/>
        <v>2.525</v>
      </c>
      <c r="L391" s="222" t="s">
        <v>721</v>
      </c>
    </row>
    <row r="392" spans="1:12" ht="15.75" thickBot="1">
      <c r="A392" s="256">
        <v>149</v>
      </c>
      <c r="B392" s="363" t="s">
        <v>710</v>
      </c>
      <c r="C392" s="257" t="s">
        <v>385</v>
      </c>
      <c r="D392" s="258">
        <v>0.2</v>
      </c>
      <c r="E392" s="258">
        <v>0.3</v>
      </c>
      <c r="F392" s="259">
        <v>120</v>
      </c>
      <c r="G392" s="261">
        <f t="shared" si="18"/>
        <v>-0.09999999999999998</v>
      </c>
      <c r="H392" s="259">
        <v>0</v>
      </c>
      <c r="I392" s="261">
        <v>2.625</v>
      </c>
      <c r="J392" s="258">
        <f t="shared" si="19"/>
        <v>2.725</v>
      </c>
      <c r="K392" s="261">
        <f t="shared" si="20"/>
        <v>2.725</v>
      </c>
      <c r="L392" s="222" t="s">
        <v>721</v>
      </c>
    </row>
    <row r="393" spans="1:12" ht="15.75" thickBot="1">
      <c r="A393" s="256">
        <v>150</v>
      </c>
      <c r="B393" s="363" t="s">
        <v>557</v>
      </c>
      <c r="C393" s="257" t="s">
        <v>398</v>
      </c>
      <c r="D393" s="258">
        <v>2.21</v>
      </c>
      <c r="E393" s="258">
        <v>0.6</v>
      </c>
      <c r="F393" s="259">
        <v>120</v>
      </c>
      <c r="G393" s="261">
        <f t="shared" si="18"/>
        <v>1.6099999999999999</v>
      </c>
      <c r="H393" s="259">
        <v>0</v>
      </c>
      <c r="I393" s="261">
        <v>4.2</v>
      </c>
      <c r="J393" s="258">
        <f t="shared" si="19"/>
        <v>2.5900000000000003</v>
      </c>
      <c r="K393" s="261">
        <f t="shared" si="20"/>
        <v>2.5900000000000003</v>
      </c>
      <c r="L393" s="222" t="s">
        <v>721</v>
      </c>
    </row>
    <row r="394" spans="1:12" ht="15.75" thickBot="1">
      <c r="A394" s="256">
        <v>151</v>
      </c>
      <c r="B394" s="363" t="s">
        <v>711</v>
      </c>
      <c r="C394" s="257" t="s">
        <v>380</v>
      </c>
      <c r="D394" s="258">
        <v>9.28</v>
      </c>
      <c r="E394" s="258">
        <v>4.7</v>
      </c>
      <c r="F394" s="259">
        <v>80</v>
      </c>
      <c r="G394" s="261">
        <f t="shared" si="18"/>
        <v>4.579999999999999</v>
      </c>
      <c r="H394" s="259">
        <v>0</v>
      </c>
      <c r="I394" s="261">
        <v>10.5</v>
      </c>
      <c r="J394" s="258">
        <f>I394-G394-H394</f>
        <v>5.920000000000001</v>
      </c>
      <c r="K394" s="261">
        <f>J394</f>
        <v>5.920000000000001</v>
      </c>
      <c r="L394" s="222" t="s">
        <v>721</v>
      </c>
    </row>
    <row r="395" spans="1:12" ht="24.75" thickBot="1">
      <c r="A395" s="256">
        <v>152</v>
      </c>
      <c r="B395" s="366" t="s">
        <v>712</v>
      </c>
      <c r="C395" s="257" t="s">
        <v>385</v>
      </c>
      <c r="D395" s="258">
        <v>1.97</v>
      </c>
      <c r="E395" s="258">
        <v>3.9</v>
      </c>
      <c r="F395" s="259">
        <v>120</v>
      </c>
      <c r="G395" s="261">
        <f t="shared" si="18"/>
        <v>-1.93</v>
      </c>
      <c r="H395" s="259">
        <v>0</v>
      </c>
      <c r="I395" s="261">
        <v>2.625</v>
      </c>
      <c r="J395" s="258">
        <f>I395-G395-H395</f>
        <v>4.555</v>
      </c>
      <c r="K395" s="261">
        <f>J395</f>
        <v>4.555</v>
      </c>
      <c r="L395" s="222" t="s">
        <v>721</v>
      </c>
    </row>
    <row r="396" spans="1:12" ht="15.75" thickBot="1">
      <c r="A396" s="464"/>
      <c r="B396" s="374" t="s">
        <v>713</v>
      </c>
      <c r="C396" s="306">
        <v>3185.9</v>
      </c>
      <c r="D396" s="307">
        <v>763.705</v>
      </c>
      <c r="E396" s="308">
        <v>777.41</v>
      </c>
      <c r="F396" s="307"/>
      <c r="G396" s="307"/>
      <c r="H396" s="309"/>
      <c r="I396" s="307"/>
      <c r="J396" s="307"/>
      <c r="K396" s="310">
        <v>1191.575</v>
      </c>
      <c r="L396" s="229"/>
    </row>
    <row r="397" spans="1:12" ht="15.75" thickBot="1">
      <c r="A397" s="465"/>
      <c r="B397" s="374" t="s">
        <v>714</v>
      </c>
      <c r="C397" s="311"/>
      <c r="D397" s="312"/>
      <c r="E397" s="312"/>
      <c r="F397" s="312"/>
      <c r="G397" s="311"/>
      <c r="H397" s="313"/>
      <c r="I397" s="312"/>
      <c r="J397" s="312"/>
      <c r="K397" s="312">
        <v>-8.27</v>
      </c>
      <c r="L397" s="230"/>
    </row>
    <row r="398" spans="1:12" ht="15.75" thickBot="1">
      <c r="A398" s="466"/>
      <c r="B398" s="375" t="s">
        <v>715</v>
      </c>
      <c r="C398" s="314"/>
      <c r="D398" s="315"/>
      <c r="E398" s="315"/>
      <c r="F398" s="315"/>
      <c r="G398" s="314"/>
      <c r="H398" s="316"/>
      <c r="I398" s="315"/>
      <c r="J398" s="315"/>
      <c r="K398" s="315">
        <v>1183.31</v>
      </c>
      <c r="L398" s="317"/>
    </row>
    <row r="399" spans="1:12" ht="15">
      <c r="A399" s="318"/>
      <c r="B399" s="319"/>
      <c r="C399" s="320"/>
      <c r="D399" s="321"/>
      <c r="E399" s="321"/>
      <c r="F399" s="321"/>
      <c r="G399" s="320"/>
      <c r="H399" s="322"/>
      <c r="I399" s="321"/>
      <c r="J399" s="321"/>
      <c r="K399" s="321"/>
      <c r="L399" s="235"/>
    </row>
    <row r="400" spans="1:12" ht="15">
      <c r="A400" s="318"/>
      <c r="B400" s="320" t="s">
        <v>716</v>
      </c>
      <c r="C400" s="320"/>
      <c r="D400" s="321"/>
      <c r="E400" s="321"/>
      <c r="F400" s="321"/>
      <c r="G400" s="320"/>
      <c r="H400" s="322"/>
      <c r="I400" s="321"/>
      <c r="J400" s="321"/>
      <c r="K400" s="321"/>
      <c r="L400" s="235"/>
    </row>
    <row r="401" spans="1:12" ht="15">
      <c r="A401" s="318"/>
      <c r="B401" s="463" t="s">
        <v>404</v>
      </c>
      <c r="C401" s="463"/>
      <c r="D401" s="463"/>
      <c r="E401" s="463"/>
      <c r="F401" s="463"/>
      <c r="G401" s="463"/>
      <c r="H401" s="463"/>
      <c r="I401" s="463"/>
      <c r="J401" s="463"/>
      <c r="K401" s="463"/>
      <c r="L401" s="463"/>
    </row>
    <row r="402" spans="1:12" ht="15">
      <c r="A402" s="318"/>
      <c r="B402" s="319"/>
      <c r="C402" s="320"/>
      <c r="D402" s="321"/>
      <c r="E402" s="321"/>
      <c r="F402" s="321"/>
      <c r="G402" s="320"/>
      <c r="H402" s="322"/>
      <c r="I402" s="321"/>
      <c r="J402" s="321"/>
      <c r="K402" s="321"/>
      <c r="L402" s="235"/>
    </row>
    <row r="403" spans="1:12" ht="15">
      <c r="A403" s="318"/>
      <c r="B403" s="319"/>
      <c r="C403" s="320"/>
      <c r="D403" s="321"/>
      <c r="E403" s="321"/>
      <c r="F403" s="321"/>
      <c r="G403" s="320"/>
      <c r="H403" s="322"/>
      <c r="I403" s="321"/>
      <c r="J403" s="321"/>
      <c r="K403" s="321"/>
      <c r="L403" s="235"/>
    </row>
    <row r="404" spans="1:12" ht="15">
      <c r="A404" s="318"/>
      <c r="B404" s="323"/>
      <c r="C404" s="319" t="s">
        <v>717</v>
      </c>
      <c r="D404" s="324"/>
      <c r="E404" s="324"/>
      <c r="F404" s="324"/>
      <c r="G404" s="319"/>
      <c r="H404" s="325"/>
      <c r="I404" s="324"/>
      <c r="J404" s="324"/>
      <c r="K404" s="324"/>
      <c r="L404" s="235"/>
    </row>
    <row r="405" spans="1:12" ht="15">
      <c r="A405" s="318"/>
      <c r="B405" s="323"/>
      <c r="C405" s="319" t="s">
        <v>718</v>
      </c>
      <c r="D405" s="324"/>
      <c r="E405" s="324"/>
      <c r="F405" s="324"/>
      <c r="G405" s="319"/>
      <c r="H405" s="325"/>
      <c r="I405" s="324"/>
      <c r="J405" s="324" t="s">
        <v>719</v>
      </c>
      <c r="K405" s="324"/>
      <c r="L405" s="235"/>
    </row>
    <row r="406" spans="1:12" ht="15">
      <c r="A406" s="318"/>
      <c r="B406" s="319"/>
      <c r="C406" s="319"/>
      <c r="D406" s="324"/>
      <c r="E406" s="324"/>
      <c r="F406" s="324"/>
      <c r="G406" s="319"/>
      <c r="H406" s="325"/>
      <c r="I406" s="324"/>
      <c r="J406" s="324"/>
      <c r="K406" s="324"/>
      <c r="L406" s="235"/>
    </row>
    <row r="407" spans="1:12" ht="15">
      <c r="A407" s="318"/>
      <c r="B407" s="319"/>
      <c r="C407" s="320"/>
      <c r="D407" s="321"/>
      <c r="E407" s="321"/>
      <c r="F407" s="321"/>
      <c r="G407" s="320"/>
      <c r="H407" s="322"/>
      <c r="I407" s="321"/>
      <c r="J407" s="321"/>
      <c r="K407" s="321"/>
      <c r="L407" s="235"/>
    </row>
  </sheetData>
  <sheetProtection/>
  <mergeCells count="172">
    <mergeCell ref="B401:L401"/>
    <mergeCell ref="A396:A398"/>
    <mergeCell ref="A304:A306"/>
    <mergeCell ref="K304:K306"/>
    <mergeCell ref="L304:L306"/>
    <mergeCell ref="A301:A303"/>
    <mergeCell ref="K301:K303"/>
    <mergeCell ref="L301:L303"/>
    <mergeCell ref="A289:A291"/>
    <mergeCell ref="K289:K291"/>
    <mergeCell ref="L289:L291"/>
    <mergeCell ref="A292:A294"/>
    <mergeCell ref="A295:A297"/>
    <mergeCell ref="K295:K297"/>
    <mergeCell ref="L295:L297"/>
    <mergeCell ref="A298:A300"/>
    <mergeCell ref="K298:K300"/>
    <mergeCell ref="L298:L300"/>
    <mergeCell ref="K292:K294"/>
    <mergeCell ref="L292:L294"/>
    <mergeCell ref="A283:A285"/>
    <mergeCell ref="K283:K285"/>
    <mergeCell ref="L283:L285"/>
    <mergeCell ref="A286:A288"/>
    <mergeCell ref="K286:K288"/>
    <mergeCell ref="L286:L288"/>
    <mergeCell ref="A277:A279"/>
    <mergeCell ref="K277:K279"/>
    <mergeCell ref="L277:L279"/>
    <mergeCell ref="A280:A282"/>
    <mergeCell ref="K280:K282"/>
    <mergeCell ref="L280:L282"/>
    <mergeCell ref="A271:A273"/>
    <mergeCell ref="K271:K273"/>
    <mergeCell ref="L271:L273"/>
    <mergeCell ref="A274:A276"/>
    <mergeCell ref="K274:K276"/>
    <mergeCell ref="L274:L276"/>
    <mergeCell ref="A262:A264"/>
    <mergeCell ref="K262:K264"/>
    <mergeCell ref="L262:L264"/>
    <mergeCell ref="A268:A270"/>
    <mergeCell ref="K268:K270"/>
    <mergeCell ref="L268:L270"/>
    <mergeCell ref="A256:A258"/>
    <mergeCell ref="K256:K258"/>
    <mergeCell ref="L256:L258"/>
    <mergeCell ref="A259:A261"/>
    <mergeCell ref="K259:K261"/>
    <mergeCell ref="L259:L261"/>
    <mergeCell ref="A248:A250"/>
    <mergeCell ref="K248:K250"/>
    <mergeCell ref="L248:L250"/>
    <mergeCell ref="A253:A255"/>
    <mergeCell ref="K253:K255"/>
    <mergeCell ref="L253:L255"/>
    <mergeCell ref="A241:A243"/>
    <mergeCell ref="K241:K243"/>
    <mergeCell ref="L241:L243"/>
    <mergeCell ref="A245:A247"/>
    <mergeCell ref="K245:K247"/>
    <mergeCell ref="L245:L247"/>
    <mergeCell ref="A235:A237"/>
    <mergeCell ref="K235:K237"/>
    <mergeCell ref="L235:L237"/>
    <mergeCell ref="A238:A240"/>
    <mergeCell ref="K238:K240"/>
    <mergeCell ref="L238:L240"/>
    <mergeCell ref="A228:A230"/>
    <mergeCell ref="K228:K230"/>
    <mergeCell ref="L228:L230"/>
    <mergeCell ref="A231:A233"/>
    <mergeCell ref="K231:K233"/>
    <mergeCell ref="L231:L233"/>
    <mergeCell ref="A221:A223"/>
    <mergeCell ref="K221:K223"/>
    <mergeCell ref="L221:L223"/>
    <mergeCell ref="A224:A226"/>
    <mergeCell ref="K224:K226"/>
    <mergeCell ref="L224:L226"/>
    <mergeCell ref="A215:A217"/>
    <mergeCell ref="K215:K217"/>
    <mergeCell ref="L215:L217"/>
    <mergeCell ref="A218:A220"/>
    <mergeCell ref="K218:K220"/>
    <mergeCell ref="L218:L220"/>
    <mergeCell ref="A208:A210"/>
    <mergeCell ref="K208:K210"/>
    <mergeCell ref="L208:L210"/>
    <mergeCell ref="A212:A214"/>
    <mergeCell ref="K212:K214"/>
    <mergeCell ref="L212:L214"/>
    <mergeCell ref="A200:A202"/>
    <mergeCell ref="K200:K202"/>
    <mergeCell ref="L200:L202"/>
    <mergeCell ref="A204:A206"/>
    <mergeCell ref="K204:K206"/>
    <mergeCell ref="L204:L206"/>
    <mergeCell ref="A194:A196"/>
    <mergeCell ref="K194:K196"/>
    <mergeCell ref="L194:L196"/>
    <mergeCell ref="A197:A199"/>
    <mergeCell ref="K197:K199"/>
    <mergeCell ref="L197:L199"/>
    <mergeCell ref="A188:A190"/>
    <mergeCell ref="K188:K190"/>
    <mergeCell ref="L188:L190"/>
    <mergeCell ref="A191:A193"/>
    <mergeCell ref="K191:K193"/>
    <mergeCell ref="L191:L193"/>
    <mergeCell ref="A181:A183"/>
    <mergeCell ref="K181:K183"/>
    <mergeCell ref="L181:L183"/>
    <mergeCell ref="A185:A187"/>
    <mergeCell ref="K185:K187"/>
    <mergeCell ref="L185:L187"/>
    <mergeCell ref="A174:A176"/>
    <mergeCell ref="K174:K176"/>
    <mergeCell ref="L174:L176"/>
    <mergeCell ref="A178:A180"/>
    <mergeCell ref="K178:K180"/>
    <mergeCell ref="L178:L180"/>
    <mergeCell ref="A166:A168"/>
    <mergeCell ref="K166:K168"/>
    <mergeCell ref="L166:L168"/>
    <mergeCell ref="A170:A172"/>
    <mergeCell ref="K170:K172"/>
    <mergeCell ref="L170:L172"/>
    <mergeCell ref="A160:A162"/>
    <mergeCell ref="K160:K162"/>
    <mergeCell ref="L160:L162"/>
    <mergeCell ref="A163:A165"/>
    <mergeCell ref="K163:K165"/>
    <mergeCell ref="L163:L165"/>
    <mergeCell ref="K29:K31"/>
    <mergeCell ref="L29:L31"/>
    <mergeCell ref="L34:L36"/>
    <mergeCell ref="A29:A31"/>
    <mergeCell ref="A34:A36"/>
    <mergeCell ref="A153:L153"/>
    <mergeCell ref="A156:A158"/>
    <mergeCell ref="K156:K158"/>
    <mergeCell ref="L156:L158"/>
    <mergeCell ref="A19:A21"/>
    <mergeCell ref="K19:K21"/>
    <mergeCell ref="L19:L21"/>
    <mergeCell ref="A24:A26"/>
    <mergeCell ref="K24:K26"/>
    <mergeCell ref="L24:L26"/>
    <mergeCell ref="A12:A14"/>
    <mergeCell ref="K12:K14"/>
    <mergeCell ref="L12:L14"/>
    <mergeCell ref="A16:A18"/>
    <mergeCell ref="K16:K18"/>
    <mergeCell ref="L16:L18"/>
    <mergeCell ref="L8:L10"/>
    <mergeCell ref="L3:L5"/>
    <mergeCell ref="C4:C5"/>
    <mergeCell ref="D4:D5"/>
    <mergeCell ref="E4:F4"/>
    <mergeCell ref="G4:G5"/>
    <mergeCell ref="H4:H5"/>
    <mergeCell ref="A7:K7"/>
    <mergeCell ref="I4:I5"/>
    <mergeCell ref="J4:K5"/>
    <mergeCell ref="A8:A10"/>
    <mergeCell ref="K8:K10"/>
    <mergeCell ref="A3:A5"/>
    <mergeCell ref="B1:K1"/>
    <mergeCell ref="J2:K2"/>
    <mergeCell ref="B3:B5"/>
    <mergeCell ref="C3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Rudakov_SV</dc:creator>
  <cp:keywords/>
  <dc:description/>
  <cp:lastModifiedBy>Admin</cp:lastModifiedBy>
  <cp:lastPrinted>2010-05-28T09:57:15Z</cp:lastPrinted>
  <dcterms:created xsi:type="dcterms:W3CDTF">2008-10-03T08:18:33Z</dcterms:created>
  <dcterms:modified xsi:type="dcterms:W3CDTF">2009-12-31T22:57:29Z</dcterms:modified>
  <cp:category/>
  <cp:version/>
  <cp:contentType/>
  <cp:contentStatus/>
</cp:coreProperties>
</file>