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шаблон!$A$2:$BW$51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шаблон!$A$1:$BO$57</definedName>
  </definedNames>
  <calcPr calcId="145621"/>
</workbook>
</file>

<file path=xl/calcChain.xml><?xml version="1.0" encoding="utf-8"?>
<calcChain xmlns="http://schemas.openxmlformats.org/spreadsheetml/2006/main">
  <c r="AI52" i="4" l="1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J52" i="4"/>
  <c r="AK52" i="4"/>
  <c r="AM52" i="4"/>
  <c r="AO52" i="4"/>
  <c r="AQ52" i="4"/>
  <c r="AR52" i="4"/>
  <c r="AS52" i="4"/>
  <c r="AU52" i="4"/>
  <c r="AV52" i="4"/>
  <c r="AW52" i="4"/>
  <c r="AX52" i="4"/>
  <c r="AY52" i="4"/>
  <c r="AZ52" i="4"/>
  <c r="BA52" i="4"/>
  <c r="BC52" i="4"/>
  <c r="BE52" i="4"/>
  <c r="BF52" i="4"/>
  <c r="BG52" i="4"/>
  <c r="BH52" i="4"/>
  <c r="BI52" i="4"/>
  <c r="BJ52" i="4"/>
  <c r="BK52" i="4"/>
  <c r="BL52" i="4"/>
  <c r="BM52" i="4"/>
  <c r="BN52" i="4"/>
  <c r="O52" i="4"/>
  <c r="N51" i="4" l="1"/>
  <c r="O51" i="4" s="1"/>
  <c r="S50" i="4"/>
  <c r="P50" i="4"/>
  <c r="N49" i="4"/>
  <c r="O49" i="4" s="1"/>
  <c r="S48" i="4"/>
  <c r="P48" i="4"/>
  <c r="N47" i="4"/>
  <c r="O47" i="4" s="1"/>
  <c r="S46" i="4"/>
  <c r="P46" i="4"/>
  <c r="N45" i="4"/>
  <c r="O45" i="4" s="1"/>
  <c r="U44" i="4"/>
  <c r="O44" i="4" s="1"/>
  <c r="N44" i="4"/>
  <c r="S43" i="4"/>
  <c r="P43" i="4"/>
  <c r="BC43" i="4"/>
  <c r="N42" i="4"/>
  <c r="O42" i="4" s="1"/>
  <c r="S41" i="4"/>
  <c r="P41" i="4"/>
  <c r="N40" i="4"/>
  <c r="O40" i="4" s="1"/>
  <c r="S39" i="4"/>
  <c r="P39" i="4"/>
  <c r="P36" i="4"/>
  <c r="S36" i="4"/>
  <c r="N38" i="4"/>
  <c r="O38" i="4" s="1"/>
  <c r="T38" i="4" s="1"/>
  <c r="T36" i="4" s="1"/>
  <c r="U37" i="4"/>
  <c r="O37" i="4" s="1"/>
  <c r="N37" i="4"/>
  <c r="N34" i="4"/>
  <c r="O34" i="4" s="1"/>
  <c r="S33" i="4"/>
  <c r="P33" i="4"/>
  <c r="N32" i="4"/>
  <c r="O32" i="4" s="1"/>
  <c r="S31" i="4"/>
  <c r="P31" i="4"/>
  <c r="N30" i="4"/>
  <c r="O30" i="4" s="1"/>
  <c r="S29" i="4"/>
  <c r="P29" i="4"/>
  <c r="N28" i="4"/>
  <c r="O28" i="4" s="1"/>
  <c r="S27" i="4"/>
  <c r="P27" i="4"/>
  <c r="N26" i="4"/>
  <c r="O26" i="4" s="1"/>
  <c r="S25" i="4"/>
  <c r="P25" i="4"/>
  <c r="N24" i="4"/>
  <c r="O24" i="4" s="1"/>
  <c r="S23" i="4"/>
  <c r="P23" i="4"/>
  <c r="P18" i="4"/>
  <c r="S18" i="4"/>
  <c r="O36" i="4" l="1"/>
  <c r="T51" i="4"/>
  <c r="T50" i="4" s="1"/>
  <c r="O50" i="4"/>
  <c r="BC36" i="4"/>
  <c r="R51" i="4"/>
  <c r="R50" i="4" s="1"/>
  <c r="Q51" i="4"/>
  <c r="T49" i="4"/>
  <c r="T48" i="4" s="1"/>
  <c r="Q49" i="4"/>
  <c r="R49" i="4"/>
  <c r="R48" i="4" s="1"/>
  <c r="O48" i="4"/>
  <c r="T47" i="4"/>
  <c r="T46" i="4" s="1"/>
  <c r="Q47" i="4"/>
  <c r="R47" i="4"/>
  <c r="R46" i="4" s="1"/>
  <c r="O46" i="4"/>
  <c r="T45" i="4"/>
  <c r="T43" i="4" s="1"/>
  <c r="Q45" i="4"/>
  <c r="R45" i="4"/>
  <c r="R43" i="4" s="1"/>
  <c r="O43" i="4"/>
  <c r="T42" i="4"/>
  <c r="T41" i="4" s="1"/>
  <c r="Q42" i="4"/>
  <c r="R42" i="4"/>
  <c r="R41" i="4" s="1"/>
  <c r="O41" i="4"/>
  <c r="T40" i="4"/>
  <c r="T39" i="4" s="1"/>
  <c r="Q40" i="4"/>
  <c r="R40" i="4"/>
  <c r="R39" i="4" s="1"/>
  <c r="O39" i="4"/>
  <c r="R38" i="4"/>
  <c r="R36" i="4" s="1"/>
  <c r="Q38" i="4"/>
  <c r="T34" i="4"/>
  <c r="T33" i="4" s="1"/>
  <c r="Q34" i="4"/>
  <c r="R34" i="4"/>
  <c r="R33" i="4" s="1"/>
  <c r="O33" i="4"/>
  <c r="T32" i="4"/>
  <c r="T31" i="4" s="1"/>
  <c r="Q32" i="4"/>
  <c r="R32" i="4"/>
  <c r="R31" i="4" s="1"/>
  <c r="O31" i="4"/>
  <c r="T30" i="4"/>
  <c r="T29" i="4" s="1"/>
  <c r="Q30" i="4"/>
  <c r="R30" i="4"/>
  <c r="R29" i="4" s="1"/>
  <c r="O29" i="4"/>
  <c r="T28" i="4"/>
  <c r="T27" i="4" s="1"/>
  <c r="Q28" i="4"/>
  <c r="R28" i="4"/>
  <c r="R27" i="4" s="1"/>
  <c r="O27" i="4"/>
  <c r="T26" i="4"/>
  <c r="T25" i="4" s="1"/>
  <c r="Q26" i="4"/>
  <c r="R26" i="4"/>
  <c r="R25" i="4" s="1"/>
  <c r="O25" i="4"/>
  <c r="T24" i="4"/>
  <c r="T23" i="4" s="1"/>
  <c r="Q24" i="4"/>
  <c r="R24" i="4"/>
  <c r="R23" i="4" s="1"/>
  <c r="O23" i="4"/>
  <c r="U38" i="4" l="1"/>
  <c r="Q36" i="4"/>
  <c r="U51" i="4"/>
  <c r="Q50" i="4"/>
  <c r="U49" i="4"/>
  <c r="Q48" i="4"/>
  <c r="U47" i="4"/>
  <c r="Q46" i="4"/>
  <c r="Q43" i="4"/>
  <c r="U45" i="4"/>
  <c r="U42" i="4"/>
  <c r="Q41" i="4"/>
  <c r="U40" i="4"/>
  <c r="Q39" i="4"/>
  <c r="U34" i="4"/>
  <c r="Q33" i="4"/>
  <c r="U32" i="4"/>
  <c r="Q31" i="4"/>
  <c r="U30" i="4"/>
  <c r="Q29" i="4"/>
  <c r="U28" i="4"/>
  <c r="Q27" i="4"/>
  <c r="U26" i="4"/>
  <c r="Q25" i="4"/>
  <c r="U24" i="4"/>
  <c r="Q23" i="4"/>
  <c r="BE36" i="4" l="1"/>
  <c r="U36" i="4"/>
  <c r="BE50" i="4"/>
  <c r="BN50" i="4" s="1"/>
  <c r="U50" i="4"/>
  <c r="BE48" i="4"/>
  <c r="BN48" i="4" s="1"/>
  <c r="U48" i="4"/>
  <c r="BE46" i="4"/>
  <c r="U46" i="4"/>
  <c r="BE43" i="4"/>
  <c r="U43" i="4"/>
  <c r="BE41" i="4"/>
  <c r="U41" i="4"/>
  <c r="BE39" i="4"/>
  <c r="U39" i="4"/>
  <c r="U33" i="4"/>
  <c r="BE33" i="4"/>
  <c r="U31" i="4"/>
  <c r="BE31" i="4"/>
  <c r="U29" i="4"/>
  <c r="BE29" i="4"/>
  <c r="U27" i="4"/>
  <c r="BE27" i="4"/>
  <c r="U25" i="4"/>
  <c r="BE25" i="4"/>
  <c r="U23" i="4"/>
  <c r="BE23" i="4"/>
  <c r="N22" i="4" l="1"/>
  <c r="O22" i="4" s="1"/>
  <c r="U21" i="4"/>
  <c r="N21" i="4"/>
  <c r="U20" i="4"/>
  <c r="AM18" i="4" s="1"/>
  <c r="N20" i="4"/>
  <c r="N19" i="4"/>
  <c r="O19" i="4" s="1"/>
  <c r="T19" i="4" l="1"/>
  <c r="O21" i="4"/>
  <c r="AU18" i="4"/>
  <c r="O20" i="4"/>
  <c r="O18" i="4" s="1"/>
  <c r="T22" i="4"/>
  <c r="Q22" i="4"/>
  <c r="R22" i="4"/>
  <c r="R19" i="4"/>
  <c r="Q19" i="4"/>
  <c r="R18" i="4" l="1"/>
  <c r="T18" i="4"/>
  <c r="U19" i="4"/>
  <c r="Q18" i="4"/>
  <c r="U22" i="4"/>
  <c r="BE18" i="4" s="1"/>
  <c r="AI18" i="4" l="1"/>
  <c r="U18" i="4"/>
  <c r="N16" i="4"/>
  <c r="O16" i="4" s="1"/>
  <c r="S15" i="4"/>
  <c r="P15" i="4"/>
  <c r="N14" i="4"/>
  <c r="O14" i="4" s="1"/>
  <c r="S13" i="4"/>
  <c r="P13" i="4"/>
  <c r="N12" i="4"/>
  <c r="O12" i="4" s="1"/>
  <c r="S11" i="4"/>
  <c r="P11" i="4"/>
  <c r="T14" i="4" l="1"/>
  <c r="T13" i="4" s="1"/>
  <c r="O13" i="4"/>
  <c r="T16" i="4"/>
  <c r="T15" i="4" s="1"/>
  <c r="Q16" i="4"/>
  <c r="R16" i="4"/>
  <c r="R15" i="4" s="1"/>
  <c r="O15" i="4"/>
  <c r="R14" i="4"/>
  <c r="R13" i="4" s="1"/>
  <c r="Q14" i="4"/>
  <c r="T12" i="4"/>
  <c r="T11" i="4" s="1"/>
  <c r="Q12" i="4"/>
  <c r="R12" i="4"/>
  <c r="R11" i="4" s="1"/>
  <c r="O11" i="4"/>
  <c r="U16" i="4" l="1"/>
  <c r="Q15" i="4"/>
  <c r="U14" i="4"/>
  <c r="Q13" i="4"/>
  <c r="U12" i="4"/>
  <c r="Q11" i="4"/>
  <c r="BE15" i="4" l="1"/>
  <c r="U15" i="4"/>
  <c r="U13" i="4"/>
  <c r="BE13" i="4"/>
  <c r="U11" i="4"/>
  <c r="BE11" i="4"/>
  <c r="U10" i="4" l="1"/>
  <c r="O10" i="4" s="1"/>
  <c r="O9" i="4"/>
  <c r="T9" i="4" s="1"/>
  <c r="Q9" i="4" l="1"/>
  <c r="R9" i="4"/>
  <c r="R8" i="4" s="1"/>
  <c r="O8" i="4"/>
  <c r="P8" i="4"/>
  <c r="S8" i="4"/>
  <c r="T8" i="4"/>
  <c r="BC8" i="4"/>
  <c r="N10" i="4"/>
  <c r="N9" i="4"/>
  <c r="U9" i="4" l="1"/>
  <c r="AQ8" i="4" s="1"/>
  <c r="Q8" i="4"/>
  <c r="N7" i="4"/>
  <c r="O7" i="4" s="1"/>
  <c r="U6" i="4"/>
  <c r="AU3" i="4" s="1"/>
  <c r="N6" i="4"/>
  <c r="U5" i="4"/>
  <c r="O5" i="4" s="1"/>
  <c r="N5" i="4"/>
  <c r="N4" i="4"/>
  <c r="O4" i="4" s="1"/>
  <c r="T4" i="4" s="1"/>
  <c r="S3" i="4"/>
  <c r="P3" i="4"/>
  <c r="U8" i="4" l="1"/>
  <c r="O6" i="4"/>
  <c r="AM3" i="4"/>
  <c r="T7" i="4"/>
  <c r="T3" i="4" s="1"/>
  <c r="Q7" i="4"/>
  <c r="O3" i="4"/>
  <c r="R7" i="4"/>
  <c r="R4" i="4"/>
  <c r="Q4" i="4"/>
  <c r="R3" i="4" l="1"/>
  <c r="U4" i="4"/>
  <c r="AI3" i="4" s="1"/>
  <c r="Q3" i="4"/>
  <c r="U7" i="4"/>
  <c r="BE3" i="4" s="1"/>
  <c r="U3" i="4" l="1"/>
  <c r="BS3" i="4" l="1"/>
  <c r="BT3" i="4" s="1"/>
  <c r="BS8" i="4"/>
  <c r="BT8" i="4" s="1"/>
  <c r="BS11" i="4"/>
  <c r="BT11" i="4" s="1"/>
  <c r="BS13" i="4"/>
  <c r="BT13" i="4" s="1"/>
  <c r="BS15" i="4"/>
  <c r="BT15" i="4" s="1"/>
  <c r="BS17" i="4"/>
  <c r="BT17" i="4" s="1"/>
  <c r="BS18" i="4"/>
  <c r="BT18" i="4" s="1"/>
  <c r="BS23" i="4"/>
  <c r="BT23" i="4" s="1"/>
  <c r="BS25" i="4"/>
  <c r="BT25" i="4" s="1"/>
  <c r="BS27" i="4"/>
  <c r="BT27" i="4" s="1"/>
  <c r="BS29" i="4"/>
  <c r="BT29" i="4" s="1"/>
  <c r="BS31" i="4"/>
  <c r="BT31" i="4" s="1"/>
  <c r="BS33" i="4"/>
  <c r="BT33" i="4" s="1"/>
  <c r="BS35" i="4"/>
  <c r="BT35" i="4" s="1"/>
  <c r="BS36" i="4"/>
  <c r="BT36" i="4" s="1"/>
  <c r="BS39" i="4"/>
  <c r="BT39" i="4" s="1"/>
  <c r="BS41" i="4"/>
  <c r="BT41" i="4" s="1"/>
  <c r="BS43" i="4"/>
  <c r="BT43" i="4" s="1"/>
  <c r="BS46" i="4"/>
  <c r="BT46" i="4" s="1"/>
  <c r="BS48" i="4"/>
  <c r="BT48" i="4" s="1"/>
  <c r="BS50" i="4"/>
  <c r="BT50" i="4" s="1"/>
  <c r="BN25" i="4" l="1"/>
  <c r="BN27" i="4"/>
  <c r="BN29" i="4"/>
  <c r="BN31" i="4"/>
  <c r="BN33" i="4"/>
  <c r="BN35" i="4"/>
  <c r="BN36" i="4"/>
  <c r="BN39" i="4"/>
  <c r="BN41" i="4"/>
  <c r="BN43" i="4"/>
  <c r="BN46" i="4"/>
  <c r="BN23" i="4" l="1"/>
  <c r="BN8" i="4" l="1"/>
  <c r="BN15" i="4"/>
  <c r="BN3" i="4"/>
  <c r="BN11" i="4"/>
  <c r="BN13" i="4"/>
  <c r="BN17" i="4"/>
  <c r="BN18" i="4"/>
  <c r="O75" i="2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/>
  <c r="Q74" i="2"/>
  <c r="Q73" i="2"/>
  <c r="P74" i="2"/>
  <c r="P72" i="2"/>
  <c r="Q72" i="2"/>
  <c r="Q70" i="2" s="1"/>
  <c r="S72" i="2"/>
  <c r="S70" i="2" s="1"/>
  <c r="N46" i="2"/>
  <c r="S47" i="2"/>
  <c r="S46" i="2" s="1"/>
  <c r="N55" i="2"/>
  <c r="Q56" i="2"/>
  <c r="S56" i="2"/>
  <c r="P56" i="2"/>
  <c r="S59" i="2"/>
  <c r="Q59" i="2"/>
  <c r="P59" i="2"/>
  <c r="T59" i="2" s="1"/>
  <c r="P40" i="2"/>
  <c r="P48" i="2"/>
  <c r="T48" i="2" s="1"/>
  <c r="N62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N35" i="2"/>
  <c r="P36" i="2"/>
  <c r="P35" i="2"/>
  <c r="Q36" i="2"/>
  <c r="Q35" i="2"/>
  <c r="T72" i="2"/>
  <c r="P70" i="2"/>
  <c r="T74" i="2"/>
  <c r="P73" i="2"/>
  <c r="T40" i="2"/>
  <c r="P38" i="2"/>
  <c r="P55" i="2"/>
  <c r="T56" i="2"/>
  <c r="S55" i="2"/>
  <c r="Q55" i="2"/>
  <c r="T47" i="2"/>
  <c r="T36" i="2"/>
  <c r="BB73" i="2"/>
  <c r="BK73" i="2"/>
  <c r="T73" i="2"/>
  <c r="BB70" i="2"/>
  <c r="BK70" i="2" s="1"/>
  <c r="T70" i="2"/>
  <c r="BB46" i="2"/>
  <c r="AF55" i="2"/>
  <c r="BB38" i="2"/>
  <c r="BK38" i="2"/>
  <c r="T38" i="2"/>
  <c r="BB35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BB16" i="2" s="1"/>
  <c r="BK16" i="2" s="1"/>
  <c r="Q44" i="2"/>
  <c r="Q43" i="2"/>
  <c r="N43" i="2"/>
  <c r="S44" i="2"/>
  <c r="S43" i="2" s="1"/>
  <c r="P44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T83" i="2" s="1"/>
  <c r="BF81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S85" i="2"/>
  <c r="S84" i="2" s="1"/>
  <c r="R84" i="2"/>
  <c r="O84" i="2"/>
  <c r="N84" i="2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T85" i="2"/>
  <c r="T84" i="2" s="1"/>
  <c r="P84" i="2"/>
  <c r="Q84" i="2"/>
  <c r="P20" i="2"/>
  <c r="S20" i="2"/>
  <c r="S18" i="2" s="1"/>
  <c r="N13" i="2"/>
  <c r="P14" i="2"/>
  <c r="S14" i="2"/>
  <c r="S13" i="2" s="1"/>
  <c r="BB84" i="2"/>
  <c r="BK84" i="2" s="1"/>
  <c r="P18" i="2"/>
  <c r="P13" i="2"/>
  <c r="P6" i="2" l="1"/>
  <c r="Q13" i="2"/>
  <c r="T14" i="2"/>
  <c r="T20" i="2"/>
  <c r="Q18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Q49" i="2"/>
  <c r="T50" i="2"/>
  <c r="Q51" i="2"/>
  <c r="T52" i="2"/>
  <c r="Q81" i="2"/>
  <c r="T82" i="2"/>
  <c r="S9" i="2"/>
  <c r="S8" i="2" s="1"/>
  <c r="N8" i="2"/>
  <c r="P9" i="2"/>
  <c r="Q9" i="2"/>
  <c r="Q8" i="2" s="1"/>
  <c r="S11" i="2"/>
  <c r="T12" i="2"/>
  <c r="BB29" i="2"/>
  <c r="BK29" i="2" s="1"/>
  <c r="T29" i="2"/>
  <c r="T46" i="2"/>
  <c r="BF46" i="2"/>
  <c r="BK46" i="2" s="1"/>
  <c r="T55" i="2"/>
  <c r="BB55" i="2"/>
  <c r="BK55" i="2" s="1"/>
  <c r="BB41" i="2"/>
  <c r="BK41" i="2" s="1"/>
  <c r="T41" i="2"/>
  <c r="T63" i="2"/>
  <c r="S62" i="2"/>
  <c r="Q65" i="2"/>
  <c r="N64" i="2"/>
  <c r="S65" i="2"/>
  <c r="P65" i="2"/>
  <c r="Q7" i="2"/>
  <c r="Q6" i="2" s="1"/>
  <c r="N6" i="2"/>
  <c r="S29" i="2"/>
  <c r="S35" i="2"/>
  <c r="T37" i="2"/>
  <c r="S68" i="2"/>
  <c r="P68" i="2"/>
  <c r="Q68" i="2"/>
  <c r="N75" i="2"/>
  <c r="S76" i="2"/>
  <c r="S75" i="2" s="1"/>
  <c r="Q76" i="2"/>
  <c r="Q75" i="2" s="1"/>
  <c r="P76" i="2"/>
  <c r="AZ3" i="2"/>
  <c r="BK3" i="2" s="1"/>
  <c r="N49" i="2"/>
  <c r="N51" i="2"/>
  <c r="N81" i="2"/>
  <c r="P78" i="2"/>
  <c r="T16" i="2"/>
  <c r="T78" i="2" l="1"/>
  <c r="P77" i="2"/>
  <c r="T68" i="2"/>
  <c r="BB64" i="2" s="1"/>
  <c r="BJ35" i="2"/>
  <c r="BK35" i="2" s="1"/>
  <c r="T35" i="2"/>
  <c r="S64" i="2"/>
  <c r="Q64" i="2"/>
  <c r="BB62" i="2"/>
  <c r="BK62" i="2" s="1"/>
  <c r="T62" i="2"/>
  <c r="BB11" i="2"/>
  <c r="BK11" i="2" s="1"/>
  <c r="T11" i="2"/>
  <c r="BB81" i="2"/>
  <c r="BK81" i="2" s="1"/>
  <c r="T81" i="2"/>
  <c r="T51" i="2"/>
  <c r="BB51" i="2"/>
  <c r="BK51" i="2" s="1"/>
  <c r="BB49" i="2"/>
  <c r="BK49" i="2" s="1"/>
  <c r="T49" i="2"/>
  <c r="P53" i="2"/>
  <c r="T54" i="2"/>
  <c r="P60" i="2"/>
  <c r="T61" i="2"/>
  <c r="T13" i="2"/>
  <c r="BB13" i="2"/>
  <c r="BK13" i="2" s="1"/>
  <c r="T76" i="2"/>
  <c r="P75" i="2"/>
  <c r="T65" i="2"/>
  <c r="P64" i="2"/>
  <c r="T9" i="2"/>
  <c r="P8" i="2"/>
  <c r="BB18" i="2"/>
  <c r="BK18" i="2" s="1"/>
  <c r="T18" i="2"/>
  <c r="T7" i="2"/>
  <c r="T6" i="2" l="1"/>
  <c r="BH6" i="2"/>
  <c r="BK6" i="2" s="1"/>
  <c r="BB8" i="2"/>
  <c r="BK8" i="2" s="1"/>
  <c r="T8" i="2"/>
  <c r="AF64" i="2"/>
  <c r="T64" i="2"/>
  <c r="BB75" i="2"/>
  <c r="BK75" i="2" s="1"/>
  <c r="T75" i="2"/>
  <c r="T60" i="2"/>
  <c r="BB60" i="2"/>
  <c r="BK60" i="2" s="1"/>
  <c r="BB53" i="2"/>
  <c r="BK53" i="2" s="1"/>
  <c r="T53" i="2"/>
  <c r="BK64" i="2"/>
  <c r="T77" i="2"/>
  <c r="BB77" i="2"/>
  <c r="BK77" i="2" s="1"/>
</calcChain>
</file>

<file path=xl/sharedStrings.xml><?xml version="1.0" encoding="utf-8"?>
<sst xmlns="http://schemas.openxmlformats.org/spreadsheetml/2006/main" count="644" uniqueCount="456">
  <si>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</si>
  <si>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</si>
  <si>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</si>
  <si>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</si>
  <si>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</si>
  <si>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</si>
  <si>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</si>
  <si>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</si>
  <si>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</si>
  <si>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</si>
  <si>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</si>
  <si>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</si>
  <si>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</si>
  <si>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</si>
  <si>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</si>
  <si>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</si>
  <si>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</si>
  <si>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</si>
  <si>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</si>
  <si>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</si>
  <si>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</si>
  <si>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</si>
  <si>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</si>
  <si>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</si>
  <si>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</si>
  <si>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</si>
  <si>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</si>
  <si>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</si>
  <si>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</si>
  <si>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</si>
  <si>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</si>
  <si>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</si>
  <si>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</si>
  <si>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</si>
  <si>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</si>
  <si>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</si>
  <si>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</si>
  <si>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</si>
  <si>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</si>
  <si>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</si>
  <si>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</si>
  <si>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</si>
  <si>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</si>
  <si>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</si>
  <si>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</si>
  <si>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</si>
  <si>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</si>
  <si>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</si>
  <si>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</si>
  <si>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</si>
  <si>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</si>
  <si>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</si>
  <si>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</si>
  <si>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</si>
  <si>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</si>
  <si>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</si>
  <si>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</si>
  <si>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</si>
  <si>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</si>
  <si>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</si>
  <si>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</si>
  <si>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</si>
  <si>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</si>
  <si>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</si>
  <si>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</si>
  <si>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</si>
  <si>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</si>
  <si>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</si>
  <si>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</si>
  <si>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</si>
  <si>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</si>
  <si>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</si>
  <si>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</si>
  <si>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</si>
  <si>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</si>
  <si>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</si>
  <si>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</si>
  <si>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</si>
  <si>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</si>
  <si>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</si>
  <si>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</si>
  <si>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</si>
  <si>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</si>
  <si>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</si>
  <si>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</si>
  <si>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</si>
  <si>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</si>
  <si>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</si>
  <si>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</si>
  <si>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</si>
  <si>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</si>
  <si>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</si>
  <si>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</si>
  <si>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</si>
  <si>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</si>
  <si>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</si>
  <si>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</si>
  <si>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</si>
  <si>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</si>
  <si>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</si>
  <si>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</si>
  <si>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</si>
  <si>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</si>
  <si>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</si>
  <si>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</si>
  <si>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</si>
  <si>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</si>
  <si>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</si>
  <si>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</si>
  <si>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</si>
  <si>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</si>
  <si>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</si>
  <si>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</si>
  <si>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</si>
  <si>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</si>
  <si>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</si>
  <si>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</si>
  <si>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</si>
  <si>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</si>
  <si>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</si>
  <si>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</si>
  <si>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</si>
  <si>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</si>
  <si>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</si>
  <si>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</si>
  <si>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</si>
  <si>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</si>
  <si>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</si>
  <si>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</si>
  <si>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</si>
  <si>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</si>
  <si>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</si>
  <si>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</si>
  <si>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</si>
  <si>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</si>
  <si>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</si>
  <si>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</si>
  <si>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</si>
  <si>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</si>
  <si>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</si>
  <si>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</si>
  <si>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</si>
  <si>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</si>
  <si>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</si>
  <si>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</si>
  <si>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</si>
  <si>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</si>
  <si>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</si>
  <si>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</si>
  <si>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</si>
  <si>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</si>
  <si>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</si>
  <si>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</si>
  <si>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</si>
  <si>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</si>
  <si>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</si>
  <si>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</si>
  <si>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</si>
  <si>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</si>
  <si>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</si>
  <si>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</si>
  <si>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</si>
  <si>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</si>
  <si>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</si>
  <si>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</si>
  <si>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</si>
  <si>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</si>
  <si>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</si>
  <si>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</si>
  <si>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</si>
  <si>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</si>
  <si>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</si>
  <si>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</si>
  <si>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</si>
  <si>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</si>
  <si>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</si>
  <si>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</si>
  <si>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</si>
  <si>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</si>
  <si>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</si>
  <si>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</si>
  <si>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</si>
  <si>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</si>
  <si>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</si>
  <si>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</si>
  <si>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</si>
  <si>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</si>
  <si>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</si>
  <si>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</si>
  <si>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</si>
  <si>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</si>
  <si>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</si>
  <si>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</si>
  <si>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</si>
  <si>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</si>
  <si>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</si>
  <si>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</si>
  <si>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</si>
  <si>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</si>
  <si>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</si>
  <si>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</si>
  <si>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</si>
  <si>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</si>
  <si>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</si>
  <si>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</si>
  <si>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</si>
  <si>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</si>
  <si>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</si>
  <si>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</si>
  <si>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</si>
  <si>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</si>
  <si>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</si>
  <si>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</si>
  <si>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</si>
  <si>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</si>
  <si>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</si>
  <si>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</si>
  <si>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</si>
  <si>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</si>
  <si>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</si>
  <si>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</si>
  <si>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</si>
  <si>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</si>
  <si>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</si>
  <si>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</si>
  <si>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</si>
  <si>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</si>
  <si>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</si>
  <si>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</si>
  <si>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</si>
  <si>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</si>
  <si>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</si>
  <si>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</si>
  <si>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</si>
  <si>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</si>
  <si>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</si>
  <si>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</si>
  <si>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</si>
  <si>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</si>
  <si>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</si>
  <si>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</si>
  <si>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</si>
  <si>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</si>
  <si>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</si>
  <si>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</si>
  <si>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</si>
  <si>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</si>
  <si>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</si>
  <si>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</si>
  <si>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</si>
  <si>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</si>
  <si>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</si>
  <si>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</si>
  <si>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</si>
  <si>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</si>
  <si>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</si>
  <si>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</si>
  <si>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</si>
  <si>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</si>
  <si>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</si>
  <si>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</si>
  <si>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</si>
  <si>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</si>
  <si>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</si>
  <si>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</si>
  <si>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</si>
  <si>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</si>
  <si>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</si>
  <si>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</si>
  <si>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</si>
  <si>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</si>
  <si>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</si>
  <si>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</si>
  <si>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</si>
  <si>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</si>
  <si>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</si>
  <si>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</si>
  <si>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</si>
  <si>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</si>
  <si>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</si>
  <si>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</si>
  <si>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</si>
  <si>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</si>
  <si>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</si>
  <si>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</si>
  <si>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</si>
  <si>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</si>
  <si>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</si>
  <si>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</si>
  <si>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</si>
  <si>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</si>
  <si>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</si>
  <si>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</si>
  <si>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</si>
  <si>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</si>
  <si>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</si>
  <si>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</si>
  <si>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</si>
  <si>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</si>
  <si>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</si>
  <si>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</si>
  <si>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</si>
  <si>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</si>
  <si>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</si>
  <si>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</si>
  <si>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</si>
  <si>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</si>
  <si>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</si>
  <si>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</si>
  <si>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</si>
  <si>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</si>
  <si>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</si>
  <si>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</si>
  <si>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</si>
  <si>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</si>
  <si>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</si>
  <si>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</si>
  <si>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</si>
  <si>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</si>
  <si>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</si>
  <si>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</si>
  <si>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</si>
  <si>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</si>
  <si>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</si>
  <si>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</si>
  <si>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</si>
  <si>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</si>
  <si>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</si>
  <si>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</si>
  <si>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</si>
  <si>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3 в части монтажа ответвительной арматуры в точке врезки (тип и технические характеристики уточнить при проектировании).</t>
  </si>
  <si>
    <t>реконструкция существующей ВЛ-0,4 кВ № 1 в части монтажа ответвительной арматуры в точке врезки (тип и технические характеристики уточнить при проектировании).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</si>
  <si>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</si>
  <si>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проектировании).</t>
  </si>
  <si>
    <t>реконструкция существующей ВЛ-0,4кВ №2 в части монтажа ответвительной арматуры в точке врезки (объем реконструкции уточнить при проектировании)</t>
  </si>
  <si>
    <t>41690512 (ЗЭС-3504/2018)</t>
  </si>
  <si>
    <t>41697777 (ЗЭС-3537/2018)</t>
  </si>
  <si>
    <t>41555306 (ЦЭС-15244/2018)</t>
  </si>
  <si>
    <t>41607819 (ЦЭС-15701/2018)</t>
  </si>
  <si>
    <t>41675980 (ЦЭС-16428/2018)</t>
  </si>
  <si>
    <t>41680120 (ЦЭС-16468/2018)</t>
  </si>
  <si>
    <t>41686321 (ЦЭС-16494/2018)</t>
  </si>
  <si>
    <t>41686278 (ЦЭС-16504/2018)</t>
  </si>
  <si>
    <t>41686868 (ЦЭС-16516/2018)</t>
  </si>
  <si>
    <t>41687925 (ЦЭС-16523/2018)</t>
  </si>
  <si>
    <t>41689392 (ЦЭС-16543/2018)</t>
  </si>
  <si>
    <t>41691617 (ЦЭС-16560/2018)</t>
  </si>
  <si>
    <t>41689743 (ЦЭС-16561/2018)</t>
  </si>
  <si>
    <t>41689729 (ЦЭС-16564/2018)</t>
  </si>
  <si>
    <t>41689712 (ЦЭС-16566/2018)</t>
  </si>
  <si>
    <t>41691083 (ЦЭС-16570/2018)</t>
  </si>
  <si>
    <t>41692328 (ЦЭС-16576/2018)</t>
  </si>
  <si>
    <t>41692552 (ЦЭС-16578/2018)</t>
  </si>
  <si>
    <t>41692463 (ЦЭС-16606/2018)</t>
  </si>
  <si>
    <t>41693103 (ЦЭС-16614/2018)</t>
  </si>
  <si>
    <t>41694131 (ЦЭС-16623/2018)</t>
  </si>
  <si>
    <t>Публичное акционерное общество «Мобильные ТелеСистемы»</t>
  </si>
  <si>
    <t>Марина Людмила Дмитриевна</t>
  </si>
  <si>
    <t>Сойников Михаил Юрьевич</t>
  </si>
  <si>
    <t>Рюмшин Евгений Владимирович</t>
  </si>
  <si>
    <t>Саргсян Аида Артуровна</t>
  </si>
  <si>
    <t>Гапонова Светлана Вениаминовна</t>
  </si>
  <si>
    <t>Бардычев Артем Николаевич</t>
  </si>
  <si>
    <t>Жердев Юрий Михайлович</t>
  </si>
  <si>
    <t>Надеин Александр Николаевич</t>
  </si>
  <si>
    <t>Морозов Александр Анатольевич</t>
  </si>
  <si>
    <t>Гурова Нина Ивановна</t>
  </si>
  <si>
    <t>Бирюков Николай Михайлович</t>
  </si>
  <si>
    <t>Саргсян Сурен Анушаванович</t>
  </si>
  <si>
    <t>Григорян Арам Петросович</t>
  </si>
  <si>
    <t>Костин Андрей Викторович</t>
  </si>
  <si>
    <t>Щербинина Ольга Васильевна</t>
  </si>
  <si>
    <t>Лукин Евгений Владимирович</t>
  </si>
  <si>
    <t>Яструбинский Иван Алексеевич</t>
  </si>
  <si>
    <t>Андреев Сергей Александрович</t>
  </si>
  <si>
    <t>Савельев Григорий Фролович</t>
  </si>
  <si>
    <t>Юшков Евгений Александрович</t>
  </si>
  <si>
    <t>РРЭС</t>
  </si>
  <si>
    <t>Курская область ,гор. Рыльск, ул.Кирова 2.</t>
  </si>
  <si>
    <t>Курская обл., гор. Рыльск ,ул.Р.Люксембург 28 квартал кад № 46:20:270104:652</t>
  </si>
  <si>
    <t>Курский р-н, д. 1-я Моква, ул. Веселая, д. 22</t>
  </si>
  <si>
    <t>Октябрьский р-н, д. Ройково, уч. 46:17:111202:371</t>
  </si>
  <si>
    <t>Курская обл., Курский р-н, д.1-я Моква, уч.46:11:091205:91</t>
  </si>
  <si>
    <t>Курская обл., г.Курск, снт "Лавсан", уч.1041</t>
  </si>
  <si>
    <t>Курская обл., Курский р-н, Лебяженский с/с, уч.46:11:080401:5</t>
  </si>
  <si>
    <t>Курская обл., г.Курск, ур.Кулига, кад №46:29:103055:177</t>
  </si>
  <si>
    <t>Курская обл., Курский р-н, с/т " Экспресс", уч.102</t>
  </si>
  <si>
    <t>Курская обл., Курский р-н, д.Гремячка, уч.46:11:091203:249</t>
  </si>
  <si>
    <t>Курская обл., п. Медвенка, ул. Зеленая, д.9</t>
  </si>
  <si>
    <t>Курская обл., Курский р-н, снт "Черемушки", уч. 174</t>
  </si>
  <si>
    <t>Курская обл., Курский р-н, д. 1-е Анпилогово, ул. Соловьиная, д. 20 а</t>
  </si>
  <si>
    <t>Курская обл., Курский р-н, д. 1-е Анпилогово, ул. Соловьиная, д. 20</t>
  </si>
  <si>
    <t>Курская обл., Курский р-н, х. Кислино, уч. 46:11:170607:600</t>
  </si>
  <si>
    <t>Курская обл., г.Курск, ул.Живописная, д.10</t>
  </si>
  <si>
    <t>Курская обл., Курский р-н, д. 1-е Анпилогово, помещение 1,2,3</t>
  </si>
  <si>
    <t>Курская обл., г.Курск, урочище "Кулига", уч.46:29:103052:579</t>
  </si>
  <si>
    <t>Курская обл., Курский р-н, д.Гремячка, уч.46:11:091203:391</t>
  </si>
  <si>
    <t>Курская обл., Курский р-н, снт "Спутник", уч. 282</t>
  </si>
  <si>
    <t>Курская обл., Курский р-н, д. 1-е Цветово, уч. 46:11:121205:144</t>
  </si>
  <si>
    <t>строительство воздушной линии электропередачи 10 кВ защищенным проводом - ответвления протяженностью 0,05 км от опоры (номер опоры уточнить при проектировании) существующей  ВЛ-10 кВ       № 297 до проектируемой СТП-10/0,4 кВ с увеличением протяженности существующей ВЛ-10 кВ (марку и сечение провода, протяженность уточнить при проектировании) (в том числе 0,05 км по техническим условиям З-3418);
- монтаж линейного разъединителя 10 кВ на концевой опоре проектируемого ответвления (тип и технические характеристики уточнить при проектировании) (в том числе по техническим условиям З-3418);
- строительство воздушной линии электропередачи 0,4 кВ самонесущим изолированным проводом ВЛИ-0,4 кВ протяженностью 0,1 км от проектируемой СТП-10/0,4 кВ до границы земельного участка заявителя (марку и сечение провода, протяженность уточнить при проектировании) (в том числе 0,1 км по техническим условиям З-3418).
строительство трансформаторной подстанции 10/0,4 кВ столбового типа с одним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З-3418).</t>
  </si>
  <si>
    <t>реконструкция существующей ВЛ-10 кВ № 297  в части монтажа ответвительной арматуры в точке врезки (объем реконструкции уточнить при проектировании) (в том числе по техническим условиям З-3418).</t>
  </si>
  <si>
    <t>Строительство КЛ-0,4 кВ – ответвления протяженностью 0,12 км от ТП-10/0,4 кВ № 094 до выносного пункта учета электроэнергии (ВПУ-0,4 кВ) (марку и сечение кабеля, протяженность уточнить при проектировании) в том числе:
-	строительство кабельной линии электропередачи 0,4 кВ методом прокладки в траншее протяженностью 0,1 км.
    -     строительство кабельной линии электропередачи 10 кВ методом горизонтально направленного бурения (ГНБ) 0,02 км</t>
  </si>
  <si>
    <t>реконструкция существующей ТП-10/0,4 кВ № 094 в части монтажа дополнительного линейного коммутационного аппарата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</si>
  <si>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0,06 км от опоры № 1-8 существующей ВЛ-0,4 кВ № 1 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</si>
  <si>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</si>
  <si>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строительство воздушной линии электропередачи 0,4 кВ самонесущим изолированным проводом – ответвления протяженностью 0,38 км от ТП-10/04 кВ № 791 кВА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</si>
  <si>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 №791 кВА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</si>
  <si>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строительство воздушной линии электропередачи 0,4 кВ самонесущим изолированным проводом – ответвления протяженностью 0,28 км от опоры №4 существующей ВЛ-0,4кВ №2 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</si>
  <si>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10 кВ защищенным проводом – ответвления протяженностью 0,7 км от опоры № 5-26 ВЛ-10 кВ № 423.16 до проектируемой ТП-10/0,4 кВ (точку врезки, марку и сечение провода, протяженность уточнить при проектировании;
- монтаж линейного разъединителя 10 кВ на концевой опоре проектируемого ответвления от ВЛ-10 кВ № 423.16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 одним силовым трансформатором мощностью 25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</si>
  <si>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423.16 в части монтажа ответвительной арматуры в точке врезки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</si>
  <si>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0,17 км от опоры № 2-11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</si>
  <si>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0,09 км от опоры № 6-8 (номер опоры уточнить при проектировании)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</si>
  <si>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0,17 км от опоры № 11-23 (номер опоры уточнить при проектировании)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</si>
  <si>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0,2 км от опоры № 6-6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</si>
  <si>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в части монтажа ответвительной арматуры в точке врезки (тип и технические характеристики уточнить при проектировании</t>
  </si>
  <si>
    <t>строительство воздушной линии электропередачи 0,4 кВ самонесущим изолированным проводом – ответвления протяженностью 0,06 км от опоры № 1-10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</si>
  <si>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проектировании.</t>
  </si>
  <si>
    <t>строительство воздушной линии электропередачи 0,4 кВ самонесущим изолированным проводом – ответвления протяженностью 0,16 км от опоры №24 существующей ВЛ-0,4 кВ №2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(в том числе 0,1 км по техническим условиям Ц-15706).</t>
  </si>
  <si>
    <t>реконструкция существующей ВЛ-0,4 кВ № 2  в части монтажа двух дополнительных проводов на участке протяженностью 0,08 км по трассе, в пролетах опор №№ 22…24 (объем реконструкции уточнить при проектировании) (в том числе по техническим условиям Ц-15706</t>
  </si>
  <si>
    <t>строительство воздушной линии электропередачи 0,4 кВ самонесущим изолированным проводом – ответвления протяженностью 0,1 км от опоры №24 существующей ВЛ-0,4 кВ №2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(в том числе 0,1 км по техническим условиям Ц-15706).</t>
  </si>
  <si>
    <t>строительство воздушной линии электропередачи 0,4 кВ самонесущим изолированным проводом – ответвления протяженностью 0,35 км от ТП-10/04 кВ № 768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</si>
  <si>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 №768 кВА в части монтажа дополнительного линейного коммутационного аппарата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</si>
  <si>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0,33 км от опоры № 2-9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</si>
  <si>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0,05 км от опоры №7 существующей ВЛ-0,4 кВ №2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</si>
  <si>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ВЛИ-0,4 кВ протяженностью 0,17 км от ТП-10/0,4 кВ № 085 до границы земельного участка заявителя (марку и сечение провода, протяженность уточнить при проектировании).	
10.2.	Строительство новых подстанций:                                                                             нет.                                                                          
10.3.	Увеличение сечения проводов и кабелей:	нет.
10.4.	Замена или увеличение мощности трансформаторов:	нет.
10.5.	Расширение распределительных устройств: монтаж дополнительного коммутационного аппарата проектируемой ВЛ-0,4 кВ отходящей от ТП-10/0,4 кВ         № 085 (тип и технические характеристики коммутационного аппарата уточнить при проектировании).</t>
  </si>
  <si>
    <t>реконструкция существующей ТП-10/0,4 кВ № 085  в части адаптации шин 0,4 кВ, для стыковки с проектируемым коммутационным аппаратом (объем реконструкции уточнить при проектировании</t>
  </si>
  <si>
    <t>строительство воздушной линии электропередачи 0,4 кВ самонесущим изолированным проводом – ответвления протяженностью 0,035км от опоры № 1-3 существующей ВЛ-0,4 кВ № 2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</si>
  <si>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0,13км от опоры № 2-2 существующей ВЛ-0,4 кВ № 1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</si>
  <si>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0,09км от опоры № 1-8 существующей ВЛ-0,4 кВ № 1 до границы земельного участка заявителя, с увеличением протяженности существующей             ВЛ-0,4 кВ  (точку врезки, марку и сечение провода, протяженность уточнить при проектировании).</t>
  </si>
  <si>
    <t>З-3418-?</t>
  </si>
  <si>
    <t>1) 0,1 (в траншее);
2) 0,02 (методом ГНБ).</t>
  </si>
  <si>
    <t>ТП-10/0,4 кВ № 094</t>
  </si>
  <si>
    <t>Объем строительства в Ц-15727 (Очередь 114, льготники)</t>
  </si>
  <si>
    <t>СТП 25 кВА</t>
  </si>
  <si>
    <t>ВЛ-0,4 кВ № 1 (инв. № 12011042-00)</t>
  </si>
  <si>
    <t>Остальной объем строительства в Ц-15706 (Очередь 109 Юго-запад)</t>
  </si>
  <si>
    <t>Объем строительства в Ц-15706 (Очередь 109 Юго-запад)</t>
  </si>
  <si>
    <t xml:space="preserve">ТП №768 кВА </t>
  </si>
  <si>
    <t>Реконструкция ВЛ-0,4-10 кВ, км</t>
  </si>
  <si>
    <t>ИТОГО: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</si>
  <si>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117 льготники (Юго-Запад)») </t>
  </si>
  <si>
    <t>строительство воздушной линии электропередачи 0,4 кВ самонесущим изолированным проводом – ответвления протяженностью 0,15 км от опоры № 3 (номер опоры уточнить при проектировании) существующей ВЛ-0,4 кВ № 2 до границы земельного участка заявителя, с увеличением протяженности существующей ВЛ-0,4 кВ  (в том числе 0,15 км по техническим условиям Ц-16312)</t>
  </si>
  <si>
    <t>реконструкция существующей ВЛ-0,4 кВ № 2 в части монтажа ответвительной арматуры в точке врезки  (в том числе по техническим условиям Ц-16312)</t>
  </si>
  <si>
    <t>реконструкция существующей ВЛ-0,4 кВ № 2  в части монтажа двух дополнительных проводов на участке протяженностью 0,08 км по трассе, в пролетах опор №№ 22…24  (в том числе по техническим условиям Ц-15706)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</si>
  <si>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</si>
  <si>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</si>
  <si>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</si>
  <si>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</si>
  <si>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</si>
  <si>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</si>
  <si>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</si>
  <si>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</si>
  <si>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</si>
  <si>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1) СТП 63 кВА - 1 шт.
2) СТП 25 кВА - 1 шт.</t>
  </si>
  <si>
    <t>Монтаж АВ-0,4 кВ - 3 шт.</t>
  </si>
  <si>
    <t>Строительство КЛ-0,4 кВ,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</si>
</sst>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50"/>
      <name val="Arial"/>
      <family val="2"/>
      <charset val="204"/>
    </font>
    <font>
      <sz val="5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167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82"/>
  <sheetViews>
    <sheetView tabSelected="1" view="pageBreakPreview" zoomScale="25" zoomScaleNormal="30" zoomScaleSheetLayoutView="25" workbookViewId="0">
      <pane ySplit="2" topLeftCell="A59" activePane="bottomLeft" state="frozen"/>
      <selection pane="bottomLeft" activeCell="K25" sqref="K25:K26"/>
    </sheetView>
  </sheetViews>
  <sheetFormatPr defaultColWidth="9.140625" defaultRowHeight="34.5" x14ac:dyDescent="0.45"/>
  <cols>
    <col min="1" max="1" width="28.57031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1.28515625" style="176" customWidth="1"/>
    <col min="8" max="8" width="23" style="176" customWidth="1"/>
    <col min="9" max="9" width="48.7109375" style="176" customWidth="1"/>
    <col min="10" max="10" width="109.5703125" style="176" customWidth="1"/>
    <col min="11" max="11" width="73.140625" style="176" customWidth="1"/>
    <col min="12" max="12" width="31" style="176" customWidth="1"/>
    <col min="13" max="13" width="57.140625" style="176" customWidth="1"/>
    <col min="14" max="14" width="62.1406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44.7109375" style="176" customWidth="1"/>
    <col min="19" max="19" width="32.7109375" style="176" customWidth="1"/>
    <col min="20" max="20" width="34.5703125" style="176" customWidth="1"/>
    <col min="21" max="21" width="43.1406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24.85546875" style="176" hidden="1" customWidth="1"/>
    <col min="32" max="32" width="32" style="176" hidden="1" customWidth="1"/>
    <col min="33" max="33" width="3.28515625" style="176" hidden="1" customWidth="1"/>
    <col min="34" max="34" width="36.28515625" style="176" customWidth="1"/>
    <col min="35" max="35" width="36.85546875" style="176" customWidth="1"/>
    <col min="36" max="36" width="0.140625" style="176" customWidth="1"/>
    <col min="37" max="37" width="3.85546875" style="176" hidden="1" customWidth="1"/>
    <col min="38" max="38" width="26.7109375" style="176" customWidth="1"/>
    <col min="39" max="39" width="34.85546875" style="176" customWidth="1"/>
    <col min="40" max="40" width="51.7109375" style="176" hidden="1" customWidth="1"/>
    <col min="41" max="41" width="33" style="176" hidden="1" customWidth="1"/>
    <col min="42" max="42" width="48.7109375" style="176" customWidth="1"/>
    <col min="43" max="43" width="33.28515625" style="176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4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76.28515625" style="176" customWidth="1"/>
    <col min="55" max="55" width="34.7109375" style="176" customWidth="1"/>
    <col min="56" max="56" width="40.42578125" style="176" customWidth="1"/>
    <col min="57" max="57" width="44.85546875" style="176" customWidth="1"/>
    <col min="58" max="58" width="107.57031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5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87.5" customHeight="1" x14ac:dyDescent="0.95">
      <c r="A1" s="207" t="s">
        <v>440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  <c r="AE1" s="207"/>
      <c r="AF1" s="207"/>
      <c r="AG1" s="207"/>
      <c r="AH1" s="207"/>
      <c r="AI1" s="207"/>
      <c r="AJ1" s="207"/>
      <c r="AK1" s="207"/>
      <c r="AL1" s="207"/>
      <c r="AM1" s="207"/>
      <c r="AN1" s="207"/>
      <c r="AO1" s="207"/>
      <c r="AP1" s="207"/>
      <c r="AQ1" s="207"/>
      <c r="AR1" s="207"/>
      <c r="AS1" s="207"/>
      <c r="AT1" s="207"/>
      <c r="AU1" s="207"/>
      <c r="AV1" s="207"/>
      <c r="AW1" s="207"/>
      <c r="AX1" s="207"/>
      <c r="AY1" s="207"/>
      <c r="AZ1" s="207"/>
      <c r="BA1" s="207"/>
      <c r="BB1" s="207"/>
      <c r="BC1" s="207"/>
      <c r="BD1" s="207"/>
      <c r="BE1" s="207"/>
      <c r="BF1" s="207"/>
      <c r="BG1" s="207"/>
      <c r="BH1" s="207"/>
      <c r="BI1" s="207"/>
      <c r="BJ1" s="207"/>
      <c r="BK1" s="207"/>
      <c r="BL1" s="207"/>
      <c r="BM1" s="207"/>
      <c r="BN1" s="207"/>
      <c r="BO1" s="207"/>
      <c r="BP1" s="207"/>
      <c r="BQ1" s="207"/>
      <c r="BR1" s="207"/>
      <c r="BS1" s="207"/>
      <c r="BT1" s="207"/>
    </row>
    <row r="2" spans="1:72" s="22" customFormat="1" ht="232.9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455</v>
      </c>
      <c r="AQ2" s="20" t="s">
        <v>313</v>
      </c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438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252" customHeight="1" x14ac:dyDescent="0.25">
      <c r="A3" s="20" t="s">
        <v>335</v>
      </c>
      <c r="B3" s="197">
        <v>41690512</v>
      </c>
      <c r="C3" s="24">
        <v>43325</v>
      </c>
      <c r="D3" s="29">
        <v>11915.52</v>
      </c>
      <c r="E3" s="29"/>
      <c r="F3" s="20">
        <v>10</v>
      </c>
      <c r="G3" s="20" t="s">
        <v>356</v>
      </c>
      <c r="H3" s="20" t="s">
        <v>377</v>
      </c>
      <c r="I3" s="20" t="s">
        <v>378</v>
      </c>
      <c r="J3" s="205" t="s">
        <v>399</v>
      </c>
      <c r="K3" s="205" t="s">
        <v>400</v>
      </c>
      <c r="L3" s="20"/>
      <c r="M3" s="20"/>
      <c r="N3" s="21"/>
      <c r="O3" s="21">
        <f>SUM(O4:O7)</f>
        <v>538.04999999999995</v>
      </c>
      <c r="P3" s="21">
        <f t="shared" ref="P3:U3" si="0">SUM(P4:P7)</f>
        <v>0</v>
      </c>
      <c r="Q3" s="21">
        <f t="shared" si="0"/>
        <v>33.963999999999999</v>
      </c>
      <c r="R3" s="21">
        <f t="shared" si="0"/>
        <v>205.96199999999999</v>
      </c>
      <c r="S3" s="21">
        <f t="shared" si="0"/>
        <v>281.54000000000002</v>
      </c>
      <c r="T3" s="21">
        <f t="shared" si="0"/>
        <v>16.584</v>
      </c>
      <c r="U3" s="21">
        <f t="shared" si="0"/>
        <v>538.04999999999995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>
        <v>0.05</v>
      </c>
      <c r="AI3" s="21">
        <f>U4</f>
        <v>64</v>
      </c>
      <c r="AJ3" s="20"/>
      <c r="AK3" s="20"/>
      <c r="AL3" s="200">
        <v>1</v>
      </c>
      <c r="AM3" s="21">
        <f>U5</f>
        <v>59.09</v>
      </c>
      <c r="AN3" s="20"/>
      <c r="AO3" s="20"/>
      <c r="AP3" s="20"/>
      <c r="AQ3" s="20"/>
      <c r="AR3" s="20"/>
      <c r="AS3" s="20"/>
      <c r="AT3" s="200" t="s">
        <v>272</v>
      </c>
      <c r="AU3" s="21">
        <f>U6</f>
        <v>302.56</v>
      </c>
      <c r="AV3" s="20"/>
      <c r="AW3" s="20"/>
      <c r="AX3" s="20"/>
      <c r="AY3" s="20"/>
      <c r="AZ3" s="20"/>
      <c r="BA3" s="20"/>
      <c r="BB3" s="20"/>
      <c r="BC3" s="21"/>
      <c r="BD3" s="200">
        <v>0.1</v>
      </c>
      <c r="BE3" s="21">
        <f>U7</f>
        <v>112.4</v>
      </c>
      <c r="BF3" s="20"/>
      <c r="BG3" s="21"/>
      <c r="BH3" s="20"/>
      <c r="BI3" s="29"/>
      <c r="BJ3" s="29"/>
      <c r="BK3" s="20"/>
      <c r="BL3" s="20"/>
      <c r="BM3" s="20"/>
      <c r="BN3" s="181">
        <f t="shared" ref="BN3:BN15" si="1">W3+Y3+AA3+AC3+AE3+AG3+AI3+AM3+AO3+AQ3+AS3+AU3+AW3+AY3+BA3+BC3+BE3+BG3+BI3+BK3+BM3</f>
        <v>538.04999999999995</v>
      </c>
      <c r="BO3" s="24">
        <v>43505</v>
      </c>
      <c r="BP3" s="198" t="s">
        <v>429</v>
      </c>
      <c r="BQ3" s="24">
        <v>43325</v>
      </c>
      <c r="BR3" s="193">
        <v>6</v>
      </c>
      <c r="BS3" s="22">
        <f t="shared" ref="BS3:BS48" si="2">BR3*30</f>
        <v>180</v>
      </c>
      <c r="BT3" s="192">
        <f t="shared" ref="BT3:BT48" si="3">BQ3+BS3</f>
        <v>43505</v>
      </c>
    </row>
    <row r="4" spans="1:72" s="22" customFormat="1" ht="252" customHeight="1" x14ac:dyDescent="0.25">
      <c r="A4" s="20"/>
      <c r="B4" s="197"/>
      <c r="C4" s="24"/>
      <c r="D4" s="29"/>
      <c r="E4" s="29"/>
      <c r="F4" s="20"/>
      <c r="G4" s="20"/>
      <c r="H4" s="20"/>
      <c r="I4" s="20"/>
      <c r="J4" s="223"/>
      <c r="K4" s="223"/>
      <c r="L4" s="20"/>
      <c r="M4" s="20" t="s">
        <v>314</v>
      </c>
      <c r="N4" s="20">
        <f>AH3</f>
        <v>0.05</v>
      </c>
      <c r="O4" s="21">
        <f>N4*1280</f>
        <v>64</v>
      </c>
      <c r="P4" s="21"/>
      <c r="Q4" s="21">
        <f>O4*0.11</f>
        <v>7.04</v>
      </c>
      <c r="R4" s="21">
        <f>O4*0.84</f>
        <v>53.76</v>
      </c>
      <c r="S4" s="21">
        <v>0</v>
      </c>
      <c r="T4" s="21">
        <f>O4*0.05</f>
        <v>3.2</v>
      </c>
      <c r="U4" s="21">
        <f>SUM(Q4:T4)</f>
        <v>64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0"/>
      <c r="AM4" s="20"/>
      <c r="AN4" s="20"/>
      <c r="AO4" s="20"/>
      <c r="AP4" s="20"/>
      <c r="AQ4" s="20"/>
      <c r="AR4" s="20"/>
      <c r="AS4" s="20"/>
      <c r="AT4" s="200"/>
      <c r="AU4" s="20"/>
      <c r="AV4" s="20"/>
      <c r="AW4" s="20"/>
      <c r="AX4" s="20"/>
      <c r="AY4" s="20"/>
      <c r="AZ4" s="20"/>
      <c r="BA4" s="20"/>
      <c r="BB4" s="20"/>
      <c r="BC4" s="21"/>
      <c r="BD4" s="200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98"/>
      <c r="BQ4" s="24"/>
      <c r="BR4" s="193"/>
      <c r="BT4" s="192"/>
    </row>
    <row r="5" spans="1:72" s="22" customFormat="1" ht="252" customHeight="1" x14ac:dyDescent="0.25">
      <c r="A5" s="20"/>
      <c r="B5" s="197"/>
      <c r="C5" s="24"/>
      <c r="D5" s="29"/>
      <c r="E5" s="29"/>
      <c r="F5" s="20"/>
      <c r="G5" s="20"/>
      <c r="H5" s="20"/>
      <c r="I5" s="20"/>
      <c r="J5" s="223"/>
      <c r="K5" s="223"/>
      <c r="L5" s="20"/>
      <c r="M5" s="20" t="s">
        <v>316</v>
      </c>
      <c r="N5" s="20">
        <f>AL3</f>
        <v>1</v>
      </c>
      <c r="O5" s="21">
        <f>U5</f>
        <v>59.09</v>
      </c>
      <c r="P5" s="21"/>
      <c r="Q5" s="21">
        <v>4.38</v>
      </c>
      <c r="R5" s="21">
        <v>7.48</v>
      </c>
      <c r="S5" s="21">
        <v>45.49</v>
      </c>
      <c r="T5" s="21">
        <v>1.74</v>
      </c>
      <c r="U5" s="21">
        <f t="shared" ref="U5:U7" si="4">SUM(Q5:T5)</f>
        <v>59.09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0"/>
      <c r="AM5" s="20"/>
      <c r="AN5" s="20"/>
      <c r="AO5" s="20"/>
      <c r="AP5" s="20"/>
      <c r="AQ5" s="20"/>
      <c r="AR5" s="20"/>
      <c r="AS5" s="20"/>
      <c r="AT5" s="200"/>
      <c r="AU5" s="20"/>
      <c r="AV5" s="20"/>
      <c r="AW5" s="20"/>
      <c r="AX5" s="20"/>
      <c r="AY5" s="20"/>
      <c r="AZ5" s="20"/>
      <c r="BA5" s="20"/>
      <c r="BB5" s="20"/>
      <c r="BC5" s="21"/>
      <c r="BD5" s="200"/>
      <c r="BE5" s="21"/>
      <c r="BF5" s="20"/>
      <c r="BG5" s="21"/>
      <c r="BH5" s="20"/>
      <c r="BI5" s="29"/>
      <c r="BJ5" s="29"/>
      <c r="BK5" s="20"/>
      <c r="BL5" s="20"/>
      <c r="BM5" s="20"/>
      <c r="BN5" s="181"/>
      <c r="BO5" s="24"/>
      <c r="BP5" s="198"/>
      <c r="BQ5" s="24"/>
      <c r="BR5" s="193"/>
      <c r="BT5" s="192"/>
    </row>
    <row r="6" spans="1:72" s="22" customFormat="1" ht="252" customHeight="1" x14ac:dyDescent="0.25">
      <c r="A6" s="20"/>
      <c r="B6" s="197"/>
      <c r="C6" s="24"/>
      <c r="D6" s="29"/>
      <c r="E6" s="29"/>
      <c r="F6" s="20"/>
      <c r="G6" s="20"/>
      <c r="H6" s="20"/>
      <c r="I6" s="20"/>
      <c r="J6" s="223"/>
      <c r="K6" s="223"/>
      <c r="L6" s="20"/>
      <c r="M6" s="20" t="s">
        <v>318</v>
      </c>
      <c r="N6" s="20" t="str">
        <f>AT3</f>
        <v>СТП 63 кВА</v>
      </c>
      <c r="O6" s="21">
        <f>U6</f>
        <v>302.56</v>
      </c>
      <c r="P6" s="21"/>
      <c r="Q6" s="21">
        <v>10.18</v>
      </c>
      <c r="R6" s="21">
        <v>51.43</v>
      </c>
      <c r="S6" s="21">
        <v>236.05</v>
      </c>
      <c r="T6" s="21">
        <v>4.9000000000000004</v>
      </c>
      <c r="U6" s="21">
        <f t="shared" si="4"/>
        <v>302.56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0"/>
      <c r="AM6" s="20"/>
      <c r="AN6" s="20"/>
      <c r="AO6" s="20"/>
      <c r="AP6" s="20"/>
      <c r="AQ6" s="20"/>
      <c r="AR6" s="20"/>
      <c r="AS6" s="20"/>
      <c r="AT6" s="200"/>
      <c r="AU6" s="20"/>
      <c r="AV6" s="20"/>
      <c r="AW6" s="20"/>
      <c r="AX6" s="20"/>
      <c r="AY6" s="20"/>
      <c r="AZ6" s="20"/>
      <c r="BA6" s="20"/>
      <c r="BB6" s="20"/>
      <c r="BC6" s="21"/>
      <c r="BD6" s="200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24"/>
      <c r="BP6" s="198"/>
      <c r="BQ6" s="24"/>
      <c r="BR6" s="193"/>
      <c r="BT6" s="192"/>
    </row>
    <row r="7" spans="1:72" s="22" customFormat="1" ht="252" customHeight="1" x14ac:dyDescent="0.25">
      <c r="A7" s="20"/>
      <c r="B7" s="197"/>
      <c r="C7" s="24"/>
      <c r="D7" s="29"/>
      <c r="E7" s="29"/>
      <c r="F7" s="20"/>
      <c r="G7" s="20"/>
      <c r="H7" s="20"/>
      <c r="I7" s="20"/>
      <c r="J7" s="206"/>
      <c r="K7" s="206"/>
      <c r="L7" s="20"/>
      <c r="M7" s="20" t="s">
        <v>310</v>
      </c>
      <c r="N7" s="20">
        <f>BD3</f>
        <v>0.1</v>
      </c>
      <c r="O7" s="21">
        <f>N7*1124</f>
        <v>112.4</v>
      </c>
      <c r="P7" s="21"/>
      <c r="Q7" s="21">
        <f>O7*0.11</f>
        <v>12.364000000000001</v>
      </c>
      <c r="R7" s="21">
        <f>O7*0.83</f>
        <v>93.292000000000002</v>
      </c>
      <c r="S7" s="21">
        <v>0</v>
      </c>
      <c r="T7" s="21">
        <f>O7*0.06</f>
        <v>6.7439999999999998</v>
      </c>
      <c r="U7" s="21">
        <f t="shared" si="4"/>
        <v>112.4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0"/>
      <c r="AM7" s="20"/>
      <c r="AN7" s="20"/>
      <c r="AO7" s="20"/>
      <c r="AP7" s="20"/>
      <c r="AQ7" s="20"/>
      <c r="AR7" s="20"/>
      <c r="AS7" s="20"/>
      <c r="AT7" s="200"/>
      <c r="AU7" s="20"/>
      <c r="AV7" s="20"/>
      <c r="AW7" s="20"/>
      <c r="AX7" s="20"/>
      <c r="AY7" s="20"/>
      <c r="AZ7" s="20"/>
      <c r="BA7" s="20"/>
      <c r="BB7" s="20"/>
      <c r="BC7" s="21"/>
      <c r="BD7" s="200"/>
      <c r="BE7" s="21"/>
      <c r="BF7" s="20"/>
      <c r="BG7" s="21"/>
      <c r="BH7" s="20"/>
      <c r="BI7" s="29"/>
      <c r="BJ7" s="29"/>
      <c r="BK7" s="20"/>
      <c r="BL7" s="20"/>
      <c r="BM7" s="20"/>
      <c r="BN7" s="181"/>
      <c r="BO7" s="24"/>
      <c r="BP7" s="198"/>
      <c r="BQ7" s="24"/>
      <c r="BR7" s="193"/>
      <c r="BT7" s="192"/>
    </row>
    <row r="8" spans="1:72" s="22" customFormat="1" ht="318.75" customHeight="1" x14ac:dyDescent="0.25">
      <c r="A8" s="20" t="s">
        <v>336</v>
      </c>
      <c r="B8" s="197">
        <v>41697777</v>
      </c>
      <c r="C8" s="24">
        <v>43328</v>
      </c>
      <c r="D8" s="29">
        <v>466.1</v>
      </c>
      <c r="E8" s="29"/>
      <c r="F8" s="20">
        <v>15</v>
      </c>
      <c r="G8" s="20" t="s">
        <v>357</v>
      </c>
      <c r="H8" s="20" t="s">
        <v>377</v>
      </c>
      <c r="I8" s="20" t="s">
        <v>379</v>
      </c>
      <c r="J8" s="205" t="s">
        <v>401</v>
      </c>
      <c r="K8" s="205" t="s">
        <v>402</v>
      </c>
      <c r="L8" s="20" t="s">
        <v>431</v>
      </c>
      <c r="M8" s="20"/>
      <c r="N8" s="20"/>
      <c r="O8" s="21">
        <f>SUM(O9:O10)</f>
        <v>264.5</v>
      </c>
      <c r="P8" s="21">
        <f t="shared" ref="P8:U8" si="5">SUM(P9:P10)</f>
        <v>0</v>
      </c>
      <c r="Q8" s="21">
        <f t="shared" si="5"/>
        <v>29.049800000000001</v>
      </c>
      <c r="R8" s="21">
        <f t="shared" si="5"/>
        <v>224.38479999999998</v>
      </c>
      <c r="S8" s="21">
        <f t="shared" si="5"/>
        <v>3.26</v>
      </c>
      <c r="T8" s="21">
        <f t="shared" si="5"/>
        <v>7.8053999999999997</v>
      </c>
      <c r="U8" s="21">
        <f t="shared" si="5"/>
        <v>264.5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0"/>
      <c r="AM8" s="20"/>
      <c r="AN8" s="20"/>
      <c r="AO8" s="20"/>
      <c r="AP8" s="20" t="s">
        <v>430</v>
      </c>
      <c r="AQ8" s="21">
        <f>U9</f>
        <v>260.18</v>
      </c>
      <c r="AR8" s="20"/>
      <c r="AS8" s="20"/>
      <c r="AT8" s="200"/>
      <c r="AU8" s="20"/>
      <c r="AV8" s="20"/>
      <c r="AW8" s="20"/>
      <c r="AX8" s="20"/>
      <c r="AY8" s="20"/>
      <c r="AZ8" s="20"/>
      <c r="BA8" s="20"/>
      <c r="BB8" s="20" t="s">
        <v>243</v>
      </c>
      <c r="BC8" s="21">
        <f>U10</f>
        <v>4.32</v>
      </c>
      <c r="BD8" s="200"/>
      <c r="BE8" s="21"/>
      <c r="BF8" s="20"/>
      <c r="BG8" s="21"/>
      <c r="BH8" s="20"/>
      <c r="BI8" s="29"/>
      <c r="BJ8" s="29"/>
      <c r="BK8" s="20"/>
      <c r="BL8" s="20"/>
      <c r="BM8" s="20"/>
      <c r="BN8" s="181">
        <f t="shared" si="1"/>
        <v>264.5</v>
      </c>
      <c r="BO8" s="24">
        <v>43508</v>
      </c>
      <c r="BP8" s="179" t="s">
        <v>210</v>
      </c>
      <c r="BQ8" s="24">
        <v>43328</v>
      </c>
      <c r="BR8" s="193">
        <v>6</v>
      </c>
      <c r="BS8" s="22">
        <f t="shared" si="2"/>
        <v>180</v>
      </c>
      <c r="BT8" s="192">
        <f t="shared" si="3"/>
        <v>43508</v>
      </c>
    </row>
    <row r="9" spans="1:72" s="22" customFormat="1" ht="142.15" customHeight="1" x14ac:dyDescent="0.25">
      <c r="A9" s="20"/>
      <c r="B9" s="197"/>
      <c r="C9" s="24"/>
      <c r="D9" s="29"/>
      <c r="E9" s="29"/>
      <c r="F9" s="20"/>
      <c r="G9" s="20"/>
      <c r="H9" s="20"/>
      <c r="I9" s="20"/>
      <c r="J9" s="223"/>
      <c r="K9" s="223"/>
      <c r="L9" s="20"/>
      <c r="M9" s="20" t="s">
        <v>11</v>
      </c>
      <c r="N9" s="20" t="str">
        <f>AP8</f>
        <v>1) 0,1 (в траншее);
2) 0,02 (методом ГНБ).</v>
      </c>
      <c r="O9" s="21">
        <f>(0.1*1774)+82.78</f>
        <v>260.18</v>
      </c>
      <c r="P9" s="21"/>
      <c r="Q9" s="21">
        <f>O9*0.11</f>
        <v>28.619800000000001</v>
      </c>
      <c r="R9" s="21">
        <f>O9*0.86</f>
        <v>223.75479999999999</v>
      </c>
      <c r="S9" s="21">
        <v>0</v>
      </c>
      <c r="T9" s="21">
        <f>O9*0.03</f>
        <v>7.8053999999999997</v>
      </c>
      <c r="U9" s="21">
        <f>SUM(Q9:T9)</f>
        <v>260.18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0"/>
      <c r="AM9" s="20"/>
      <c r="AN9" s="20"/>
      <c r="AO9" s="20"/>
      <c r="AP9" s="20"/>
      <c r="AQ9" s="20"/>
      <c r="AR9" s="20"/>
      <c r="AS9" s="20"/>
      <c r="AT9" s="200"/>
      <c r="AU9" s="20"/>
      <c r="AV9" s="20"/>
      <c r="AW9" s="20"/>
      <c r="AX9" s="20"/>
      <c r="AY9" s="20"/>
      <c r="AZ9" s="20"/>
      <c r="BA9" s="20"/>
      <c r="BB9" s="20"/>
      <c r="BC9" s="20"/>
      <c r="BD9" s="200"/>
      <c r="BE9" s="21"/>
      <c r="BF9" s="20"/>
      <c r="BG9" s="21"/>
      <c r="BH9" s="20"/>
      <c r="BI9" s="29"/>
      <c r="BJ9" s="29"/>
      <c r="BK9" s="20"/>
      <c r="BL9" s="20"/>
      <c r="BM9" s="20"/>
      <c r="BN9" s="181"/>
      <c r="BO9" s="24"/>
      <c r="BP9" s="179"/>
      <c r="BQ9" s="24"/>
      <c r="BR9" s="193"/>
      <c r="BT9" s="192"/>
    </row>
    <row r="10" spans="1:72" s="22" customFormat="1" ht="122.45" customHeight="1" x14ac:dyDescent="0.25">
      <c r="A10" s="20"/>
      <c r="B10" s="197"/>
      <c r="C10" s="24"/>
      <c r="D10" s="29"/>
      <c r="E10" s="29"/>
      <c r="F10" s="20"/>
      <c r="G10" s="20"/>
      <c r="H10" s="20"/>
      <c r="I10" s="20"/>
      <c r="J10" s="206"/>
      <c r="K10" s="206"/>
      <c r="L10" s="20"/>
      <c r="M10" s="20" t="s">
        <v>311</v>
      </c>
      <c r="N10" s="20" t="str">
        <f>BB8</f>
        <v>Монтаж АВ-0,4 кВ (до 63 А)</v>
      </c>
      <c r="O10" s="21">
        <f>U10</f>
        <v>4.32</v>
      </c>
      <c r="P10" s="21"/>
      <c r="Q10" s="21">
        <v>0.43</v>
      </c>
      <c r="R10" s="21">
        <v>0.63</v>
      </c>
      <c r="S10" s="21">
        <v>3.26</v>
      </c>
      <c r="T10" s="21">
        <v>0</v>
      </c>
      <c r="U10" s="21">
        <f>SUM(Q10:T10)</f>
        <v>4.32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0"/>
      <c r="AM10" s="20"/>
      <c r="AN10" s="20"/>
      <c r="AO10" s="20"/>
      <c r="AP10" s="20"/>
      <c r="AQ10" s="20"/>
      <c r="AR10" s="20"/>
      <c r="AS10" s="20"/>
      <c r="AT10" s="200"/>
      <c r="AU10" s="20"/>
      <c r="AV10" s="20"/>
      <c r="AW10" s="20"/>
      <c r="AX10" s="20"/>
      <c r="AY10" s="20"/>
      <c r="AZ10" s="20"/>
      <c r="BA10" s="20"/>
      <c r="BB10" s="20"/>
      <c r="BC10" s="20"/>
      <c r="BD10" s="200"/>
      <c r="BE10" s="21"/>
      <c r="BF10" s="20"/>
      <c r="BG10" s="21"/>
      <c r="BH10" s="20"/>
      <c r="BI10" s="29"/>
      <c r="BJ10" s="29"/>
      <c r="BK10" s="20"/>
      <c r="BL10" s="20"/>
      <c r="BM10" s="20"/>
      <c r="BN10" s="181"/>
      <c r="BO10" s="24"/>
      <c r="BP10" s="179"/>
      <c r="BQ10" s="24"/>
      <c r="BR10" s="193"/>
      <c r="BT10" s="192"/>
    </row>
    <row r="11" spans="1:72" s="22" customFormat="1" ht="408.75" customHeight="1" x14ac:dyDescent="0.25">
      <c r="A11" s="20" t="s">
        <v>337</v>
      </c>
      <c r="B11" s="197">
        <v>41555306</v>
      </c>
      <c r="C11" s="24">
        <v>43052</v>
      </c>
      <c r="D11" s="29">
        <v>466.1</v>
      </c>
      <c r="E11" s="29">
        <v>466.1</v>
      </c>
      <c r="F11" s="20">
        <v>14.5</v>
      </c>
      <c r="G11" s="20" t="s">
        <v>358</v>
      </c>
      <c r="H11" s="20" t="s">
        <v>138</v>
      </c>
      <c r="I11" s="20" t="s">
        <v>380</v>
      </c>
      <c r="J11" s="199" t="s">
        <v>403</v>
      </c>
      <c r="K11" s="205" t="s">
        <v>404</v>
      </c>
      <c r="L11" s="20"/>
      <c r="M11" s="20"/>
      <c r="N11" s="20"/>
      <c r="O11" s="21">
        <f>SUM(O12)</f>
        <v>67.44</v>
      </c>
      <c r="P11" s="21">
        <f t="shared" ref="P11" si="6">SUM(P12)</f>
        <v>0</v>
      </c>
      <c r="Q11" s="21">
        <f t="shared" ref="Q11" si="7">SUM(Q12)</f>
        <v>7.4184000000000001</v>
      </c>
      <c r="R11" s="21">
        <f t="shared" ref="R11" si="8">SUM(R12)</f>
        <v>55.975199999999994</v>
      </c>
      <c r="S11" s="21">
        <f t="shared" ref="S11" si="9">SUM(S12)</f>
        <v>0</v>
      </c>
      <c r="T11" s="21">
        <f t="shared" ref="T11" si="10">SUM(T12)</f>
        <v>4.0463999999999993</v>
      </c>
      <c r="U11" s="21">
        <f t="shared" ref="U11" si="11">SUM(U12)</f>
        <v>67.44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0"/>
      <c r="AM11" s="20"/>
      <c r="AN11" s="20"/>
      <c r="AO11" s="20"/>
      <c r="AP11" s="20"/>
      <c r="AQ11" s="20"/>
      <c r="AR11" s="20"/>
      <c r="AS11" s="20"/>
      <c r="AT11" s="200"/>
      <c r="AU11" s="20"/>
      <c r="AV11" s="20"/>
      <c r="AW11" s="20"/>
      <c r="AX11" s="20"/>
      <c r="AY11" s="20"/>
      <c r="AZ11" s="20"/>
      <c r="BA11" s="20"/>
      <c r="BB11" s="20"/>
      <c r="BC11" s="20"/>
      <c r="BD11" s="200">
        <v>0.06</v>
      </c>
      <c r="BE11" s="21">
        <f>U12</f>
        <v>67.44</v>
      </c>
      <c r="BF11" s="20"/>
      <c r="BG11" s="21"/>
      <c r="BH11" s="20"/>
      <c r="BI11" s="29"/>
      <c r="BJ11" s="29"/>
      <c r="BK11" s="20"/>
      <c r="BL11" s="20"/>
      <c r="BM11" s="20"/>
      <c r="BN11" s="181">
        <f t="shared" si="1"/>
        <v>67.44</v>
      </c>
      <c r="BO11" s="24">
        <v>43232</v>
      </c>
      <c r="BP11" s="179"/>
      <c r="BQ11" s="24">
        <v>43052</v>
      </c>
      <c r="BR11" s="193">
        <v>6</v>
      </c>
      <c r="BS11" s="22">
        <f t="shared" si="2"/>
        <v>180</v>
      </c>
      <c r="BT11" s="192">
        <f t="shared" si="3"/>
        <v>43232</v>
      </c>
    </row>
    <row r="12" spans="1:72" s="22" customFormat="1" ht="168.6" customHeight="1" x14ac:dyDescent="0.25">
      <c r="A12" s="20"/>
      <c r="B12" s="197"/>
      <c r="C12" s="24"/>
      <c r="D12" s="29"/>
      <c r="E12" s="29"/>
      <c r="F12" s="20"/>
      <c r="G12" s="20"/>
      <c r="H12" s="20"/>
      <c r="I12" s="20"/>
      <c r="J12" s="199"/>
      <c r="K12" s="206"/>
      <c r="L12" s="20"/>
      <c r="M12" s="20" t="s">
        <v>310</v>
      </c>
      <c r="N12" s="20">
        <f>BD11</f>
        <v>0.06</v>
      </c>
      <c r="O12" s="21">
        <f>N12*1124</f>
        <v>67.44</v>
      </c>
      <c r="P12" s="21"/>
      <c r="Q12" s="21">
        <f>O12*0.11</f>
        <v>7.4184000000000001</v>
      </c>
      <c r="R12" s="21">
        <f>O12*0.83</f>
        <v>55.975199999999994</v>
      </c>
      <c r="S12" s="21">
        <v>0</v>
      </c>
      <c r="T12" s="21">
        <f>O12*0.06</f>
        <v>4.0463999999999993</v>
      </c>
      <c r="U12" s="21">
        <f t="shared" ref="U12" si="12">SUM(Q12:T12)</f>
        <v>67.44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0"/>
      <c r="AM12" s="20"/>
      <c r="AN12" s="20"/>
      <c r="AO12" s="20"/>
      <c r="AP12" s="20"/>
      <c r="AQ12" s="20"/>
      <c r="AR12" s="20"/>
      <c r="AS12" s="20"/>
      <c r="AT12" s="200"/>
      <c r="AU12" s="20"/>
      <c r="AV12" s="20"/>
      <c r="AW12" s="20"/>
      <c r="AX12" s="20"/>
      <c r="AY12" s="20"/>
      <c r="AZ12" s="20"/>
      <c r="BA12" s="20"/>
      <c r="BB12" s="20"/>
      <c r="BC12" s="20"/>
      <c r="BD12" s="200"/>
      <c r="BE12" s="21"/>
      <c r="BF12" s="20"/>
      <c r="BG12" s="21"/>
      <c r="BH12" s="20"/>
      <c r="BI12" s="29"/>
      <c r="BJ12" s="29"/>
      <c r="BK12" s="20"/>
      <c r="BL12" s="20"/>
      <c r="BM12" s="20"/>
      <c r="BN12" s="181"/>
      <c r="BO12" s="24"/>
      <c r="BP12" s="179"/>
      <c r="BQ12" s="24"/>
      <c r="BR12" s="193"/>
      <c r="BT12" s="192"/>
    </row>
    <row r="13" spans="1:72" s="22" customFormat="1" ht="264" customHeight="1" x14ac:dyDescent="0.25">
      <c r="A13" s="20" t="s">
        <v>338</v>
      </c>
      <c r="B13" s="197">
        <v>41607819</v>
      </c>
      <c r="C13" s="24">
        <v>43152</v>
      </c>
      <c r="D13" s="29">
        <v>466.1</v>
      </c>
      <c r="E13" s="29">
        <v>466.1</v>
      </c>
      <c r="F13" s="20">
        <v>14</v>
      </c>
      <c r="G13" s="20" t="s">
        <v>359</v>
      </c>
      <c r="H13" s="20" t="s">
        <v>140</v>
      </c>
      <c r="I13" s="20" t="s">
        <v>381</v>
      </c>
      <c r="J13" s="205" t="s">
        <v>405</v>
      </c>
      <c r="K13" s="205" t="s">
        <v>406</v>
      </c>
      <c r="L13" s="20"/>
      <c r="M13" s="20"/>
      <c r="N13" s="20"/>
      <c r="O13" s="21">
        <f>SUM(O14)</f>
        <v>393.4</v>
      </c>
      <c r="P13" s="21">
        <f t="shared" ref="P13" si="13">SUM(P14)</f>
        <v>0</v>
      </c>
      <c r="Q13" s="21">
        <f t="shared" ref="Q13" si="14">SUM(Q14)</f>
        <v>43.274000000000001</v>
      </c>
      <c r="R13" s="21">
        <f t="shared" ref="R13" si="15">SUM(R14)</f>
        <v>326.52199999999999</v>
      </c>
      <c r="S13" s="21">
        <f t="shared" ref="S13" si="16">SUM(S14)</f>
        <v>0</v>
      </c>
      <c r="T13" s="21">
        <f t="shared" ref="T13" si="17">SUM(T14)</f>
        <v>23.603999999999999</v>
      </c>
      <c r="U13" s="21">
        <f t="shared" ref="U13" si="18">SUM(U14)</f>
        <v>393.4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0"/>
      <c r="AM13" s="20"/>
      <c r="AN13" s="20"/>
      <c r="AO13" s="20"/>
      <c r="AP13" s="20"/>
      <c r="AQ13" s="20"/>
      <c r="AR13" s="20"/>
      <c r="AS13" s="20"/>
      <c r="AT13" s="200"/>
      <c r="AU13" s="20"/>
      <c r="AV13" s="20"/>
      <c r="AW13" s="20"/>
      <c r="AX13" s="20"/>
      <c r="AY13" s="20"/>
      <c r="AZ13" s="20"/>
      <c r="BA13" s="20"/>
      <c r="BB13" s="20"/>
      <c r="BC13" s="20"/>
      <c r="BD13" s="200">
        <v>0.35</v>
      </c>
      <c r="BE13" s="21">
        <f>U14</f>
        <v>393.4</v>
      </c>
      <c r="BF13" s="20"/>
      <c r="BG13" s="20"/>
      <c r="BH13" s="20"/>
      <c r="BI13" s="29"/>
      <c r="BJ13" s="29"/>
      <c r="BK13" s="20"/>
      <c r="BL13" s="20"/>
      <c r="BM13" s="20"/>
      <c r="BN13" s="181">
        <f t="shared" si="1"/>
        <v>393.4</v>
      </c>
      <c r="BO13" s="24">
        <v>43332</v>
      </c>
      <c r="BP13" s="179" t="s">
        <v>210</v>
      </c>
      <c r="BQ13" s="24">
        <v>43152</v>
      </c>
      <c r="BR13" s="193">
        <v>6</v>
      </c>
      <c r="BS13" s="22">
        <f t="shared" si="2"/>
        <v>180</v>
      </c>
      <c r="BT13" s="192">
        <f t="shared" si="3"/>
        <v>43332</v>
      </c>
    </row>
    <row r="14" spans="1:72" s="22" customFormat="1" ht="264" customHeight="1" x14ac:dyDescent="0.25">
      <c r="A14" s="20"/>
      <c r="B14" s="197"/>
      <c r="C14" s="24"/>
      <c r="D14" s="29"/>
      <c r="E14" s="29"/>
      <c r="F14" s="20"/>
      <c r="G14" s="20"/>
      <c r="H14" s="20"/>
      <c r="I14" s="20"/>
      <c r="J14" s="206"/>
      <c r="K14" s="206"/>
      <c r="L14" s="20"/>
      <c r="M14" s="20" t="s">
        <v>310</v>
      </c>
      <c r="N14" s="20">
        <f>BD13</f>
        <v>0.35</v>
      </c>
      <c r="O14" s="21">
        <f>N14*1124</f>
        <v>393.4</v>
      </c>
      <c r="P14" s="21"/>
      <c r="Q14" s="21">
        <f>O14*0.11</f>
        <v>43.274000000000001</v>
      </c>
      <c r="R14" s="21">
        <f>O14*0.83</f>
        <v>326.52199999999999</v>
      </c>
      <c r="S14" s="21">
        <v>0</v>
      </c>
      <c r="T14" s="21">
        <f>O14*0.06</f>
        <v>23.603999999999999</v>
      </c>
      <c r="U14" s="21">
        <f t="shared" ref="U14" si="19">SUM(Q14:T14)</f>
        <v>393.4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0"/>
      <c r="AM14" s="20"/>
      <c r="AN14" s="20"/>
      <c r="AO14" s="20"/>
      <c r="AP14" s="20"/>
      <c r="AQ14" s="20"/>
      <c r="AR14" s="20"/>
      <c r="AS14" s="20"/>
      <c r="AT14" s="200"/>
      <c r="AU14" s="20"/>
      <c r="AV14" s="20"/>
      <c r="AW14" s="20"/>
      <c r="AX14" s="20"/>
      <c r="AY14" s="20"/>
      <c r="AZ14" s="20"/>
      <c r="BA14" s="20"/>
      <c r="BB14" s="20"/>
      <c r="BC14" s="20"/>
      <c r="BD14" s="200"/>
      <c r="BE14" s="21"/>
      <c r="BF14" s="20"/>
      <c r="BG14" s="20"/>
      <c r="BH14" s="20"/>
      <c r="BI14" s="29"/>
      <c r="BJ14" s="29"/>
      <c r="BK14" s="20"/>
      <c r="BL14" s="20"/>
      <c r="BM14" s="20"/>
      <c r="BN14" s="181"/>
      <c r="BO14" s="24"/>
      <c r="BP14" s="179"/>
      <c r="BQ14" s="24"/>
      <c r="BR14" s="193"/>
      <c r="BT14" s="192"/>
    </row>
    <row r="15" spans="1:72" s="22" customFormat="1" ht="409.5" customHeight="1" x14ac:dyDescent="0.25">
      <c r="A15" s="20" t="s">
        <v>339</v>
      </c>
      <c r="B15" s="197">
        <v>41675980</v>
      </c>
      <c r="C15" s="24">
        <v>43318</v>
      </c>
      <c r="D15" s="29">
        <v>11915.52</v>
      </c>
      <c r="E15" s="29"/>
      <c r="F15" s="20">
        <v>12</v>
      </c>
      <c r="G15" s="20" t="s">
        <v>360</v>
      </c>
      <c r="H15" s="20" t="s">
        <v>138</v>
      </c>
      <c r="I15" s="20" t="s">
        <v>382</v>
      </c>
      <c r="J15" s="199" t="s">
        <v>407</v>
      </c>
      <c r="K15" s="20" t="s">
        <v>334</v>
      </c>
      <c r="L15" s="20"/>
      <c r="M15" s="20"/>
      <c r="N15" s="20"/>
      <c r="O15" s="21">
        <f>SUM(O16)</f>
        <v>314.72000000000003</v>
      </c>
      <c r="P15" s="21">
        <f t="shared" ref="P15:U15" si="20">SUM(P16)</f>
        <v>0</v>
      </c>
      <c r="Q15" s="21">
        <f t="shared" si="20"/>
        <v>34.619200000000006</v>
      </c>
      <c r="R15" s="21">
        <f t="shared" si="20"/>
        <v>261.2176</v>
      </c>
      <c r="S15" s="21">
        <f t="shared" si="20"/>
        <v>0</v>
      </c>
      <c r="T15" s="21">
        <f t="shared" si="20"/>
        <v>18.883200000000002</v>
      </c>
      <c r="U15" s="21">
        <f t="shared" si="20"/>
        <v>314.72000000000003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0"/>
      <c r="AM15" s="20"/>
      <c r="AN15" s="20"/>
      <c r="AO15" s="20"/>
      <c r="AP15" s="20"/>
      <c r="AQ15" s="20"/>
      <c r="AR15" s="20"/>
      <c r="AS15" s="20"/>
      <c r="AT15" s="200"/>
      <c r="AU15" s="20"/>
      <c r="AV15" s="20"/>
      <c r="AW15" s="20"/>
      <c r="AX15" s="20"/>
      <c r="AY15" s="20"/>
      <c r="AZ15" s="20"/>
      <c r="BA15" s="20"/>
      <c r="BB15" s="20"/>
      <c r="BC15" s="20"/>
      <c r="BD15" s="200">
        <v>0.28000000000000003</v>
      </c>
      <c r="BE15" s="21">
        <f>U16</f>
        <v>314.72000000000003</v>
      </c>
      <c r="BF15" s="20"/>
      <c r="BG15" s="20"/>
      <c r="BH15" s="20"/>
      <c r="BI15" s="29"/>
      <c r="BJ15" s="29"/>
      <c r="BK15" s="20"/>
      <c r="BL15" s="20"/>
      <c r="BM15" s="20"/>
      <c r="BN15" s="181">
        <f t="shared" si="1"/>
        <v>314.72000000000003</v>
      </c>
      <c r="BO15" s="24">
        <v>43498</v>
      </c>
      <c r="BP15" s="179" t="s">
        <v>210</v>
      </c>
      <c r="BQ15" s="24">
        <v>43318</v>
      </c>
      <c r="BR15" s="193">
        <v>6</v>
      </c>
      <c r="BS15" s="22">
        <f t="shared" si="2"/>
        <v>180</v>
      </c>
      <c r="BT15" s="192">
        <f t="shared" si="3"/>
        <v>43498</v>
      </c>
    </row>
    <row r="16" spans="1:72" s="22" customFormat="1" ht="161.44999999999999" customHeight="1" x14ac:dyDescent="0.25">
      <c r="A16" s="20"/>
      <c r="B16" s="197"/>
      <c r="C16" s="24"/>
      <c r="D16" s="29"/>
      <c r="E16" s="29"/>
      <c r="F16" s="20"/>
      <c r="G16" s="20"/>
      <c r="H16" s="20"/>
      <c r="I16" s="20"/>
      <c r="J16" s="199"/>
      <c r="K16" s="20"/>
      <c r="L16" s="20"/>
      <c r="M16" s="20" t="s">
        <v>310</v>
      </c>
      <c r="N16" s="20">
        <f>BD15</f>
        <v>0.28000000000000003</v>
      </c>
      <c r="O16" s="21">
        <f>N16*1124</f>
        <v>314.72000000000003</v>
      </c>
      <c r="P16" s="21"/>
      <c r="Q16" s="21">
        <f>O16*0.11</f>
        <v>34.619200000000006</v>
      </c>
      <c r="R16" s="21">
        <f>O16*0.83</f>
        <v>261.2176</v>
      </c>
      <c r="S16" s="21">
        <v>0</v>
      </c>
      <c r="T16" s="21">
        <f>O16*0.06</f>
        <v>18.883200000000002</v>
      </c>
      <c r="U16" s="21">
        <f t="shared" ref="U16" si="21">SUM(Q16:T16)</f>
        <v>314.72000000000003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0"/>
      <c r="AM16" s="20"/>
      <c r="AN16" s="20"/>
      <c r="AO16" s="20"/>
      <c r="AP16" s="20"/>
      <c r="AQ16" s="20"/>
      <c r="AR16" s="20"/>
      <c r="AS16" s="20"/>
      <c r="AT16" s="200"/>
      <c r="AU16" s="20"/>
      <c r="AV16" s="20"/>
      <c r="AW16" s="20"/>
      <c r="AX16" s="20"/>
      <c r="AY16" s="20"/>
      <c r="AZ16" s="20"/>
      <c r="BA16" s="20"/>
      <c r="BB16" s="20"/>
      <c r="BC16" s="20"/>
      <c r="BD16" s="200"/>
      <c r="BE16" s="21"/>
      <c r="BF16" s="20"/>
      <c r="BG16" s="20"/>
      <c r="BH16" s="20"/>
      <c r="BI16" s="29"/>
      <c r="BJ16" s="29"/>
      <c r="BK16" s="20"/>
      <c r="BL16" s="20"/>
      <c r="BM16" s="20"/>
      <c r="BN16" s="181"/>
      <c r="BO16" s="24"/>
      <c r="BP16" s="179"/>
      <c r="BQ16" s="24"/>
      <c r="BR16" s="193"/>
      <c r="BT16" s="192"/>
    </row>
    <row r="17" spans="1:73" s="22" customFormat="1" ht="409.5" customHeight="1" x14ac:dyDescent="0.25">
      <c r="A17" s="20" t="s">
        <v>340</v>
      </c>
      <c r="B17" s="197">
        <v>41680120</v>
      </c>
      <c r="C17" s="24">
        <v>43318</v>
      </c>
      <c r="D17" s="29">
        <v>466.1</v>
      </c>
      <c r="E17" s="29"/>
      <c r="F17" s="20">
        <v>10</v>
      </c>
      <c r="G17" s="20" t="s">
        <v>361</v>
      </c>
      <c r="H17" s="20" t="s">
        <v>138</v>
      </c>
      <c r="I17" s="20" t="s">
        <v>383</v>
      </c>
      <c r="J17" s="199" t="s">
        <v>441</v>
      </c>
      <c r="K17" s="20" t="s">
        <v>442</v>
      </c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0"/>
      <c r="AM17" s="20"/>
      <c r="AN17" s="20"/>
      <c r="AO17" s="20"/>
      <c r="AP17" s="20"/>
      <c r="AQ17" s="20"/>
      <c r="AR17" s="20"/>
      <c r="AS17" s="20"/>
      <c r="AT17" s="200"/>
      <c r="AU17" s="20"/>
      <c r="AV17" s="20"/>
      <c r="AW17" s="20"/>
      <c r="AX17" s="20"/>
      <c r="AY17" s="20"/>
      <c r="AZ17" s="20"/>
      <c r="BA17" s="20"/>
      <c r="BB17" s="20"/>
      <c r="BC17" s="20"/>
      <c r="BD17" s="200"/>
      <c r="BE17" s="20"/>
      <c r="BF17" s="20"/>
      <c r="BG17" s="20"/>
      <c r="BH17" s="20"/>
      <c r="BI17" s="20"/>
      <c r="BJ17" s="20"/>
      <c r="BK17" s="20"/>
      <c r="BL17" s="20"/>
      <c r="BM17" s="20"/>
      <c r="BN17" s="181">
        <f t="shared" ref="BN17:BN18" si="22">W17+Y17+AA17+AC17+AE17+AG17+AI17+AM17+AO17+AQ17+AS17+AU17+AW17+AY17+BA17+BC17+BE17+BG17+BI17+BK17+BM17</f>
        <v>0</v>
      </c>
      <c r="BO17" s="24">
        <v>43498</v>
      </c>
      <c r="BP17" s="179" t="s">
        <v>432</v>
      </c>
      <c r="BQ17" s="24">
        <v>43318</v>
      </c>
      <c r="BR17" s="193">
        <v>6</v>
      </c>
      <c r="BS17" s="22">
        <f t="shared" si="2"/>
        <v>180</v>
      </c>
      <c r="BT17" s="192">
        <f t="shared" si="3"/>
        <v>43498</v>
      </c>
    </row>
    <row r="18" spans="1:73" s="22" customFormat="1" ht="409.6" customHeight="1" x14ac:dyDescent="0.25">
      <c r="A18" s="20" t="s">
        <v>341</v>
      </c>
      <c r="B18" s="197">
        <v>41686321</v>
      </c>
      <c r="C18" s="24">
        <v>43313</v>
      </c>
      <c r="D18" s="20">
        <v>11915.52</v>
      </c>
      <c r="E18" s="20"/>
      <c r="F18" s="20">
        <v>15</v>
      </c>
      <c r="G18" s="20" t="s">
        <v>362</v>
      </c>
      <c r="H18" s="20" t="s">
        <v>138</v>
      </c>
      <c r="I18" s="20" t="s">
        <v>384</v>
      </c>
      <c r="J18" s="205" t="s">
        <v>408</v>
      </c>
      <c r="K18" s="20" t="s">
        <v>409</v>
      </c>
      <c r="L18" s="20"/>
      <c r="M18" s="20"/>
      <c r="N18" s="20"/>
      <c r="O18" s="23">
        <f>SUM(O19:O22)</f>
        <v>1204.8500000000001</v>
      </c>
      <c r="P18" s="23">
        <f t="shared" ref="P18:U18" si="23">SUM(P19:P22)</f>
        <v>0</v>
      </c>
      <c r="Q18" s="23">
        <f t="shared" si="23"/>
        <v>112.5164</v>
      </c>
      <c r="R18" s="23">
        <f t="shared" si="23"/>
        <v>814.79920000000004</v>
      </c>
      <c r="S18" s="23">
        <f t="shared" si="23"/>
        <v>225.42000000000002</v>
      </c>
      <c r="T18" s="23">
        <f t="shared" si="23"/>
        <v>52.114400000000003</v>
      </c>
      <c r="U18" s="23">
        <f t="shared" si="23"/>
        <v>1204.8500000000001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>
        <v>0.7</v>
      </c>
      <c r="AI18" s="21">
        <f>U19</f>
        <v>896</v>
      </c>
      <c r="AJ18" s="21"/>
      <c r="AK18" s="20"/>
      <c r="AL18" s="200">
        <v>1</v>
      </c>
      <c r="AM18" s="21">
        <f>U20</f>
        <v>59.09</v>
      </c>
      <c r="AN18" s="21"/>
      <c r="AO18" s="20"/>
      <c r="AP18" s="20"/>
      <c r="AQ18" s="20"/>
      <c r="AR18" s="20"/>
      <c r="AS18" s="20"/>
      <c r="AT18" s="200" t="s">
        <v>433</v>
      </c>
      <c r="AU18" s="21">
        <f>U21</f>
        <v>238.52</v>
      </c>
      <c r="AV18" s="20"/>
      <c r="AW18" s="20"/>
      <c r="AX18" s="20"/>
      <c r="AY18" s="20"/>
      <c r="AZ18" s="20"/>
      <c r="BA18" s="20"/>
      <c r="BB18" s="20"/>
      <c r="BC18" s="20"/>
      <c r="BD18" s="200">
        <v>0.01</v>
      </c>
      <c r="BE18" s="21">
        <f>U22</f>
        <v>11.24</v>
      </c>
      <c r="BF18" s="20"/>
      <c r="BG18" s="20"/>
      <c r="BH18" s="20"/>
      <c r="BI18" s="20"/>
      <c r="BJ18" s="20"/>
      <c r="BK18" s="20"/>
      <c r="BL18" s="20"/>
      <c r="BM18" s="20"/>
      <c r="BN18" s="181">
        <f t="shared" si="22"/>
        <v>1204.8500000000001</v>
      </c>
      <c r="BO18" s="24">
        <v>43673</v>
      </c>
      <c r="BP18" s="179" t="s">
        <v>210</v>
      </c>
      <c r="BQ18" s="194">
        <v>43313</v>
      </c>
      <c r="BR18" s="193">
        <v>12</v>
      </c>
      <c r="BS18" s="22">
        <f t="shared" si="2"/>
        <v>360</v>
      </c>
      <c r="BT18" s="192">
        <f t="shared" si="3"/>
        <v>43673</v>
      </c>
    </row>
    <row r="19" spans="1:73" s="22" customFormat="1" ht="165" customHeight="1" x14ac:dyDescent="0.25">
      <c r="A19" s="20"/>
      <c r="B19" s="197"/>
      <c r="C19" s="24"/>
      <c r="D19" s="20"/>
      <c r="E19" s="20"/>
      <c r="F19" s="20"/>
      <c r="G19" s="20"/>
      <c r="H19" s="20"/>
      <c r="I19" s="20"/>
      <c r="J19" s="223"/>
      <c r="K19" s="20"/>
      <c r="L19" s="20"/>
      <c r="M19" s="20" t="s">
        <v>314</v>
      </c>
      <c r="N19" s="20">
        <f>AH18</f>
        <v>0.7</v>
      </c>
      <c r="O19" s="21">
        <f>N19*1280</f>
        <v>896</v>
      </c>
      <c r="P19" s="21"/>
      <c r="Q19" s="21">
        <f>O19*0.11</f>
        <v>98.56</v>
      </c>
      <c r="R19" s="21">
        <f>O19*0.84</f>
        <v>752.64</v>
      </c>
      <c r="S19" s="21">
        <v>0</v>
      </c>
      <c r="T19" s="21">
        <f>O19*0.05</f>
        <v>44.800000000000004</v>
      </c>
      <c r="U19" s="21">
        <f>SUM(Q19:T19)</f>
        <v>896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1"/>
      <c r="AJ19" s="21"/>
      <c r="AK19" s="20"/>
      <c r="AL19" s="200"/>
      <c r="AM19" s="21"/>
      <c r="AN19" s="21"/>
      <c r="AO19" s="20"/>
      <c r="AP19" s="20"/>
      <c r="AQ19" s="20"/>
      <c r="AR19" s="20"/>
      <c r="AS19" s="20"/>
      <c r="AT19" s="200"/>
      <c r="AU19" s="20"/>
      <c r="AV19" s="20"/>
      <c r="AW19" s="20"/>
      <c r="AX19" s="20"/>
      <c r="AY19" s="20"/>
      <c r="AZ19" s="20"/>
      <c r="BA19" s="20"/>
      <c r="BB19" s="20"/>
      <c r="BC19" s="20"/>
      <c r="BD19" s="200"/>
      <c r="BE19" s="20"/>
      <c r="BF19" s="20"/>
      <c r="BG19" s="20"/>
      <c r="BH19" s="20"/>
      <c r="BI19" s="20"/>
      <c r="BJ19" s="20"/>
      <c r="BK19" s="20"/>
      <c r="BL19" s="20"/>
      <c r="BM19" s="20"/>
      <c r="BN19" s="181"/>
      <c r="BO19" s="24"/>
      <c r="BP19" s="179"/>
      <c r="BQ19" s="194"/>
      <c r="BR19" s="193"/>
      <c r="BT19" s="192"/>
    </row>
    <row r="20" spans="1:73" s="22" customFormat="1" ht="165" customHeight="1" x14ac:dyDescent="0.25">
      <c r="A20" s="20"/>
      <c r="B20" s="197"/>
      <c r="C20" s="24"/>
      <c r="D20" s="20"/>
      <c r="E20" s="20"/>
      <c r="F20" s="20"/>
      <c r="G20" s="20"/>
      <c r="H20" s="20"/>
      <c r="I20" s="20"/>
      <c r="J20" s="223"/>
      <c r="K20" s="20"/>
      <c r="L20" s="20"/>
      <c r="M20" s="20" t="s">
        <v>316</v>
      </c>
      <c r="N20" s="20">
        <f>AL18</f>
        <v>1</v>
      </c>
      <c r="O20" s="21">
        <f>U20</f>
        <v>59.09</v>
      </c>
      <c r="P20" s="21"/>
      <c r="Q20" s="21">
        <v>4.38</v>
      </c>
      <c r="R20" s="21">
        <v>7.48</v>
      </c>
      <c r="S20" s="21">
        <v>45.49</v>
      </c>
      <c r="T20" s="21">
        <v>1.74</v>
      </c>
      <c r="U20" s="21">
        <f t="shared" ref="U20:U22" si="24">SUM(Q20:T20)</f>
        <v>59.09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1"/>
      <c r="AJ20" s="21"/>
      <c r="AK20" s="20"/>
      <c r="AL20" s="200"/>
      <c r="AM20" s="21"/>
      <c r="AN20" s="21"/>
      <c r="AO20" s="20"/>
      <c r="AP20" s="20"/>
      <c r="AQ20" s="20"/>
      <c r="AR20" s="20"/>
      <c r="AS20" s="20"/>
      <c r="AT20" s="200"/>
      <c r="AU20" s="20"/>
      <c r="AV20" s="20"/>
      <c r="AW20" s="20"/>
      <c r="AX20" s="20"/>
      <c r="AY20" s="20"/>
      <c r="AZ20" s="20"/>
      <c r="BA20" s="20"/>
      <c r="BB20" s="20"/>
      <c r="BC20" s="20"/>
      <c r="BD20" s="200"/>
      <c r="BE20" s="20"/>
      <c r="BF20" s="20"/>
      <c r="BG20" s="20"/>
      <c r="BH20" s="20"/>
      <c r="BI20" s="20"/>
      <c r="BJ20" s="20"/>
      <c r="BK20" s="20"/>
      <c r="BL20" s="20"/>
      <c r="BM20" s="20"/>
      <c r="BN20" s="181"/>
      <c r="BO20" s="24"/>
      <c r="BP20" s="179"/>
      <c r="BQ20" s="194"/>
      <c r="BR20" s="193"/>
      <c r="BT20" s="192"/>
    </row>
    <row r="21" spans="1:73" s="22" customFormat="1" ht="165" customHeight="1" x14ac:dyDescent="0.25">
      <c r="A21" s="20"/>
      <c r="B21" s="197"/>
      <c r="C21" s="24"/>
      <c r="D21" s="20"/>
      <c r="E21" s="20"/>
      <c r="F21" s="20"/>
      <c r="G21" s="20"/>
      <c r="H21" s="20"/>
      <c r="I21" s="20"/>
      <c r="J21" s="223"/>
      <c r="K21" s="20"/>
      <c r="L21" s="20"/>
      <c r="M21" s="20" t="s">
        <v>318</v>
      </c>
      <c r="N21" s="20" t="str">
        <f>AT18</f>
        <v>СТП 25 кВА</v>
      </c>
      <c r="O21" s="21">
        <f>U21</f>
        <v>238.52</v>
      </c>
      <c r="P21" s="21"/>
      <c r="Q21" s="21">
        <v>8.34</v>
      </c>
      <c r="R21" s="21">
        <v>45.35</v>
      </c>
      <c r="S21" s="21">
        <v>179.93</v>
      </c>
      <c r="T21" s="21">
        <v>4.9000000000000004</v>
      </c>
      <c r="U21" s="21">
        <f t="shared" si="24"/>
        <v>238.52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1"/>
      <c r="AJ21" s="21"/>
      <c r="AK21" s="20"/>
      <c r="AL21" s="200"/>
      <c r="AM21" s="21"/>
      <c r="AN21" s="21"/>
      <c r="AO21" s="20"/>
      <c r="AP21" s="20"/>
      <c r="AQ21" s="20"/>
      <c r="AR21" s="20"/>
      <c r="AS21" s="20"/>
      <c r="AT21" s="200"/>
      <c r="AU21" s="20"/>
      <c r="AV21" s="20"/>
      <c r="AW21" s="20"/>
      <c r="AX21" s="20"/>
      <c r="AY21" s="20"/>
      <c r="AZ21" s="20"/>
      <c r="BA21" s="20"/>
      <c r="BB21" s="20"/>
      <c r="BC21" s="20"/>
      <c r="BD21" s="200"/>
      <c r="BE21" s="20"/>
      <c r="BF21" s="20"/>
      <c r="BG21" s="20"/>
      <c r="BH21" s="20"/>
      <c r="BI21" s="20"/>
      <c r="BJ21" s="20"/>
      <c r="BK21" s="20"/>
      <c r="BL21" s="20"/>
      <c r="BM21" s="20"/>
      <c r="BN21" s="181"/>
      <c r="BO21" s="24"/>
      <c r="BP21" s="179"/>
      <c r="BQ21" s="194"/>
      <c r="BR21" s="193"/>
      <c r="BT21" s="192"/>
    </row>
    <row r="22" spans="1:73" s="22" customFormat="1" ht="165" customHeight="1" x14ac:dyDescent="0.25">
      <c r="A22" s="20"/>
      <c r="B22" s="197"/>
      <c r="C22" s="24"/>
      <c r="D22" s="20"/>
      <c r="E22" s="20"/>
      <c r="F22" s="20"/>
      <c r="G22" s="20"/>
      <c r="H22" s="20"/>
      <c r="I22" s="20"/>
      <c r="J22" s="206"/>
      <c r="K22" s="20"/>
      <c r="L22" s="20"/>
      <c r="M22" s="20" t="s">
        <v>310</v>
      </c>
      <c r="N22" s="20">
        <f>BD18</f>
        <v>0.01</v>
      </c>
      <c r="O22" s="21">
        <f>N22*1124</f>
        <v>11.24</v>
      </c>
      <c r="P22" s="21"/>
      <c r="Q22" s="21">
        <f>O22*0.11</f>
        <v>1.2363999999999999</v>
      </c>
      <c r="R22" s="21">
        <f>O22*0.83</f>
        <v>9.3292000000000002</v>
      </c>
      <c r="S22" s="21">
        <v>0</v>
      </c>
      <c r="T22" s="21">
        <f>O22*0.06</f>
        <v>0.6744</v>
      </c>
      <c r="U22" s="21">
        <f t="shared" si="24"/>
        <v>11.24</v>
      </c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1"/>
      <c r="AJ22" s="21"/>
      <c r="AK22" s="20"/>
      <c r="AL22" s="200"/>
      <c r="AM22" s="21"/>
      <c r="AN22" s="21"/>
      <c r="AO22" s="20"/>
      <c r="AP22" s="20"/>
      <c r="AQ22" s="20"/>
      <c r="AR22" s="20"/>
      <c r="AS22" s="20"/>
      <c r="AT22" s="200"/>
      <c r="AU22" s="20"/>
      <c r="AV22" s="20"/>
      <c r="AW22" s="20"/>
      <c r="AX22" s="20"/>
      <c r="AY22" s="20"/>
      <c r="AZ22" s="20"/>
      <c r="BA22" s="20"/>
      <c r="BB22" s="20"/>
      <c r="BC22" s="20"/>
      <c r="BD22" s="200"/>
      <c r="BE22" s="20"/>
      <c r="BF22" s="20"/>
      <c r="BG22" s="20"/>
      <c r="BH22" s="20"/>
      <c r="BI22" s="20"/>
      <c r="BJ22" s="20"/>
      <c r="BK22" s="20"/>
      <c r="BL22" s="20"/>
      <c r="BM22" s="20"/>
      <c r="BN22" s="181"/>
      <c r="BO22" s="24"/>
      <c r="BP22" s="179"/>
      <c r="BQ22" s="194"/>
      <c r="BR22" s="193"/>
      <c r="BT22" s="192"/>
    </row>
    <row r="23" spans="1:73" s="22" customFormat="1" ht="409.6" customHeight="1" x14ac:dyDescent="0.25">
      <c r="A23" s="20" t="s">
        <v>342</v>
      </c>
      <c r="B23" s="197">
        <v>41686278</v>
      </c>
      <c r="C23" s="24">
        <v>43318</v>
      </c>
      <c r="D23" s="20">
        <v>466.1</v>
      </c>
      <c r="E23" s="20"/>
      <c r="F23" s="20">
        <v>12</v>
      </c>
      <c r="G23" s="20" t="s">
        <v>363</v>
      </c>
      <c r="H23" s="20" t="s">
        <v>141</v>
      </c>
      <c r="I23" s="20" t="s">
        <v>385</v>
      </c>
      <c r="J23" s="20" t="s">
        <v>410</v>
      </c>
      <c r="K23" s="20" t="s">
        <v>332</v>
      </c>
      <c r="L23" s="20"/>
      <c r="M23" s="20"/>
      <c r="N23" s="20"/>
      <c r="O23" s="21">
        <f>SUM(O24)</f>
        <v>191.08</v>
      </c>
      <c r="P23" s="21">
        <f t="shared" ref="P23:U23" si="25">SUM(P24)</f>
        <v>0</v>
      </c>
      <c r="Q23" s="21">
        <f t="shared" si="25"/>
        <v>21.018800000000002</v>
      </c>
      <c r="R23" s="21">
        <f t="shared" si="25"/>
        <v>158.59640000000002</v>
      </c>
      <c r="S23" s="21">
        <f t="shared" si="25"/>
        <v>0</v>
      </c>
      <c r="T23" s="21">
        <f t="shared" si="25"/>
        <v>11.4648</v>
      </c>
      <c r="U23" s="21">
        <f t="shared" si="25"/>
        <v>191.08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0"/>
      <c r="AM23" s="20"/>
      <c r="AN23" s="20"/>
      <c r="AO23" s="20"/>
      <c r="AP23" s="20"/>
      <c r="AQ23" s="20"/>
      <c r="AR23" s="20"/>
      <c r="AS23" s="20"/>
      <c r="AT23" s="200"/>
      <c r="AU23" s="20"/>
      <c r="AV23" s="20"/>
      <c r="AW23" s="20"/>
      <c r="AX23" s="20"/>
      <c r="AY23" s="20"/>
      <c r="AZ23" s="20"/>
      <c r="BA23" s="20"/>
      <c r="BB23" s="20"/>
      <c r="BC23" s="20"/>
      <c r="BD23" s="200">
        <v>0.17</v>
      </c>
      <c r="BE23" s="29">
        <f>U24</f>
        <v>191.08</v>
      </c>
      <c r="BF23" s="20"/>
      <c r="BG23" s="20"/>
      <c r="BH23" s="20"/>
      <c r="BI23" s="20"/>
      <c r="BJ23" s="20"/>
      <c r="BK23" s="20"/>
      <c r="BL23" s="20"/>
      <c r="BM23" s="20"/>
      <c r="BN23" s="181">
        <f t="shared" ref="BN23:BN48" si="26">W23+Y23+AA23+AC23+AE23+AG23+AI23+AM23+AO23+AQ23+AS23+AU23+AW23+AY23+BA23+BC23+BE23+BG23+BI23+BK23+BM23</f>
        <v>191.08</v>
      </c>
      <c r="BO23" s="24">
        <v>43498</v>
      </c>
      <c r="BP23" s="179" t="s">
        <v>210</v>
      </c>
      <c r="BQ23" s="194">
        <v>43318</v>
      </c>
      <c r="BR23" s="193">
        <v>6</v>
      </c>
      <c r="BS23" s="22">
        <f t="shared" si="2"/>
        <v>180</v>
      </c>
      <c r="BT23" s="192">
        <f t="shared" si="3"/>
        <v>43498</v>
      </c>
    </row>
    <row r="24" spans="1:73" s="22" customFormat="1" ht="171" customHeight="1" x14ac:dyDescent="0.25">
      <c r="A24" s="20"/>
      <c r="B24" s="197"/>
      <c r="C24" s="24"/>
      <c r="D24" s="20"/>
      <c r="E24" s="20"/>
      <c r="F24" s="20"/>
      <c r="G24" s="20"/>
      <c r="H24" s="20"/>
      <c r="I24" s="20"/>
      <c r="J24" s="20"/>
      <c r="K24" s="20"/>
      <c r="L24" s="20"/>
      <c r="M24" s="20" t="s">
        <v>310</v>
      </c>
      <c r="N24" s="20">
        <f>BD23</f>
        <v>0.17</v>
      </c>
      <c r="O24" s="21">
        <f>N24*1124</f>
        <v>191.08</v>
      </c>
      <c r="P24" s="21"/>
      <c r="Q24" s="21">
        <f>O24*0.11</f>
        <v>21.018800000000002</v>
      </c>
      <c r="R24" s="21">
        <f>O24*0.83</f>
        <v>158.59640000000002</v>
      </c>
      <c r="S24" s="21">
        <v>0</v>
      </c>
      <c r="T24" s="21">
        <f>O24*0.06</f>
        <v>11.4648</v>
      </c>
      <c r="U24" s="21">
        <f t="shared" ref="U24" si="27">SUM(Q24:T24)</f>
        <v>191.08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0"/>
      <c r="AM24" s="20"/>
      <c r="AN24" s="20"/>
      <c r="AO24" s="20"/>
      <c r="AP24" s="20"/>
      <c r="AQ24" s="20"/>
      <c r="AR24" s="20"/>
      <c r="AS24" s="20"/>
      <c r="AT24" s="200"/>
      <c r="AU24" s="20"/>
      <c r="AV24" s="20"/>
      <c r="AW24" s="20"/>
      <c r="AX24" s="20"/>
      <c r="AY24" s="20"/>
      <c r="AZ24" s="20"/>
      <c r="BA24" s="20"/>
      <c r="BB24" s="20"/>
      <c r="BC24" s="20"/>
      <c r="BD24" s="200"/>
      <c r="BE24" s="20"/>
      <c r="BF24" s="20"/>
      <c r="BG24" s="20"/>
      <c r="BH24" s="20"/>
      <c r="BI24" s="20"/>
      <c r="BJ24" s="20"/>
      <c r="BK24" s="20"/>
      <c r="BL24" s="20"/>
      <c r="BM24" s="20"/>
      <c r="BN24" s="181"/>
      <c r="BO24" s="24"/>
      <c r="BP24" s="179"/>
      <c r="BQ24" s="194"/>
      <c r="BR24" s="193"/>
      <c r="BT24" s="192"/>
    </row>
    <row r="25" spans="1:73" s="22" customFormat="1" ht="196.5" customHeight="1" x14ac:dyDescent="0.25">
      <c r="A25" s="17" t="s">
        <v>343</v>
      </c>
      <c r="B25" s="18">
        <v>41686868</v>
      </c>
      <c r="C25" s="24">
        <v>43314</v>
      </c>
      <c r="D25" s="19">
        <v>466.1</v>
      </c>
      <c r="E25" s="19"/>
      <c r="F25" s="20">
        <v>7</v>
      </c>
      <c r="G25" s="18" t="s">
        <v>364</v>
      </c>
      <c r="H25" s="18" t="s">
        <v>138</v>
      </c>
      <c r="I25" s="18" t="s">
        <v>386</v>
      </c>
      <c r="J25" s="224" t="s">
        <v>411</v>
      </c>
      <c r="K25" s="224" t="s">
        <v>330</v>
      </c>
      <c r="L25" s="20"/>
      <c r="M25" s="20"/>
      <c r="N25" s="20"/>
      <c r="O25" s="21">
        <f>SUM(O26)</f>
        <v>101.16</v>
      </c>
      <c r="P25" s="21">
        <f t="shared" ref="P25:U25" si="28">SUM(P26)</f>
        <v>0</v>
      </c>
      <c r="Q25" s="21">
        <f t="shared" si="28"/>
        <v>11.127599999999999</v>
      </c>
      <c r="R25" s="21">
        <f t="shared" si="28"/>
        <v>83.962799999999987</v>
      </c>
      <c r="S25" s="21">
        <f t="shared" si="28"/>
        <v>0</v>
      </c>
      <c r="T25" s="21">
        <f t="shared" si="28"/>
        <v>6.0695999999999994</v>
      </c>
      <c r="U25" s="21">
        <f t="shared" si="28"/>
        <v>101.15999999999998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9"/>
      <c r="AJ25" s="21"/>
      <c r="AK25" s="21"/>
      <c r="AL25" s="200"/>
      <c r="AM25" s="29"/>
      <c r="AN25" s="21"/>
      <c r="AO25" s="21"/>
      <c r="AP25" s="21"/>
      <c r="AQ25" s="21"/>
      <c r="AR25" s="21"/>
      <c r="AS25" s="21"/>
      <c r="AT25" s="200"/>
      <c r="AU25" s="29"/>
      <c r="AV25" s="21"/>
      <c r="AW25" s="21"/>
      <c r="AX25" s="21"/>
      <c r="AY25" s="21"/>
      <c r="AZ25" s="21"/>
      <c r="BA25" s="21"/>
      <c r="BB25" s="21"/>
      <c r="BC25" s="21"/>
      <c r="BD25" s="200">
        <v>0.09</v>
      </c>
      <c r="BE25" s="29">
        <f>U26</f>
        <v>101.15999999999998</v>
      </c>
      <c r="BF25" s="20"/>
      <c r="BG25" s="21"/>
      <c r="BH25" s="20"/>
      <c r="BI25" s="23"/>
      <c r="BJ25" s="23"/>
      <c r="BK25" s="21"/>
      <c r="BL25" s="21"/>
      <c r="BM25" s="21"/>
      <c r="BN25" s="181">
        <f t="shared" si="26"/>
        <v>101.15999999999998</v>
      </c>
      <c r="BO25" s="24">
        <v>43494</v>
      </c>
      <c r="BP25" s="21"/>
      <c r="BQ25" s="194">
        <v>43314</v>
      </c>
      <c r="BR25" s="193">
        <v>6</v>
      </c>
      <c r="BS25" s="22">
        <f t="shared" si="2"/>
        <v>180</v>
      </c>
      <c r="BT25" s="192">
        <f t="shared" si="3"/>
        <v>43494</v>
      </c>
      <c r="BU25" s="25"/>
    </row>
    <row r="26" spans="1:73" s="22" customFormat="1" ht="196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25"/>
      <c r="K26" s="225"/>
      <c r="L26" s="20"/>
      <c r="M26" s="20" t="s">
        <v>310</v>
      </c>
      <c r="N26" s="20">
        <f>BD25</f>
        <v>0.09</v>
      </c>
      <c r="O26" s="21">
        <f>N26*1124</f>
        <v>101.16</v>
      </c>
      <c r="P26" s="21"/>
      <c r="Q26" s="21">
        <f>O26*0.11</f>
        <v>11.127599999999999</v>
      </c>
      <c r="R26" s="21">
        <f>O26*0.83</f>
        <v>83.962799999999987</v>
      </c>
      <c r="S26" s="21">
        <v>0</v>
      </c>
      <c r="T26" s="21">
        <f>O26*0.06</f>
        <v>6.0695999999999994</v>
      </c>
      <c r="U26" s="21">
        <f t="shared" ref="U26" si="29">SUM(Q26:T26)</f>
        <v>101.15999999999998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9"/>
      <c r="AJ26" s="21"/>
      <c r="AK26" s="21"/>
      <c r="AL26" s="200"/>
      <c r="AM26" s="29"/>
      <c r="AN26" s="21"/>
      <c r="AO26" s="21"/>
      <c r="AP26" s="21"/>
      <c r="AQ26" s="21"/>
      <c r="AR26" s="21"/>
      <c r="AS26" s="21"/>
      <c r="AT26" s="200"/>
      <c r="AU26" s="29"/>
      <c r="AV26" s="21"/>
      <c r="AW26" s="21"/>
      <c r="AX26" s="21"/>
      <c r="AY26" s="21"/>
      <c r="AZ26" s="21"/>
      <c r="BA26" s="21"/>
      <c r="BB26" s="21"/>
      <c r="BC26" s="21"/>
      <c r="BD26" s="200"/>
      <c r="BE26" s="29"/>
      <c r="BF26" s="20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194"/>
      <c r="BR26" s="193"/>
      <c r="BT26" s="192"/>
      <c r="BU26" s="25"/>
    </row>
    <row r="27" spans="1:73" s="22" customFormat="1" ht="244.5" customHeight="1" x14ac:dyDescent="0.25">
      <c r="A27" s="17" t="s">
        <v>344</v>
      </c>
      <c r="B27" s="18">
        <v>41687925</v>
      </c>
      <c r="C27" s="24">
        <v>43314</v>
      </c>
      <c r="D27" s="19">
        <v>466.1</v>
      </c>
      <c r="E27" s="19"/>
      <c r="F27" s="20">
        <v>15</v>
      </c>
      <c r="G27" s="18" t="s">
        <v>365</v>
      </c>
      <c r="H27" s="18" t="s">
        <v>138</v>
      </c>
      <c r="I27" s="18" t="s">
        <v>387</v>
      </c>
      <c r="J27" s="224" t="s">
        <v>412</v>
      </c>
      <c r="K27" s="224" t="s">
        <v>330</v>
      </c>
      <c r="L27" s="20"/>
      <c r="M27" s="20"/>
      <c r="N27" s="20"/>
      <c r="O27" s="21">
        <f>SUM(O28)</f>
        <v>191.08</v>
      </c>
      <c r="P27" s="21">
        <f t="shared" ref="P27:U27" si="30">SUM(P28)</f>
        <v>0</v>
      </c>
      <c r="Q27" s="21">
        <f t="shared" si="30"/>
        <v>21.018800000000002</v>
      </c>
      <c r="R27" s="21">
        <f t="shared" si="30"/>
        <v>158.59640000000002</v>
      </c>
      <c r="S27" s="21">
        <f t="shared" si="30"/>
        <v>0</v>
      </c>
      <c r="T27" s="21">
        <f t="shared" si="30"/>
        <v>11.4648</v>
      </c>
      <c r="U27" s="21">
        <f t="shared" si="30"/>
        <v>191.08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1"/>
      <c r="BC27" s="21"/>
      <c r="BD27" s="200">
        <v>0.17</v>
      </c>
      <c r="BE27" s="21">
        <f>U28</f>
        <v>191.08</v>
      </c>
      <c r="BF27" s="20"/>
      <c r="BG27" s="21"/>
      <c r="BH27" s="20"/>
      <c r="BI27" s="23"/>
      <c r="BJ27" s="23"/>
      <c r="BK27" s="21"/>
      <c r="BL27" s="21"/>
      <c r="BM27" s="21"/>
      <c r="BN27" s="181">
        <f t="shared" si="26"/>
        <v>191.08</v>
      </c>
      <c r="BO27" s="24">
        <v>43494</v>
      </c>
      <c r="BP27" s="21"/>
      <c r="BQ27" s="194">
        <v>43314</v>
      </c>
      <c r="BR27" s="193">
        <v>6</v>
      </c>
      <c r="BS27" s="22">
        <f t="shared" si="2"/>
        <v>180</v>
      </c>
      <c r="BT27" s="192">
        <f t="shared" si="3"/>
        <v>43494</v>
      </c>
      <c r="BU27" s="25"/>
    </row>
    <row r="28" spans="1:73" s="22" customFormat="1" ht="160.1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25"/>
      <c r="K28" s="225"/>
      <c r="L28" s="20"/>
      <c r="M28" s="20" t="s">
        <v>310</v>
      </c>
      <c r="N28" s="20">
        <f>BD27</f>
        <v>0.17</v>
      </c>
      <c r="O28" s="21">
        <f>N28*1124</f>
        <v>191.08</v>
      </c>
      <c r="P28" s="21"/>
      <c r="Q28" s="21">
        <f>O28*0.11</f>
        <v>21.018800000000002</v>
      </c>
      <c r="R28" s="21">
        <f>O28*0.83</f>
        <v>158.59640000000002</v>
      </c>
      <c r="S28" s="21">
        <v>0</v>
      </c>
      <c r="T28" s="21">
        <f>O28*0.06</f>
        <v>11.4648</v>
      </c>
      <c r="U28" s="21">
        <f t="shared" ref="U28" si="31">SUM(Q28:T28)</f>
        <v>191.08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181"/>
      <c r="AU28" s="21"/>
      <c r="AV28" s="21"/>
      <c r="AW28" s="21"/>
      <c r="AX28" s="21"/>
      <c r="AY28" s="21"/>
      <c r="AZ28" s="21"/>
      <c r="BA28" s="21"/>
      <c r="BB28" s="21"/>
      <c r="BC28" s="21"/>
      <c r="BD28" s="200"/>
      <c r="BE28" s="21"/>
      <c r="BF28" s="20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194"/>
      <c r="BR28" s="193"/>
      <c r="BT28" s="192"/>
      <c r="BU28" s="25"/>
    </row>
    <row r="29" spans="1:73" s="22" customFormat="1" ht="242.25" customHeight="1" x14ac:dyDescent="0.25">
      <c r="A29" s="17" t="s">
        <v>345</v>
      </c>
      <c r="B29" s="18">
        <v>41689392</v>
      </c>
      <c r="C29" s="24">
        <v>43313</v>
      </c>
      <c r="D29" s="19">
        <v>466.1</v>
      </c>
      <c r="E29" s="19"/>
      <c r="F29" s="20">
        <v>12</v>
      </c>
      <c r="G29" s="18" t="s">
        <v>366</v>
      </c>
      <c r="H29" s="18" t="s">
        <v>137</v>
      </c>
      <c r="I29" s="18" t="s">
        <v>388</v>
      </c>
      <c r="J29" s="224" t="s">
        <v>413</v>
      </c>
      <c r="K29" s="224" t="s">
        <v>414</v>
      </c>
      <c r="L29" s="20" t="s">
        <v>434</v>
      </c>
      <c r="M29" s="20"/>
      <c r="N29" s="20"/>
      <c r="O29" s="21">
        <f>SUM(O30)</f>
        <v>224.8</v>
      </c>
      <c r="P29" s="21">
        <f t="shared" ref="P29:U29" si="32">SUM(P30)</f>
        <v>0</v>
      </c>
      <c r="Q29" s="21">
        <f t="shared" si="32"/>
        <v>24.728000000000002</v>
      </c>
      <c r="R29" s="21">
        <f t="shared" si="32"/>
        <v>186.584</v>
      </c>
      <c r="S29" s="21">
        <f t="shared" si="32"/>
        <v>0</v>
      </c>
      <c r="T29" s="21">
        <f t="shared" si="32"/>
        <v>13.488</v>
      </c>
      <c r="U29" s="21">
        <f t="shared" si="32"/>
        <v>224.8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181"/>
      <c r="AU29" s="21"/>
      <c r="AV29" s="21"/>
      <c r="AW29" s="21"/>
      <c r="AX29" s="21"/>
      <c r="AY29" s="21"/>
      <c r="AZ29" s="21"/>
      <c r="BA29" s="21"/>
      <c r="BB29" s="21"/>
      <c r="BC29" s="21"/>
      <c r="BD29" s="200">
        <v>0.2</v>
      </c>
      <c r="BE29" s="29">
        <f>U30</f>
        <v>224.8</v>
      </c>
      <c r="BF29" s="20"/>
      <c r="BG29" s="21"/>
      <c r="BH29" s="20"/>
      <c r="BI29" s="23"/>
      <c r="BJ29" s="23"/>
      <c r="BK29" s="21"/>
      <c r="BL29" s="21"/>
      <c r="BM29" s="21"/>
      <c r="BN29" s="181">
        <f t="shared" si="26"/>
        <v>224.8</v>
      </c>
      <c r="BO29" s="24">
        <v>43493</v>
      </c>
      <c r="BP29" s="21"/>
      <c r="BQ29" s="194">
        <v>43313</v>
      </c>
      <c r="BR29" s="23">
        <v>6</v>
      </c>
      <c r="BS29" s="22">
        <f t="shared" si="2"/>
        <v>180</v>
      </c>
      <c r="BT29" s="192">
        <f t="shared" si="3"/>
        <v>43493</v>
      </c>
      <c r="BU29" s="25"/>
    </row>
    <row r="30" spans="1:73" s="22" customFormat="1" ht="242.2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225"/>
      <c r="K30" s="225"/>
      <c r="L30" s="20"/>
      <c r="M30" s="20" t="s">
        <v>310</v>
      </c>
      <c r="N30" s="20">
        <f>BD29</f>
        <v>0.2</v>
      </c>
      <c r="O30" s="21">
        <f>N30*1124</f>
        <v>224.8</v>
      </c>
      <c r="P30" s="21"/>
      <c r="Q30" s="21">
        <f>O30*0.11</f>
        <v>24.728000000000002</v>
      </c>
      <c r="R30" s="21">
        <f>O30*0.83</f>
        <v>186.584</v>
      </c>
      <c r="S30" s="21">
        <v>0</v>
      </c>
      <c r="T30" s="21">
        <f>O30*0.06</f>
        <v>13.488</v>
      </c>
      <c r="U30" s="21">
        <f t="shared" ref="U30" si="33">SUM(Q30:T30)</f>
        <v>224.8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181"/>
      <c r="AU30" s="21"/>
      <c r="AV30" s="21"/>
      <c r="AW30" s="21"/>
      <c r="AX30" s="21"/>
      <c r="AY30" s="21"/>
      <c r="AZ30" s="21"/>
      <c r="BA30" s="21"/>
      <c r="BB30" s="21"/>
      <c r="BC30" s="21"/>
      <c r="BD30" s="200"/>
      <c r="BE30" s="20"/>
      <c r="BF30" s="20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194"/>
      <c r="BR30" s="23"/>
      <c r="BT30" s="192"/>
      <c r="BU30" s="25"/>
    </row>
    <row r="31" spans="1:73" s="22" customFormat="1" ht="232.5" customHeight="1" x14ac:dyDescent="0.25">
      <c r="A31" s="17" t="s">
        <v>346</v>
      </c>
      <c r="B31" s="18">
        <v>41691617</v>
      </c>
      <c r="C31" s="24">
        <v>43318</v>
      </c>
      <c r="D31" s="19">
        <v>466.1</v>
      </c>
      <c r="E31" s="19"/>
      <c r="F31" s="20">
        <v>12</v>
      </c>
      <c r="G31" s="18" t="s">
        <v>367</v>
      </c>
      <c r="H31" s="18" t="s">
        <v>138</v>
      </c>
      <c r="I31" s="18" t="s">
        <v>389</v>
      </c>
      <c r="J31" s="224" t="s">
        <v>415</v>
      </c>
      <c r="K31" s="224" t="s">
        <v>416</v>
      </c>
      <c r="L31" s="20"/>
      <c r="M31" s="20"/>
      <c r="N31" s="20"/>
      <c r="O31" s="21">
        <f>SUM(O32)</f>
        <v>67.44</v>
      </c>
      <c r="P31" s="21">
        <f t="shared" ref="P31:U31" si="34">SUM(P32)</f>
        <v>0</v>
      </c>
      <c r="Q31" s="21">
        <f t="shared" si="34"/>
        <v>7.4184000000000001</v>
      </c>
      <c r="R31" s="21">
        <f t="shared" si="34"/>
        <v>55.975199999999994</v>
      </c>
      <c r="S31" s="21">
        <f t="shared" si="34"/>
        <v>0</v>
      </c>
      <c r="T31" s="21">
        <f t="shared" si="34"/>
        <v>4.0463999999999993</v>
      </c>
      <c r="U31" s="21">
        <f t="shared" si="34"/>
        <v>67.44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0"/>
      <c r="BC31" s="29"/>
      <c r="BD31" s="200">
        <v>0.06</v>
      </c>
      <c r="BE31" s="29">
        <f>U32</f>
        <v>67.44</v>
      </c>
      <c r="BF31" s="29"/>
      <c r="BG31" s="21"/>
      <c r="BH31" s="20"/>
      <c r="BI31" s="23"/>
      <c r="BJ31" s="23"/>
      <c r="BK31" s="21"/>
      <c r="BL31" s="21"/>
      <c r="BM31" s="21"/>
      <c r="BN31" s="181">
        <f t="shared" si="26"/>
        <v>67.44</v>
      </c>
      <c r="BO31" s="24">
        <v>43498</v>
      </c>
      <c r="BP31" s="21"/>
      <c r="BQ31" s="194">
        <v>43318</v>
      </c>
      <c r="BR31" s="23">
        <v>6</v>
      </c>
      <c r="BS31" s="22">
        <f t="shared" si="2"/>
        <v>180</v>
      </c>
      <c r="BT31" s="192">
        <f t="shared" si="3"/>
        <v>43498</v>
      </c>
      <c r="BU31" s="25"/>
    </row>
    <row r="32" spans="1:73" s="22" customFormat="1" ht="232.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225"/>
      <c r="K32" s="225"/>
      <c r="L32" s="20"/>
      <c r="M32" s="20" t="s">
        <v>310</v>
      </c>
      <c r="N32" s="20">
        <f>BD31</f>
        <v>0.06</v>
      </c>
      <c r="O32" s="21">
        <f>N32*1124</f>
        <v>67.44</v>
      </c>
      <c r="P32" s="21"/>
      <c r="Q32" s="21">
        <f>O32*0.11</f>
        <v>7.4184000000000001</v>
      </c>
      <c r="R32" s="21">
        <f>O32*0.83</f>
        <v>55.975199999999994</v>
      </c>
      <c r="S32" s="21">
        <v>0</v>
      </c>
      <c r="T32" s="21">
        <f>O32*0.06</f>
        <v>4.0463999999999993</v>
      </c>
      <c r="U32" s="21">
        <f t="shared" ref="U32" si="35">SUM(Q32:T32)</f>
        <v>67.44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181"/>
      <c r="AU32" s="21"/>
      <c r="AV32" s="21"/>
      <c r="AW32" s="21"/>
      <c r="AX32" s="21"/>
      <c r="AY32" s="21"/>
      <c r="AZ32" s="21"/>
      <c r="BA32" s="21"/>
      <c r="BB32" s="20"/>
      <c r="BC32" s="29"/>
      <c r="BD32" s="200"/>
      <c r="BE32" s="29"/>
      <c r="BF32" s="29"/>
      <c r="BG32" s="21"/>
      <c r="BH32" s="20"/>
      <c r="BI32" s="23"/>
      <c r="BJ32" s="23"/>
      <c r="BK32" s="21"/>
      <c r="BL32" s="21"/>
      <c r="BM32" s="21"/>
      <c r="BN32" s="181"/>
      <c r="BO32" s="24"/>
      <c r="BP32" s="21"/>
      <c r="BQ32" s="194"/>
      <c r="BR32" s="23"/>
      <c r="BT32" s="192"/>
      <c r="BU32" s="25"/>
    </row>
    <row r="33" spans="1:73" s="22" customFormat="1" ht="279.75" customHeight="1" x14ac:dyDescent="0.25">
      <c r="A33" s="17" t="s">
        <v>347</v>
      </c>
      <c r="B33" s="18">
        <v>41689743</v>
      </c>
      <c r="C33" s="24">
        <v>43320</v>
      </c>
      <c r="D33" s="19">
        <v>466.1</v>
      </c>
      <c r="E33" s="19"/>
      <c r="F33" s="20">
        <v>12</v>
      </c>
      <c r="G33" s="18" t="s">
        <v>368</v>
      </c>
      <c r="H33" s="18" t="s">
        <v>138</v>
      </c>
      <c r="I33" s="18" t="s">
        <v>390</v>
      </c>
      <c r="J33" s="224" t="s">
        <v>417</v>
      </c>
      <c r="K33" s="224" t="s">
        <v>418</v>
      </c>
      <c r="L33" s="20"/>
      <c r="M33" s="20"/>
      <c r="N33" s="20"/>
      <c r="O33" s="21">
        <f>SUM(O34)</f>
        <v>67.44</v>
      </c>
      <c r="P33" s="21">
        <f t="shared" ref="P33:U33" si="36">SUM(P34)</f>
        <v>0</v>
      </c>
      <c r="Q33" s="21">
        <f t="shared" si="36"/>
        <v>7.4184000000000001</v>
      </c>
      <c r="R33" s="21">
        <f t="shared" si="36"/>
        <v>55.975199999999994</v>
      </c>
      <c r="S33" s="21">
        <f t="shared" si="36"/>
        <v>0</v>
      </c>
      <c r="T33" s="21">
        <f t="shared" si="36"/>
        <v>4.0463999999999993</v>
      </c>
      <c r="U33" s="21">
        <f t="shared" si="36"/>
        <v>67.44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181"/>
      <c r="AU33" s="21"/>
      <c r="AV33" s="21"/>
      <c r="AW33" s="21"/>
      <c r="AX33" s="21"/>
      <c r="AY33" s="21"/>
      <c r="AZ33" s="21"/>
      <c r="BA33" s="21"/>
      <c r="BB33" s="20"/>
      <c r="BC33" s="29"/>
      <c r="BD33" s="200">
        <v>0.06</v>
      </c>
      <c r="BE33" s="29">
        <f>U34</f>
        <v>67.44</v>
      </c>
      <c r="BF33" s="29"/>
      <c r="BG33" s="21"/>
      <c r="BH33" s="20"/>
      <c r="BI33" s="23"/>
      <c r="BJ33" s="23"/>
      <c r="BK33" s="21"/>
      <c r="BL33" s="21"/>
      <c r="BM33" s="21"/>
      <c r="BN33" s="181">
        <f t="shared" si="26"/>
        <v>67.44</v>
      </c>
      <c r="BO33" s="24">
        <v>43500</v>
      </c>
      <c r="BP33" s="21" t="s">
        <v>435</v>
      </c>
      <c r="BQ33" s="194">
        <v>43320</v>
      </c>
      <c r="BR33" s="23">
        <v>6</v>
      </c>
      <c r="BS33" s="22">
        <f t="shared" si="2"/>
        <v>180</v>
      </c>
      <c r="BT33" s="192">
        <f t="shared" si="3"/>
        <v>43500</v>
      </c>
      <c r="BU33" s="25"/>
    </row>
    <row r="34" spans="1:73" s="22" customFormat="1" ht="279.7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25"/>
      <c r="K34" s="225"/>
      <c r="L34" s="20"/>
      <c r="M34" s="20" t="s">
        <v>310</v>
      </c>
      <c r="N34" s="20">
        <f>BD33</f>
        <v>0.06</v>
      </c>
      <c r="O34" s="21">
        <f>N34*1124</f>
        <v>67.44</v>
      </c>
      <c r="P34" s="21"/>
      <c r="Q34" s="21">
        <f>O34*0.11</f>
        <v>7.4184000000000001</v>
      </c>
      <c r="R34" s="21">
        <f>O34*0.83</f>
        <v>55.975199999999994</v>
      </c>
      <c r="S34" s="21">
        <v>0</v>
      </c>
      <c r="T34" s="21">
        <f>O34*0.06</f>
        <v>4.0463999999999993</v>
      </c>
      <c r="U34" s="21">
        <f t="shared" ref="U34" si="37">SUM(Q34:T34)</f>
        <v>67.44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181"/>
      <c r="AU34" s="21"/>
      <c r="AV34" s="21"/>
      <c r="AW34" s="21"/>
      <c r="AX34" s="21"/>
      <c r="AY34" s="21"/>
      <c r="AZ34" s="21"/>
      <c r="BA34" s="21"/>
      <c r="BB34" s="20"/>
      <c r="BC34" s="29"/>
      <c r="BD34" s="200"/>
      <c r="BE34" s="29"/>
      <c r="BF34" s="29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194"/>
      <c r="BR34" s="23"/>
      <c r="BT34" s="192"/>
      <c r="BU34" s="25"/>
    </row>
    <row r="35" spans="1:73" s="22" customFormat="1" ht="409.6" customHeight="1" x14ac:dyDescent="0.25">
      <c r="A35" s="17" t="s">
        <v>348</v>
      </c>
      <c r="B35" s="18">
        <v>41689729</v>
      </c>
      <c r="C35" s="24">
        <v>43320</v>
      </c>
      <c r="D35" s="19">
        <v>466.1</v>
      </c>
      <c r="E35" s="19"/>
      <c r="F35" s="20">
        <v>12</v>
      </c>
      <c r="G35" s="18" t="s">
        <v>369</v>
      </c>
      <c r="H35" s="18" t="s">
        <v>138</v>
      </c>
      <c r="I35" s="18" t="s">
        <v>391</v>
      </c>
      <c r="J35" s="18" t="s">
        <v>419</v>
      </c>
      <c r="K35" s="18" t="s">
        <v>443</v>
      </c>
      <c r="L35" s="20"/>
      <c r="M35" s="20"/>
      <c r="N35" s="29"/>
      <c r="O35" s="29"/>
      <c r="P35" s="29"/>
      <c r="Q35" s="29"/>
      <c r="R35" s="29"/>
      <c r="S35" s="29"/>
      <c r="T35" s="29"/>
      <c r="U35" s="29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0"/>
      <c r="BC35" s="29"/>
      <c r="BD35" s="200"/>
      <c r="BE35" s="29"/>
      <c r="BF35" s="29"/>
      <c r="BG35" s="21"/>
      <c r="BH35" s="20"/>
      <c r="BI35" s="23"/>
      <c r="BJ35" s="23"/>
      <c r="BK35" s="21"/>
      <c r="BL35" s="21"/>
      <c r="BM35" s="21"/>
      <c r="BN35" s="181">
        <f t="shared" si="26"/>
        <v>0</v>
      </c>
      <c r="BO35" s="24">
        <v>43500</v>
      </c>
      <c r="BP35" s="21" t="s">
        <v>436</v>
      </c>
      <c r="BQ35" s="194">
        <v>43320</v>
      </c>
      <c r="BR35" s="23">
        <v>6</v>
      </c>
      <c r="BS35" s="22">
        <f t="shared" si="2"/>
        <v>180</v>
      </c>
      <c r="BT35" s="192">
        <f t="shared" si="3"/>
        <v>43500</v>
      </c>
      <c r="BU35" s="25"/>
    </row>
    <row r="36" spans="1:73" s="22" customFormat="1" ht="210" customHeight="1" x14ac:dyDescent="0.25">
      <c r="A36" s="17" t="s">
        <v>349</v>
      </c>
      <c r="B36" s="18">
        <v>41689712</v>
      </c>
      <c r="C36" s="24">
        <v>43313</v>
      </c>
      <c r="D36" s="19">
        <v>466.1</v>
      </c>
      <c r="E36" s="19"/>
      <c r="F36" s="20">
        <v>12</v>
      </c>
      <c r="G36" s="18" t="s">
        <v>370</v>
      </c>
      <c r="H36" s="18" t="s">
        <v>138</v>
      </c>
      <c r="I36" s="18" t="s">
        <v>392</v>
      </c>
      <c r="J36" s="224" t="s">
        <v>420</v>
      </c>
      <c r="K36" s="224" t="s">
        <v>421</v>
      </c>
      <c r="L36" s="20" t="s">
        <v>437</v>
      </c>
      <c r="M36" s="20"/>
      <c r="N36" s="29"/>
      <c r="O36" s="29">
        <f>SUM(O37:O38)</f>
        <v>397.71999999999997</v>
      </c>
      <c r="P36" s="29">
        <f t="shared" ref="P36:U36" si="38">SUM(P37:P38)</f>
        <v>0</v>
      </c>
      <c r="Q36" s="29">
        <f t="shared" si="38"/>
        <v>43.704000000000001</v>
      </c>
      <c r="R36" s="29">
        <f t="shared" si="38"/>
        <v>327.15199999999999</v>
      </c>
      <c r="S36" s="29">
        <f t="shared" si="38"/>
        <v>3.26</v>
      </c>
      <c r="T36" s="29">
        <f t="shared" si="38"/>
        <v>23.603999999999999</v>
      </c>
      <c r="U36" s="29">
        <f t="shared" si="38"/>
        <v>397.71999999999997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0" t="s">
        <v>243</v>
      </c>
      <c r="BC36" s="29">
        <f>U37</f>
        <v>4.32</v>
      </c>
      <c r="BD36" s="200">
        <v>0.35</v>
      </c>
      <c r="BE36" s="29">
        <f>U38</f>
        <v>393.4</v>
      </c>
      <c r="BF36" s="29"/>
      <c r="BG36" s="21"/>
      <c r="BH36" s="20"/>
      <c r="BI36" s="23"/>
      <c r="BJ36" s="23"/>
      <c r="BK36" s="21"/>
      <c r="BL36" s="21"/>
      <c r="BM36" s="21"/>
      <c r="BN36" s="181">
        <f t="shared" si="26"/>
        <v>397.71999999999997</v>
      </c>
      <c r="BO36" s="24">
        <v>43493</v>
      </c>
      <c r="BP36" s="21"/>
      <c r="BQ36" s="194">
        <v>43313</v>
      </c>
      <c r="BR36" s="23">
        <v>6</v>
      </c>
      <c r="BS36" s="22">
        <f t="shared" si="2"/>
        <v>180</v>
      </c>
      <c r="BT36" s="192">
        <f t="shared" si="3"/>
        <v>43493</v>
      </c>
      <c r="BU36" s="25"/>
    </row>
    <row r="37" spans="1:73" s="22" customFormat="1" ht="151.9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226"/>
      <c r="K37" s="226"/>
      <c r="L37" s="20"/>
      <c r="M37" s="20" t="s">
        <v>311</v>
      </c>
      <c r="N37" s="20" t="str">
        <f>BB36</f>
        <v>Монтаж АВ-0,4 кВ (до 63 А)</v>
      </c>
      <c r="O37" s="21">
        <f>U37</f>
        <v>4.32</v>
      </c>
      <c r="P37" s="21"/>
      <c r="Q37" s="21">
        <v>0.43</v>
      </c>
      <c r="R37" s="21">
        <v>0.63</v>
      </c>
      <c r="S37" s="21">
        <v>3.26</v>
      </c>
      <c r="T37" s="21">
        <v>0</v>
      </c>
      <c r="U37" s="21">
        <f>SUM(Q37:T37)</f>
        <v>4.32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181"/>
      <c r="AU37" s="21"/>
      <c r="AV37" s="21"/>
      <c r="AW37" s="21"/>
      <c r="AX37" s="21"/>
      <c r="AY37" s="21"/>
      <c r="AZ37" s="21"/>
      <c r="BA37" s="21"/>
      <c r="BB37" s="20"/>
      <c r="BC37" s="29"/>
      <c r="BD37" s="200"/>
      <c r="BE37" s="29"/>
      <c r="BF37" s="29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194"/>
      <c r="BR37" s="23"/>
      <c r="BT37" s="192"/>
      <c r="BU37" s="25"/>
    </row>
    <row r="38" spans="1:73" s="22" customFormat="1" ht="139.9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225"/>
      <c r="K38" s="225"/>
      <c r="L38" s="20"/>
      <c r="M38" s="20" t="s">
        <v>310</v>
      </c>
      <c r="N38" s="21">
        <f>BD36</f>
        <v>0.35</v>
      </c>
      <c r="O38" s="21">
        <f>N38*1124</f>
        <v>393.4</v>
      </c>
      <c r="P38" s="21"/>
      <c r="Q38" s="21">
        <f>O38*0.11</f>
        <v>43.274000000000001</v>
      </c>
      <c r="R38" s="21">
        <f>O38*0.83</f>
        <v>326.52199999999999</v>
      </c>
      <c r="S38" s="21">
        <v>0</v>
      </c>
      <c r="T38" s="21">
        <f>O38*0.06</f>
        <v>23.603999999999999</v>
      </c>
      <c r="U38" s="21">
        <f t="shared" ref="U38" si="39">SUM(Q38:T38)</f>
        <v>393.4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181"/>
      <c r="AU38" s="21"/>
      <c r="AV38" s="21"/>
      <c r="AW38" s="21"/>
      <c r="AX38" s="21"/>
      <c r="AY38" s="21"/>
      <c r="AZ38" s="21"/>
      <c r="BA38" s="21"/>
      <c r="BB38" s="20"/>
      <c r="BC38" s="29"/>
      <c r="BD38" s="200"/>
      <c r="BE38" s="29"/>
      <c r="BF38" s="29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194"/>
      <c r="BR38" s="23"/>
      <c r="BT38" s="192"/>
      <c r="BU38" s="25"/>
    </row>
    <row r="39" spans="1:73" s="22" customFormat="1" ht="289.5" customHeight="1" x14ac:dyDescent="0.25">
      <c r="A39" s="17" t="s">
        <v>350</v>
      </c>
      <c r="B39" s="18">
        <v>41691083</v>
      </c>
      <c r="C39" s="24">
        <v>43318</v>
      </c>
      <c r="D39" s="19">
        <v>466.1</v>
      </c>
      <c r="E39" s="19"/>
      <c r="F39" s="20">
        <v>12</v>
      </c>
      <c r="G39" s="18" t="s">
        <v>371</v>
      </c>
      <c r="H39" s="18" t="s">
        <v>138</v>
      </c>
      <c r="I39" s="18" t="s">
        <v>393</v>
      </c>
      <c r="J39" s="224" t="s">
        <v>422</v>
      </c>
      <c r="K39" s="224" t="s">
        <v>414</v>
      </c>
      <c r="L39" s="200"/>
      <c r="M39" s="20"/>
      <c r="N39" s="20"/>
      <c r="O39" s="21">
        <f>SUM(O40)</f>
        <v>370.92</v>
      </c>
      <c r="P39" s="21">
        <f t="shared" ref="P39:U39" si="40">SUM(P40)</f>
        <v>0</v>
      </c>
      <c r="Q39" s="21">
        <f t="shared" si="40"/>
        <v>40.801200000000001</v>
      </c>
      <c r="R39" s="21">
        <f t="shared" si="40"/>
        <v>307.86360000000002</v>
      </c>
      <c r="S39" s="21">
        <f t="shared" si="40"/>
        <v>0</v>
      </c>
      <c r="T39" s="21">
        <f t="shared" si="40"/>
        <v>22.255199999999999</v>
      </c>
      <c r="U39" s="21">
        <f t="shared" si="40"/>
        <v>370.92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181"/>
      <c r="AG39" s="181"/>
      <c r="AH39" s="181"/>
      <c r="AI39" s="20"/>
      <c r="AJ39" s="21"/>
      <c r="AK39" s="21"/>
      <c r="AL39" s="181"/>
      <c r="AM39" s="20"/>
      <c r="AN39" s="21"/>
      <c r="AO39" s="21"/>
      <c r="AP39" s="21"/>
      <c r="AQ39" s="21"/>
      <c r="AR39" s="21"/>
      <c r="AS39" s="21"/>
      <c r="AT39" s="181"/>
      <c r="AU39" s="21"/>
      <c r="AV39" s="21"/>
      <c r="AW39" s="21"/>
      <c r="AX39" s="21"/>
      <c r="AY39" s="21"/>
      <c r="AZ39" s="21"/>
      <c r="BA39" s="21"/>
      <c r="BB39" s="21"/>
      <c r="BC39" s="21"/>
      <c r="BD39" s="200">
        <v>0.33</v>
      </c>
      <c r="BE39" s="21">
        <f>U40</f>
        <v>370.92</v>
      </c>
      <c r="BF39" s="20"/>
      <c r="BG39" s="21"/>
      <c r="BH39" s="20"/>
      <c r="BI39" s="23"/>
      <c r="BJ39" s="23"/>
      <c r="BK39" s="21"/>
      <c r="BL39" s="21"/>
      <c r="BM39" s="21"/>
      <c r="BN39" s="181">
        <f t="shared" si="26"/>
        <v>370.92</v>
      </c>
      <c r="BO39" s="24">
        <v>43498</v>
      </c>
      <c r="BP39" s="21"/>
      <c r="BQ39" s="194">
        <v>43318</v>
      </c>
      <c r="BR39" s="23">
        <v>6</v>
      </c>
      <c r="BS39" s="22">
        <f t="shared" si="2"/>
        <v>180</v>
      </c>
      <c r="BT39" s="192">
        <f t="shared" si="3"/>
        <v>43498</v>
      </c>
      <c r="BU39" s="25"/>
    </row>
    <row r="40" spans="1:73" s="22" customFormat="1" ht="16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225"/>
      <c r="K40" s="225"/>
      <c r="L40" s="200"/>
      <c r="M40" s="20" t="s">
        <v>310</v>
      </c>
      <c r="N40" s="20">
        <f>BD39</f>
        <v>0.33</v>
      </c>
      <c r="O40" s="21">
        <f>N40*1124</f>
        <v>370.92</v>
      </c>
      <c r="P40" s="21"/>
      <c r="Q40" s="21">
        <f>O40*0.11</f>
        <v>40.801200000000001</v>
      </c>
      <c r="R40" s="21">
        <f>O40*0.83</f>
        <v>307.86360000000002</v>
      </c>
      <c r="S40" s="21">
        <v>0</v>
      </c>
      <c r="T40" s="21">
        <f>O40*0.06</f>
        <v>22.255199999999999</v>
      </c>
      <c r="U40" s="21">
        <f t="shared" ref="U40" si="41">SUM(Q40:T40)</f>
        <v>370.92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181"/>
      <c r="AG40" s="181"/>
      <c r="AH40" s="181"/>
      <c r="AI40" s="20"/>
      <c r="AJ40" s="21"/>
      <c r="AK40" s="21"/>
      <c r="AL40" s="181"/>
      <c r="AM40" s="20"/>
      <c r="AN40" s="21"/>
      <c r="AO40" s="21"/>
      <c r="AP40" s="21"/>
      <c r="AQ40" s="21"/>
      <c r="AR40" s="21"/>
      <c r="AS40" s="21"/>
      <c r="AT40" s="181"/>
      <c r="AU40" s="21"/>
      <c r="AV40" s="21"/>
      <c r="AW40" s="21"/>
      <c r="AX40" s="21"/>
      <c r="AY40" s="21"/>
      <c r="AZ40" s="21"/>
      <c r="BA40" s="21"/>
      <c r="BB40" s="21"/>
      <c r="BC40" s="21"/>
      <c r="BD40" s="200"/>
      <c r="BE40" s="2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194"/>
      <c r="BR40" s="23"/>
      <c r="BT40" s="192"/>
      <c r="BU40" s="25"/>
    </row>
    <row r="41" spans="1:73" s="22" customFormat="1" ht="214.5" customHeight="1" x14ac:dyDescent="0.25">
      <c r="A41" s="17" t="s">
        <v>351</v>
      </c>
      <c r="B41" s="18">
        <v>41692328</v>
      </c>
      <c r="C41" s="24">
        <v>43313</v>
      </c>
      <c r="D41" s="19">
        <v>466.1</v>
      </c>
      <c r="E41" s="19"/>
      <c r="F41" s="20">
        <v>15</v>
      </c>
      <c r="G41" s="18" t="s">
        <v>372</v>
      </c>
      <c r="H41" s="18" t="s">
        <v>138</v>
      </c>
      <c r="I41" s="18" t="s">
        <v>394</v>
      </c>
      <c r="J41" s="224" t="s">
        <v>423</v>
      </c>
      <c r="K41" s="224" t="s">
        <v>333</v>
      </c>
      <c r="L41" s="20"/>
      <c r="M41" s="20"/>
      <c r="N41" s="20"/>
      <c r="O41" s="21">
        <f>SUM(O42)</f>
        <v>56.2</v>
      </c>
      <c r="P41" s="21">
        <f t="shared" ref="P41:U41" si="42">SUM(P42)</f>
        <v>0</v>
      </c>
      <c r="Q41" s="21">
        <f t="shared" si="42"/>
        <v>6.1820000000000004</v>
      </c>
      <c r="R41" s="21">
        <f t="shared" si="42"/>
        <v>46.646000000000001</v>
      </c>
      <c r="S41" s="21">
        <f t="shared" si="42"/>
        <v>0</v>
      </c>
      <c r="T41" s="21">
        <f t="shared" si="42"/>
        <v>3.3719999999999999</v>
      </c>
      <c r="U41" s="21">
        <f t="shared" si="42"/>
        <v>56.2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181"/>
      <c r="AU41" s="21"/>
      <c r="AV41" s="21"/>
      <c r="AW41" s="21"/>
      <c r="AX41" s="21"/>
      <c r="AY41" s="21"/>
      <c r="AZ41" s="21"/>
      <c r="BA41" s="21"/>
      <c r="BB41" s="21"/>
      <c r="BC41" s="21"/>
      <c r="BD41" s="200">
        <v>0.05</v>
      </c>
      <c r="BE41" s="21">
        <f>U42</f>
        <v>56.2</v>
      </c>
      <c r="BF41" s="20"/>
      <c r="BG41" s="21"/>
      <c r="BH41" s="20"/>
      <c r="BI41" s="23"/>
      <c r="BJ41" s="23"/>
      <c r="BK41" s="21"/>
      <c r="BL41" s="21"/>
      <c r="BM41" s="21"/>
      <c r="BN41" s="181">
        <f t="shared" si="26"/>
        <v>56.2</v>
      </c>
      <c r="BO41" s="24">
        <v>43493</v>
      </c>
      <c r="BP41" s="21"/>
      <c r="BQ41" s="194">
        <v>43313</v>
      </c>
      <c r="BR41" s="23">
        <v>6</v>
      </c>
      <c r="BS41" s="22">
        <f t="shared" si="2"/>
        <v>180</v>
      </c>
      <c r="BT41" s="192">
        <f t="shared" si="3"/>
        <v>43493</v>
      </c>
      <c r="BU41" s="25"/>
    </row>
    <row r="42" spans="1:73" s="22" customFormat="1" ht="180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225"/>
      <c r="K42" s="225"/>
      <c r="L42" s="20"/>
      <c r="M42" s="20" t="s">
        <v>310</v>
      </c>
      <c r="N42" s="20">
        <f>BD41</f>
        <v>0.05</v>
      </c>
      <c r="O42" s="21">
        <f>N42*1124</f>
        <v>56.2</v>
      </c>
      <c r="P42" s="21"/>
      <c r="Q42" s="21">
        <f>O42*0.11</f>
        <v>6.1820000000000004</v>
      </c>
      <c r="R42" s="21">
        <f>O42*0.83</f>
        <v>46.646000000000001</v>
      </c>
      <c r="S42" s="21">
        <v>0</v>
      </c>
      <c r="T42" s="21">
        <f>O42*0.06</f>
        <v>3.3719999999999999</v>
      </c>
      <c r="U42" s="21">
        <f t="shared" ref="U42" si="43">SUM(Q42:T42)</f>
        <v>56.2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181"/>
      <c r="AU42" s="21"/>
      <c r="AV42" s="21"/>
      <c r="AW42" s="21"/>
      <c r="AX42" s="21"/>
      <c r="AY42" s="21"/>
      <c r="AZ42" s="21"/>
      <c r="BA42" s="21"/>
      <c r="BB42" s="21"/>
      <c r="BC42" s="21"/>
      <c r="BD42" s="200"/>
      <c r="BE42" s="21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194"/>
      <c r="BR42" s="23"/>
      <c r="BT42" s="192"/>
      <c r="BU42" s="25"/>
    </row>
    <row r="43" spans="1:73" s="22" customFormat="1" ht="260.25" customHeight="1" x14ac:dyDescent="0.25">
      <c r="A43" s="17" t="s">
        <v>352</v>
      </c>
      <c r="B43" s="18">
        <v>41692552</v>
      </c>
      <c r="C43" s="24">
        <v>43318</v>
      </c>
      <c r="D43" s="19">
        <v>466.1</v>
      </c>
      <c r="E43" s="19"/>
      <c r="F43" s="20">
        <v>10</v>
      </c>
      <c r="G43" s="18" t="s">
        <v>373</v>
      </c>
      <c r="H43" s="18" t="s">
        <v>141</v>
      </c>
      <c r="I43" s="18" t="s">
        <v>395</v>
      </c>
      <c r="J43" s="224" t="s">
        <v>424</v>
      </c>
      <c r="K43" s="224" t="s">
        <v>425</v>
      </c>
      <c r="L43" s="20"/>
      <c r="M43" s="20"/>
      <c r="N43" s="29"/>
      <c r="O43" s="29">
        <f>SUM(O44:O45)</f>
        <v>195.4</v>
      </c>
      <c r="P43" s="29">
        <f t="shared" ref="P43" si="44">SUM(P44:P45)</f>
        <v>0</v>
      </c>
      <c r="Q43" s="29">
        <f t="shared" ref="Q43" si="45">SUM(Q44:Q45)</f>
        <v>21.448800000000002</v>
      </c>
      <c r="R43" s="29">
        <f t="shared" ref="R43" si="46">SUM(R44:R45)</f>
        <v>159.22640000000001</v>
      </c>
      <c r="S43" s="29">
        <f t="shared" ref="S43" si="47">SUM(S44:S45)</f>
        <v>3.26</v>
      </c>
      <c r="T43" s="29">
        <f t="shared" ref="T43" si="48">SUM(T44:T45)</f>
        <v>11.4648</v>
      </c>
      <c r="U43" s="29">
        <f t="shared" ref="U43" si="49">SUM(U44:U45)</f>
        <v>195.4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0"/>
      <c r="AJ43" s="20"/>
      <c r="AK43" s="21"/>
      <c r="AL43" s="181"/>
      <c r="AM43" s="20"/>
      <c r="AN43" s="20"/>
      <c r="AO43" s="21"/>
      <c r="AP43" s="21"/>
      <c r="AQ43" s="21"/>
      <c r="AR43" s="21"/>
      <c r="AS43" s="21"/>
      <c r="AT43" s="200"/>
      <c r="AU43" s="21"/>
      <c r="AV43" s="21"/>
      <c r="AW43" s="21"/>
      <c r="AX43" s="21"/>
      <c r="AY43" s="21"/>
      <c r="AZ43" s="21"/>
      <c r="BA43" s="21"/>
      <c r="BB43" s="21" t="s">
        <v>243</v>
      </c>
      <c r="BC43" s="21">
        <f>U44</f>
        <v>4.32</v>
      </c>
      <c r="BD43" s="200">
        <v>0.17</v>
      </c>
      <c r="BE43" s="21">
        <f>U45</f>
        <v>191.08</v>
      </c>
      <c r="BF43" s="20"/>
      <c r="BG43" s="21"/>
      <c r="BH43" s="20"/>
      <c r="BI43" s="23"/>
      <c r="BJ43" s="23"/>
      <c r="BK43" s="21"/>
      <c r="BL43" s="21"/>
      <c r="BM43" s="21"/>
      <c r="BN43" s="181">
        <f t="shared" si="26"/>
        <v>195.4</v>
      </c>
      <c r="BO43" s="24">
        <v>43498</v>
      </c>
      <c r="BP43" s="21"/>
      <c r="BQ43" s="194">
        <v>43318</v>
      </c>
      <c r="BR43" s="23">
        <v>6</v>
      </c>
      <c r="BS43" s="22">
        <f t="shared" si="2"/>
        <v>180</v>
      </c>
      <c r="BT43" s="192">
        <f t="shared" si="3"/>
        <v>43498</v>
      </c>
      <c r="BU43" s="25"/>
    </row>
    <row r="44" spans="1:73" s="22" customFormat="1" ht="260.2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226"/>
      <c r="K44" s="226"/>
      <c r="L44" s="20"/>
      <c r="M44" s="20" t="s">
        <v>311</v>
      </c>
      <c r="N44" s="20" t="str">
        <f>BB43</f>
        <v>Монтаж АВ-0,4 кВ (до 63 А)</v>
      </c>
      <c r="O44" s="21">
        <f>U44</f>
        <v>4.32</v>
      </c>
      <c r="P44" s="21"/>
      <c r="Q44" s="21">
        <v>0.43</v>
      </c>
      <c r="R44" s="21">
        <v>0.63</v>
      </c>
      <c r="S44" s="21">
        <v>3.26</v>
      </c>
      <c r="T44" s="21">
        <v>0</v>
      </c>
      <c r="U44" s="21">
        <f>SUM(Q44:T44)</f>
        <v>4.32</v>
      </c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0"/>
      <c r="AJ44" s="20"/>
      <c r="AK44" s="21"/>
      <c r="AL44" s="181"/>
      <c r="AM44" s="20"/>
      <c r="AN44" s="20"/>
      <c r="AO44" s="21"/>
      <c r="AP44" s="21"/>
      <c r="AQ44" s="21"/>
      <c r="AR44" s="21"/>
      <c r="AS44" s="21"/>
      <c r="AT44" s="200"/>
      <c r="AU44" s="21"/>
      <c r="AV44" s="21"/>
      <c r="AW44" s="21"/>
      <c r="AX44" s="21"/>
      <c r="AY44" s="21"/>
      <c r="AZ44" s="21"/>
      <c r="BA44" s="21"/>
      <c r="BB44" s="21"/>
      <c r="BC44" s="21"/>
      <c r="BD44" s="200"/>
      <c r="BE44" s="181"/>
      <c r="BF44" s="20"/>
      <c r="BG44" s="21"/>
      <c r="BH44" s="20"/>
      <c r="BI44" s="23"/>
      <c r="BJ44" s="23"/>
      <c r="BK44" s="21"/>
      <c r="BL44" s="21"/>
      <c r="BM44" s="21"/>
      <c r="BN44" s="181"/>
      <c r="BO44" s="24"/>
      <c r="BP44" s="21"/>
      <c r="BQ44" s="194"/>
      <c r="BR44" s="23"/>
      <c r="BT44" s="192"/>
      <c r="BU44" s="25"/>
    </row>
    <row r="45" spans="1:73" s="22" customFormat="1" ht="260.2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225"/>
      <c r="K45" s="225"/>
      <c r="L45" s="20"/>
      <c r="M45" s="20" t="s">
        <v>310</v>
      </c>
      <c r="N45" s="21">
        <f>BD43</f>
        <v>0.17</v>
      </c>
      <c r="O45" s="21">
        <f>N45*1124</f>
        <v>191.08</v>
      </c>
      <c r="P45" s="21"/>
      <c r="Q45" s="21">
        <f>O45*0.11</f>
        <v>21.018800000000002</v>
      </c>
      <c r="R45" s="21">
        <f>O45*0.83</f>
        <v>158.59640000000002</v>
      </c>
      <c r="S45" s="21">
        <v>0</v>
      </c>
      <c r="T45" s="21">
        <f>O45*0.06</f>
        <v>11.4648</v>
      </c>
      <c r="U45" s="21">
        <f t="shared" ref="U45" si="50">SUM(Q45:T45)</f>
        <v>191.08</v>
      </c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0"/>
      <c r="AJ45" s="20"/>
      <c r="AK45" s="21"/>
      <c r="AL45" s="181"/>
      <c r="AM45" s="20"/>
      <c r="AN45" s="20"/>
      <c r="AO45" s="21"/>
      <c r="AP45" s="21"/>
      <c r="AQ45" s="21"/>
      <c r="AR45" s="21"/>
      <c r="AS45" s="21"/>
      <c r="AT45" s="200"/>
      <c r="AU45" s="21"/>
      <c r="AV45" s="21"/>
      <c r="AW45" s="21"/>
      <c r="AX45" s="21"/>
      <c r="AY45" s="21"/>
      <c r="AZ45" s="21"/>
      <c r="BA45" s="21"/>
      <c r="BB45" s="21"/>
      <c r="BC45" s="21"/>
      <c r="BD45" s="200"/>
      <c r="BE45" s="181"/>
      <c r="BF45" s="20"/>
      <c r="BG45" s="21"/>
      <c r="BH45" s="20"/>
      <c r="BI45" s="23"/>
      <c r="BJ45" s="23"/>
      <c r="BK45" s="21"/>
      <c r="BL45" s="21"/>
      <c r="BM45" s="21"/>
      <c r="BN45" s="181"/>
      <c r="BO45" s="24"/>
      <c r="BP45" s="21"/>
      <c r="BQ45" s="194"/>
      <c r="BR45" s="23"/>
      <c r="BT45" s="192"/>
      <c r="BU45" s="25"/>
    </row>
    <row r="46" spans="1:73" s="22" customFormat="1" ht="261" customHeight="1" x14ac:dyDescent="0.25">
      <c r="A46" s="17" t="s">
        <v>353</v>
      </c>
      <c r="B46" s="18">
        <v>41692463</v>
      </c>
      <c r="C46" s="24">
        <v>43318</v>
      </c>
      <c r="D46" s="19">
        <v>466.1</v>
      </c>
      <c r="E46" s="19"/>
      <c r="F46" s="20">
        <v>12</v>
      </c>
      <c r="G46" s="18" t="s">
        <v>374</v>
      </c>
      <c r="H46" s="18" t="s">
        <v>138</v>
      </c>
      <c r="I46" s="18" t="s">
        <v>396</v>
      </c>
      <c r="J46" s="224" t="s">
        <v>426</v>
      </c>
      <c r="K46" s="224" t="s">
        <v>333</v>
      </c>
      <c r="L46" s="20"/>
      <c r="M46" s="20"/>
      <c r="N46" s="20"/>
      <c r="O46" s="21">
        <f>SUM(O47)</f>
        <v>39.340000000000003</v>
      </c>
      <c r="P46" s="21">
        <f t="shared" ref="P46:U46" si="51">SUM(P47)</f>
        <v>0</v>
      </c>
      <c r="Q46" s="21">
        <f t="shared" si="51"/>
        <v>4.3274000000000008</v>
      </c>
      <c r="R46" s="21">
        <f t="shared" si="51"/>
        <v>32.652200000000001</v>
      </c>
      <c r="S46" s="21">
        <f t="shared" si="51"/>
        <v>0</v>
      </c>
      <c r="T46" s="21">
        <f t="shared" si="51"/>
        <v>2.3604000000000003</v>
      </c>
      <c r="U46" s="21">
        <f t="shared" si="51"/>
        <v>39.340000000000003</v>
      </c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200"/>
      <c r="AM46" s="20"/>
      <c r="AN46" s="20"/>
      <c r="AO46" s="21"/>
      <c r="AP46" s="21"/>
      <c r="AQ46" s="21"/>
      <c r="AR46" s="21"/>
      <c r="AS46" s="21"/>
      <c r="AT46" s="200"/>
      <c r="AU46" s="20"/>
      <c r="AV46" s="21"/>
      <c r="AW46" s="21"/>
      <c r="AX46" s="21"/>
      <c r="AY46" s="21"/>
      <c r="AZ46" s="21"/>
      <c r="BA46" s="21"/>
      <c r="BB46" s="21"/>
      <c r="BC46" s="21"/>
      <c r="BD46" s="200">
        <v>3.5000000000000003E-2</v>
      </c>
      <c r="BE46" s="29">
        <f>U47</f>
        <v>39.340000000000003</v>
      </c>
      <c r="BF46" s="20"/>
      <c r="BG46" s="21"/>
      <c r="BH46" s="20"/>
      <c r="BI46" s="23"/>
      <c r="BJ46" s="23"/>
      <c r="BK46" s="21"/>
      <c r="BL46" s="21"/>
      <c r="BM46" s="21"/>
      <c r="BN46" s="181">
        <f t="shared" si="26"/>
        <v>39.340000000000003</v>
      </c>
      <c r="BO46" s="24">
        <v>43498</v>
      </c>
      <c r="BP46" s="21"/>
      <c r="BQ46" s="194">
        <v>43318</v>
      </c>
      <c r="BR46" s="23">
        <v>6</v>
      </c>
      <c r="BS46" s="22">
        <f t="shared" si="2"/>
        <v>180</v>
      </c>
      <c r="BT46" s="192">
        <f t="shared" si="3"/>
        <v>43498</v>
      </c>
      <c r="BU46" s="25"/>
    </row>
    <row r="47" spans="1:73" s="22" customFormat="1" ht="201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225"/>
      <c r="K47" s="225"/>
      <c r="L47" s="20"/>
      <c r="M47" s="20" t="s">
        <v>310</v>
      </c>
      <c r="N47" s="20">
        <f>BD46</f>
        <v>3.5000000000000003E-2</v>
      </c>
      <c r="O47" s="21">
        <f>N47*1124</f>
        <v>39.340000000000003</v>
      </c>
      <c r="P47" s="21"/>
      <c r="Q47" s="21">
        <f>O47*0.11</f>
        <v>4.3274000000000008</v>
      </c>
      <c r="R47" s="21">
        <f>O47*0.83</f>
        <v>32.652200000000001</v>
      </c>
      <c r="S47" s="21">
        <v>0</v>
      </c>
      <c r="T47" s="21">
        <f>O47*0.06</f>
        <v>2.3604000000000003</v>
      </c>
      <c r="U47" s="21">
        <f t="shared" ref="U47" si="52">SUM(Q47:T47)</f>
        <v>39.340000000000003</v>
      </c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200"/>
      <c r="AM47" s="20"/>
      <c r="AN47" s="20"/>
      <c r="AO47" s="21"/>
      <c r="AP47" s="21"/>
      <c r="AQ47" s="21"/>
      <c r="AR47" s="21"/>
      <c r="AS47" s="21"/>
      <c r="AT47" s="200"/>
      <c r="AU47" s="20"/>
      <c r="AV47" s="21"/>
      <c r="AW47" s="21"/>
      <c r="AX47" s="21"/>
      <c r="AY47" s="21"/>
      <c r="AZ47" s="21"/>
      <c r="BA47" s="21"/>
      <c r="BB47" s="21"/>
      <c r="BC47" s="21"/>
      <c r="BD47" s="200"/>
      <c r="BE47" s="200"/>
      <c r="BF47" s="20"/>
      <c r="BG47" s="21"/>
      <c r="BH47" s="20"/>
      <c r="BI47" s="23"/>
      <c r="BJ47" s="23"/>
      <c r="BK47" s="21"/>
      <c r="BL47" s="21"/>
      <c r="BM47" s="21"/>
      <c r="BN47" s="181"/>
      <c r="BO47" s="24"/>
      <c r="BP47" s="21"/>
      <c r="BQ47" s="194"/>
      <c r="BR47" s="23"/>
      <c r="BT47" s="192"/>
      <c r="BU47" s="25"/>
    </row>
    <row r="48" spans="1:73" s="22" customFormat="1" ht="207" customHeight="1" x14ac:dyDescent="0.25">
      <c r="A48" s="17" t="s">
        <v>354</v>
      </c>
      <c r="B48" s="18">
        <v>41693103</v>
      </c>
      <c r="C48" s="24">
        <v>43318</v>
      </c>
      <c r="D48" s="19">
        <v>466.1</v>
      </c>
      <c r="E48" s="19"/>
      <c r="F48" s="20">
        <v>6</v>
      </c>
      <c r="G48" s="18" t="s">
        <v>375</v>
      </c>
      <c r="H48" s="18" t="s">
        <v>138</v>
      </c>
      <c r="I48" s="18" t="s">
        <v>397</v>
      </c>
      <c r="J48" s="224" t="s">
        <v>427</v>
      </c>
      <c r="K48" s="224" t="s">
        <v>331</v>
      </c>
      <c r="L48" s="20"/>
      <c r="M48" s="20"/>
      <c r="N48" s="20"/>
      <c r="O48" s="21">
        <f>SUM(O49)</f>
        <v>146.12</v>
      </c>
      <c r="P48" s="21">
        <f t="shared" ref="P48:U48" si="53">SUM(P49)</f>
        <v>0</v>
      </c>
      <c r="Q48" s="21">
        <f t="shared" si="53"/>
        <v>16.0732</v>
      </c>
      <c r="R48" s="21">
        <f t="shared" si="53"/>
        <v>121.2796</v>
      </c>
      <c r="S48" s="21">
        <f t="shared" si="53"/>
        <v>0</v>
      </c>
      <c r="T48" s="21">
        <f t="shared" si="53"/>
        <v>8.7672000000000008</v>
      </c>
      <c r="U48" s="21">
        <f t="shared" si="53"/>
        <v>146.12</v>
      </c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200"/>
      <c r="AU48" s="23"/>
      <c r="AV48" s="21"/>
      <c r="AW48" s="21"/>
      <c r="AX48" s="21"/>
      <c r="AY48" s="21"/>
      <c r="AZ48" s="21"/>
      <c r="BA48" s="21"/>
      <c r="BB48" s="21"/>
      <c r="BC48" s="21"/>
      <c r="BD48" s="200">
        <v>0.13</v>
      </c>
      <c r="BE48" s="181">
        <f>U49</f>
        <v>146.12</v>
      </c>
      <c r="BF48" s="20"/>
      <c r="BG48" s="21"/>
      <c r="BH48" s="20"/>
      <c r="BI48" s="23"/>
      <c r="BJ48" s="23"/>
      <c r="BK48" s="21"/>
      <c r="BL48" s="21"/>
      <c r="BM48" s="21"/>
      <c r="BN48" s="181">
        <f t="shared" si="26"/>
        <v>146.12</v>
      </c>
      <c r="BO48" s="24">
        <v>43498</v>
      </c>
      <c r="BP48" s="21"/>
      <c r="BQ48" s="21">
        <v>43318</v>
      </c>
      <c r="BR48" s="23">
        <v>6</v>
      </c>
      <c r="BS48" s="22">
        <f t="shared" si="2"/>
        <v>180</v>
      </c>
      <c r="BT48" s="192">
        <f t="shared" si="3"/>
        <v>43498</v>
      </c>
      <c r="BU48" s="25"/>
    </row>
    <row r="49" spans="1:73" s="22" customFormat="1" ht="163.1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225"/>
      <c r="K49" s="225"/>
      <c r="L49" s="20"/>
      <c r="M49" s="20" t="s">
        <v>310</v>
      </c>
      <c r="N49" s="20">
        <f>BD48</f>
        <v>0.13</v>
      </c>
      <c r="O49" s="21">
        <f>N49*1124</f>
        <v>146.12</v>
      </c>
      <c r="P49" s="21"/>
      <c r="Q49" s="21">
        <f>O49*0.11</f>
        <v>16.0732</v>
      </c>
      <c r="R49" s="21">
        <f>O49*0.83</f>
        <v>121.2796</v>
      </c>
      <c r="S49" s="21">
        <v>0</v>
      </c>
      <c r="T49" s="21">
        <f>O49*0.06</f>
        <v>8.7672000000000008</v>
      </c>
      <c r="U49" s="21">
        <f t="shared" ref="U49" si="54">SUM(Q49:T49)</f>
        <v>146.12</v>
      </c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200"/>
      <c r="AU49" s="23"/>
      <c r="AV49" s="21"/>
      <c r="AW49" s="21"/>
      <c r="AX49" s="21"/>
      <c r="AY49" s="21"/>
      <c r="AZ49" s="21"/>
      <c r="BA49" s="21"/>
      <c r="BB49" s="21"/>
      <c r="BC49" s="21"/>
      <c r="BD49" s="200"/>
      <c r="BE49" s="181"/>
      <c r="BF49" s="20"/>
      <c r="BG49" s="21"/>
      <c r="BH49" s="20"/>
      <c r="BI49" s="23"/>
      <c r="BJ49" s="23"/>
      <c r="BK49" s="21"/>
      <c r="BL49" s="21"/>
      <c r="BM49" s="21"/>
      <c r="BN49" s="181"/>
      <c r="BO49" s="24"/>
      <c r="BP49" s="21"/>
      <c r="BQ49" s="21"/>
      <c r="BR49" s="23"/>
      <c r="BT49" s="192"/>
      <c r="BU49" s="25"/>
    </row>
    <row r="50" spans="1:73" s="22" customFormat="1" ht="224.25" customHeight="1" x14ac:dyDescent="0.25">
      <c r="A50" s="17" t="s">
        <v>355</v>
      </c>
      <c r="B50" s="18">
        <v>41694131</v>
      </c>
      <c r="C50" s="24">
        <v>43327</v>
      </c>
      <c r="D50" s="19">
        <v>466.1</v>
      </c>
      <c r="E50" s="19">
        <v>0</v>
      </c>
      <c r="F50" s="20">
        <v>15</v>
      </c>
      <c r="G50" s="18" t="s">
        <v>376</v>
      </c>
      <c r="H50" s="18" t="s">
        <v>138</v>
      </c>
      <c r="I50" s="18" t="s">
        <v>398</v>
      </c>
      <c r="J50" s="224" t="s">
        <v>428</v>
      </c>
      <c r="K50" s="224" t="s">
        <v>331</v>
      </c>
      <c r="L50" s="20"/>
      <c r="M50" s="20"/>
      <c r="N50" s="20"/>
      <c r="O50" s="21">
        <f>SUM(O51)</f>
        <v>101.16</v>
      </c>
      <c r="P50" s="21">
        <f t="shared" ref="P50:U50" si="55">SUM(P51)</f>
        <v>0</v>
      </c>
      <c r="Q50" s="21">
        <f t="shared" si="55"/>
        <v>11.127599999999999</v>
      </c>
      <c r="R50" s="21">
        <f t="shared" si="55"/>
        <v>83.962799999999987</v>
      </c>
      <c r="S50" s="21">
        <f t="shared" si="55"/>
        <v>0</v>
      </c>
      <c r="T50" s="21">
        <f t="shared" si="55"/>
        <v>6.0695999999999994</v>
      </c>
      <c r="U50" s="21">
        <f t="shared" si="55"/>
        <v>101.15999999999998</v>
      </c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1"/>
      <c r="AM50" s="21"/>
      <c r="AN50" s="21"/>
      <c r="AO50" s="21"/>
      <c r="AP50" s="21"/>
      <c r="AQ50" s="21"/>
      <c r="AR50" s="21"/>
      <c r="AS50" s="21"/>
      <c r="AT50" s="200"/>
      <c r="AU50" s="23"/>
      <c r="AV50" s="21"/>
      <c r="AW50" s="21"/>
      <c r="AX50" s="21"/>
      <c r="AY50" s="21"/>
      <c r="AZ50" s="21"/>
      <c r="BA50" s="21"/>
      <c r="BB50" s="21"/>
      <c r="BC50" s="21"/>
      <c r="BD50" s="200">
        <v>0.09</v>
      </c>
      <c r="BE50" s="181">
        <f>U51</f>
        <v>101.15999999999998</v>
      </c>
      <c r="BF50" s="20"/>
      <c r="BG50" s="21"/>
      <c r="BH50" s="20"/>
      <c r="BI50" s="23"/>
      <c r="BJ50" s="23"/>
      <c r="BK50" s="21"/>
      <c r="BL50" s="21"/>
      <c r="BM50" s="21"/>
      <c r="BN50" s="181">
        <f t="shared" ref="BN50" si="56">W50+Y50+AA50+AC50+AE50+AG50+AI50+AM50+AO50+AQ50+AS50+AU50+AW50+AY50+BA50+BC50+BE50+BG50+BI50+BK50+BM50</f>
        <v>101.15999999999998</v>
      </c>
      <c r="BO50" s="24">
        <v>43507</v>
      </c>
      <c r="BP50" s="21"/>
      <c r="BQ50" s="21">
        <v>43327</v>
      </c>
      <c r="BR50" s="23">
        <v>6</v>
      </c>
      <c r="BS50" s="22">
        <f t="shared" ref="BS50" si="57">BR50*30</f>
        <v>180</v>
      </c>
      <c r="BT50" s="192">
        <f t="shared" ref="BT50" si="58">BQ50+BS50</f>
        <v>43507</v>
      </c>
      <c r="BU50" s="25"/>
    </row>
    <row r="51" spans="1:73" s="22" customFormat="1" ht="224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225"/>
      <c r="K51" s="225"/>
      <c r="L51" s="20"/>
      <c r="M51" s="20" t="s">
        <v>310</v>
      </c>
      <c r="N51" s="20">
        <f>BD50</f>
        <v>0.09</v>
      </c>
      <c r="O51" s="21">
        <f>N51*1124</f>
        <v>101.16</v>
      </c>
      <c r="P51" s="21"/>
      <c r="Q51" s="21">
        <f>O51*0.11</f>
        <v>11.127599999999999</v>
      </c>
      <c r="R51" s="21">
        <f>O51*0.83</f>
        <v>83.962799999999987</v>
      </c>
      <c r="S51" s="21">
        <v>0</v>
      </c>
      <c r="T51" s="21">
        <f>O51*0.06</f>
        <v>6.0695999999999994</v>
      </c>
      <c r="U51" s="21">
        <f t="shared" ref="U51" si="59">SUM(Q51:T51)</f>
        <v>101.15999999999998</v>
      </c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1"/>
      <c r="AM51" s="21"/>
      <c r="AN51" s="21"/>
      <c r="AO51" s="21"/>
      <c r="AP51" s="21"/>
      <c r="AQ51" s="21"/>
      <c r="AR51" s="21"/>
      <c r="AS51" s="21"/>
      <c r="AT51" s="200"/>
      <c r="AU51" s="23"/>
      <c r="AV51" s="21"/>
      <c r="AW51" s="21"/>
      <c r="AX51" s="21"/>
      <c r="AY51" s="21"/>
      <c r="AZ51" s="21"/>
      <c r="BA51" s="21"/>
      <c r="BB51" s="21"/>
      <c r="BC51" s="21"/>
      <c r="BD51" s="200"/>
      <c r="BE51" s="181"/>
      <c r="BF51" s="20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21"/>
      <c r="BR51" s="23"/>
      <c r="BT51" s="192"/>
      <c r="BU51" s="25"/>
    </row>
    <row r="52" spans="1:73" s="239" customFormat="1" ht="409.6" customHeight="1" x14ac:dyDescent="0.25">
      <c r="A52" s="227"/>
      <c r="B52" s="228"/>
      <c r="C52" s="228"/>
      <c r="D52" s="229"/>
      <c r="E52" s="229"/>
      <c r="F52" s="230"/>
      <c r="G52" s="228"/>
      <c r="H52" s="228"/>
      <c r="I52" s="228"/>
      <c r="J52" s="228"/>
      <c r="K52" s="228"/>
      <c r="L52" s="230"/>
      <c r="M52" s="230" t="s">
        <v>439</v>
      </c>
      <c r="N52" s="230"/>
      <c r="O52" s="231">
        <f>O3+O8+O11+O13+O15+O18+O23+O25+O27+O29+O31+O33+O36+O39+O41+O43+O46+O48+O50</f>
        <v>4932.8199999999988</v>
      </c>
      <c r="P52" s="231">
        <f t="shared" ref="P52:BN52" si="60">P3+P8+P11+P13+P15+P18+P23+P25+P27+P29+P31+P33+P36+P39+P41+P43+P46+P48+P50</f>
        <v>0</v>
      </c>
      <c r="Q52" s="231">
        <f t="shared" si="60"/>
        <v>497.23600000000005</v>
      </c>
      <c r="R52" s="231">
        <f t="shared" si="60"/>
        <v>3667.3333999999991</v>
      </c>
      <c r="S52" s="231">
        <f t="shared" si="60"/>
        <v>516.74</v>
      </c>
      <c r="T52" s="231">
        <f t="shared" si="60"/>
        <v>251.51060000000004</v>
      </c>
      <c r="U52" s="231">
        <f t="shared" si="60"/>
        <v>4932.8199999999988</v>
      </c>
      <c r="V52" s="231">
        <f t="shared" si="60"/>
        <v>0</v>
      </c>
      <c r="W52" s="231">
        <f t="shared" si="60"/>
        <v>0</v>
      </c>
      <c r="X52" s="231">
        <f t="shared" si="60"/>
        <v>0</v>
      </c>
      <c r="Y52" s="231">
        <f t="shared" si="60"/>
        <v>0</v>
      </c>
      <c r="Z52" s="231">
        <f t="shared" si="60"/>
        <v>0</v>
      </c>
      <c r="AA52" s="231">
        <f t="shared" si="60"/>
        <v>0</v>
      </c>
      <c r="AB52" s="231">
        <f t="shared" si="60"/>
        <v>0</v>
      </c>
      <c r="AC52" s="231">
        <f t="shared" si="60"/>
        <v>0</v>
      </c>
      <c r="AD52" s="231">
        <f t="shared" si="60"/>
        <v>0</v>
      </c>
      <c r="AE52" s="231">
        <f t="shared" si="60"/>
        <v>0</v>
      </c>
      <c r="AF52" s="231">
        <f t="shared" si="60"/>
        <v>0</v>
      </c>
      <c r="AG52" s="231">
        <f t="shared" si="60"/>
        <v>0</v>
      </c>
      <c r="AH52" s="231">
        <v>0.75</v>
      </c>
      <c r="AI52" s="231">
        <f t="shared" si="60"/>
        <v>960</v>
      </c>
      <c r="AJ52" s="231">
        <f t="shared" si="60"/>
        <v>0</v>
      </c>
      <c r="AK52" s="231">
        <f t="shared" si="60"/>
        <v>0</v>
      </c>
      <c r="AL52" s="231">
        <v>2</v>
      </c>
      <c r="AM52" s="231">
        <f t="shared" si="60"/>
        <v>118.18</v>
      </c>
      <c r="AN52" s="231"/>
      <c r="AO52" s="231">
        <f t="shared" si="60"/>
        <v>0</v>
      </c>
      <c r="AP52" s="231" t="s">
        <v>430</v>
      </c>
      <c r="AQ52" s="231">
        <f t="shared" si="60"/>
        <v>260.18</v>
      </c>
      <c r="AR52" s="231">
        <f t="shared" si="60"/>
        <v>0</v>
      </c>
      <c r="AS52" s="231">
        <f t="shared" si="60"/>
        <v>0</v>
      </c>
      <c r="AT52" s="231" t="s">
        <v>453</v>
      </c>
      <c r="AU52" s="231">
        <f t="shared" si="60"/>
        <v>541.08000000000004</v>
      </c>
      <c r="AV52" s="231">
        <f t="shared" si="60"/>
        <v>0</v>
      </c>
      <c r="AW52" s="231">
        <f t="shared" si="60"/>
        <v>0</v>
      </c>
      <c r="AX52" s="231">
        <f t="shared" si="60"/>
        <v>0</v>
      </c>
      <c r="AY52" s="231">
        <f t="shared" si="60"/>
        <v>0</v>
      </c>
      <c r="AZ52" s="231">
        <f t="shared" si="60"/>
        <v>0</v>
      </c>
      <c r="BA52" s="231">
        <f t="shared" si="60"/>
        <v>0</v>
      </c>
      <c r="BB52" s="231" t="s">
        <v>454</v>
      </c>
      <c r="BC52" s="231">
        <f t="shared" si="60"/>
        <v>12.96</v>
      </c>
      <c r="BD52" s="232">
        <v>2.7050000000000001</v>
      </c>
      <c r="BE52" s="231">
        <f t="shared" si="60"/>
        <v>3040.4199999999996</v>
      </c>
      <c r="BF52" s="231">
        <f t="shared" si="60"/>
        <v>0</v>
      </c>
      <c r="BG52" s="231">
        <f t="shared" si="60"/>
        <v>0</v>
      </c>
      <c r="BH52" s="231">
        <f t="shared" si="60"/>
        <v>0</v>
      </c>
      <c r="BI52" s="231">
        <f t="shared" si="60"/>
        <v>0</v>
      </c>
      <c r="BJ52" s="231">
        <f t="shared" si="60"/>
        <v>0</v>
      </c>
      <c r="BK52" s="231">
        <f t="shared" si="60"/>
        <v>0</v>
      </c>
      <c r="BL52" s="231">
        <f t="shared" si="60"/>
        <v>0</v>
      </c>
      <c r="BM52" s="231">
        <f t="shared" si="60"/>
        <v>0</v>
      </c>
      <c r="BN52" s="231">
        <f t="shared" si="60"/>
        <v>4932.8199999999988</v>
      </c>
      <c r="BO52" s="233"/>
      <c r="BP52" s="234"/>
      <c r="BQ52" s="235"/>
      <c r="BR52" s="236"/>
      <c r="BS52" s="236"/>
      <c r="BT52" s="237"/>
      <c r="BU52" s="238"/>
    </row>
    <row r="53" spans="1:73" s="22" customFormat="1" ht="179.25" customHeight="1" x14ac:dyDescent="0.25">
      <c r="A53" s="215"/>
      <c r="B53" s="216"/>
      <c r="C53" s="216"/>
      <c r="D53" s="217"/>
      <c r="E53" s="217"/>
      <c r="F53" s="218"/>
      <c r="G53" s="216"/>
      <c r="H53" s="216"/>
      <c r="I53" s="216"/>
      <c r="J53" s="216"/>
      <c r="K53" s="216"/>
      <c r="L53" s="218"/>
      <c r="M53" s="218"/>
      <c r="N53" s="218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8"/>
      <c r="AI53" s="220"/>
      <c r="AJ53" s="220"/>
      <c r="AK53" s="219"/>
      <c r="AL53" s="218"/>
      <c r="AM53" s="220"/>
      <c r="AN53" s="220"/>
      <c r="AO53" s="219"/>
      <c r="AP53" s="219"/>
      <c r="AQ53" s="219"/>
      <c r="AR53" s="219"/>
      <c r="AS53" s="219"/>
      <c r="AT53" s="218"/>
      <c r="AU53" s="220"/>
      <c r="AV53" s="219"/>
      <c r="AW53" s="219"/>
      <c r="AX53" s="219"/>
      <c r="AY53" s="219"/>
      <c r="AZ53" s="219"/>
      <c r="BA53" s="219"/>
      <c r="BB53" s="219"/>
      <c r="BC53" s="219"/>
      <c r="BD53" s="218"/>
      <c r="BE53" s="219"/>
      <c r="BF53" s="218"/>
      <c r="BG53" s="219"/>
      <c r="BH53" s="218"/>
      <c r="BI53" s="220"/>
      <c r="BJ53" s="220"/>
      <c r="BK53" s="219"/>
      <c r="BL53" s="219"/>
      <c r="BM53" s="219"/>
      <c r="BN53" s="219"/>
      <c r="BO53" s="221"/>
      <c r="BP53" s="219"/>
      <c r="BQ53" s="208"/>
      <c r="BR53" s="23"/>
      <c r="BS53" s="23"/>
      <c r="BT53" s="24"/>
      <c r="BU53" s="25"/>
    </row>
    <row r="54" spans="1:73" s="22" customFormat="1" ht="179.25" customHeight="1" x14ac:dyDescent="0.25">
      <c r="A54" s="222" t="s">
        <v>444</v>
      </c>
      <c r="B54" s="213"/>
      <c r="C54" s="213"/>
      <c r="D54" s="214"/>
      <c r="E54" s="214"/>
      <c r="F54" s="180"/>
      <c r="G54" s="213"/>
      <c r="H54" s="213"/>
      <c r="I54" s="222" t="s">
        <v>448</v>
      </c>
      <c r="J54" s="213"/>
      <c r="K54" s="213"/>
      <c r="L54" s="222" t="s">
        <v>449</v>
      </c>
      <c r="M54" s="180"/>
      <c r="N54" s="180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180"/>
      <c r="AI54" s="40"/>
      <c r="AJ54" s="40"/>
      <c r="AK54" s="36"/>
      <c r="AL54" s="180"/>
      <c r="AM54" s="40"/>
      <c r="AN54" s="40"/>
      <c r="AO54" s="36"/>
      <c r="AP54" s="36"/>
      <c r="AQ54" s="36"/>
      <c r="AR54" s="36"/>
      <c r="AS54" s="36"/>
      <c r="AT54" s="180"/>
      <c r="AU54" s="40"/>
      <c r="AV54" s="36"/>
      <c r="AW54" s="36"/>
      <c r="AX54" s="36"/>
      <c r="AY54" s="36"/>
      <c r="AZ54" s="36"/>
      <c r="BA54" s="36"/>
      <c r="BB54" s="36"/>
      <c r="BC54" s="36"/>
      <c r="BD54" s="180"/>
      <c r="BE54" s="36"/>
      <c r="BF54" s="180"/>
      <c r="BG54" s="36"/>
      <c r="BH54" s="180"/>
      <c r="BI54" s="40"/>
      <c r="BJ54" s="40"/>
      <c r="BK54" s="36"/>
      <c r="BL54" s="36"/>
      <c r="BM54" s="36"/>
      <c r="BN54" s="36"/>
      <c r="BO54" s="26"/>
      <c r="BP54" s="36"/>
      <c r="BQ54" s="208"/>
      <c r="BR54" s="23"/>
      <c r="BS54" s="23"/>
      <c r="BT54" s="24"/>
      <c r="BU54" s="25"/>
    </row>
    <row r="55" spans="1:73" s="22" customFormat="1" ht="179.25" customHeight="1" x14ac:dyDescent="0.25">
      <c r="A55" s="222" t="s">
        <v>445</v>
      </c>
      <c r="B55" s="213"/>
      <c r="C55" s="213"/>
      <c r="D55" s="214"/>
      <c r="E55" s="214"/>
      <c r="F55" s="180"/>
      <c r="G55" s="213"/>
      <c r="H55" s="213"/>
      <c r="I55" s="222" t="s">
        <v>448</v>
      </c>
      <c r="J55" s="213"/>
      <c r="K55" s="213"/>
      <c r="L55" s="222" t="s">
        <v>450</v>
      </c>
      <c r="M55" s="180"/>
      <c r="N55" s="180"/>
      <c r="O55" s="36"/>
      <c r="P55" s="180"/>
      <c r="Q55" s="180"/>
      <c r="R55" s="180"/>
      <c r="S55" s="180"/>
      <c r="T55" s="180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180"/>
      <c r="AI55" s="40"/>
      <c r="AJ55" s="40"/>
      <c r="AK55" s="36"/>
      <c r="AL55" s="180"/>
      <c r="AM55" s="40"/>
      <c r="AN55" s="40"/>
      <c r="AO55" s="36"/>
      <c r="AP55" s="36"/>
      <c r="AQ55" s="36"/>
      <c r="AR55" s="36"/>
      <c r="AS55" s="36"/>
      <c r="AT55" s="180"/>
      <c r="AU55" s="40"/>
      <c r="AV55" s="36"/>
      <c r="AW55" s="36"/>
      <c r="AX55" s="36"/>
      <c r="AY55" s="36"/>
      <c r="AZ55" s="36"/>
      <c r="BA55" s="36"/>
      <c r="BB55" s="36"/>
      <c r="BC55" s="36"/>
      <c r="BD55" s="180"/>
      <c r="BE55" s="36"/>
      <c r="BF55" s="180"/>
      <c r="BG55" s="36"/>
      <c r="BH55" s="180"/>
      <c r="BI55" s="40"/>
      <c r="BJ55" s="40"/>
      <c r="BK55" s="36"/>
      <c r="BL55" s="36"/>
      <c r="BM55" s="36"/>
      <c r="BN55" s="36"/>
      <c r="BO55" s="26"/>
      <c r="BP55" s="36"/>
      <c r="BQ55" s="208"/>
      <c r="BR55" s="23"/>
      <c r="BS55" s="23"/>
      <c r="BT55" s="24"/>
      <c r="BU55" s="25"/>
    </row>
    <row r="56" spans="1:73" s="22" customFormat="1" ht="179.25" customHeight="1" x14ac:dyDescent="0.25">
      <c r="A56" s="222" t="s">
        <v>446</v>
      </c>
      <c r="B56" s="213"/>
      <c r="C56" s="213"/>
      <c r="D56" s="214"/>
      <c r="E56" s="214"/>
      <c r="F56" s="180"/>
      <c r="G56" s="213"/>
      <c r="H56" s="213"/>
      <c r="I56" s="222" t="s">
        <v>448</v>
      </c>
      <c r="J56" s="213"/>
      <c r="K56" s="213"/>
      <c r="L56" s="222" t="s">
        <v>451</v>
      </c>
      <c r="M56" s="180"/>
      <c r="N56" s="180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180"/>
      <c r="AI56" s="40"/>
      <c r="AJ56" s="40"/>
      <c r="AK56" s="36"/>
      <c r="AL56" s="180"/>
      <c r="AM56" s="40"/>
      <c r="AN56" s="40"/>
      <c r="AO56" s="36"/>
      <c r="AP56" s="36"/>
      <c r="AQ56" s="36"/>
      <c r="AR56" s="36"/>
      <c r="AS56" s="36"/>
      <c r="AT56" s="180"/>
      <c r="AU56" s="40"/>
      <c r="AV56" s="36"/>
      <c r="AW56" s="36"/>
      <c r="AX56" s="36"/>
      <c r="AY56" s="36"/>
      <c r="AZ56" s="36"/>
      <c r="BA56" s="36"/>
      <c r="BB56" s="36"/>
      <c r="BC56" s="36"/>
      <c r="BD56" s="180"/>
      <c r="BE56" s="36"/>
      <c r="BF56" s="180"/>
      <c r="BG56" s="36"/>
      <c r="BH56" s="180"/>
      <c r="BI56" s="40"/>
      <c r="BJ56" s="40"/>
      <c r="BK56" s="36"/>
      <c r="BL56" s="36"/>
      <c r="BM56" s="36"/>
      <c r="BN56" s="36"/>
      <c r="BO56" s="26"/>
      <c r="BP56" s="36"/>
      <c r="BQ56" s="208"/>
      <c r="BR56" s="23"/>
      <c r="BS56" s="23"/>
      <c r="BT56" s="24"/>
      <c r="BU56" s="25"/>
    </row>
    <row r="57" spans="1:73" s="22" customFormat="1" ht="179.25" customHeight="1" x14ac:dyDescent="0.25">
      <c r="A57" s="222" t="s">
        <v>447</v>
      </c>
      <c r="B57" s="213"/>
      <c r="C57" s="213"/>
      <c r="D57" s="214"/>
      <c r="E57" s="214"/>
      <c r="F57" s="180"/>
      <c r="G57" s="213"/>
      <c r="H57" s="213"/>
      <c r="I57" s="222" t="s">
        <v>448</v>
      </c>
      <c r="J57" s="213"/>
      <c r="K57" s="213"/>
      <c r="L57" s="222" t="s">
        <v>452</v>
      </c>
      <c r="M57" s="180"/>
      <c r="N57" s="180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180"/>
      <c r="AI57" s="40"/>
      <c r="AJ57" s="40"/>
      <c r="AK57" s="36"/>
      <c r="AL57" s="180"/>
      <c r="AM57" s="40"/>
      <c r="AN57" s="40"/>
      <c r="AO57" s="36"/>
      <c r="AP57" s="36"/>
      <c r="AQ57" s="36"/>
      <c r="AR57" s="36"/>
      <c r="AS57" s="36"/>
      <c r="AT57" s="180"/>
      <c r="AU57" s="40"/>
      <c r="AV57" s="36"/>
      <c r="AW57" s="36"/>
      <c r="AX57" s="36"/>
      <c r="AY57" s="36"/>
      <c r="AZ57" s="36"/>
      <c r="BA57" s="36"/>
      <c r="BB57" s="36"/>
      <c r="BC57" s="36"/>
      <c r="BD57" s="180"/>
      <c r="BE57" s="40"/>
      <c r="BF57" s="40"/>
      <c r="BG57" s="36"/>
      <c r="BH57" s="180"/>
      <c r="BI57" s="40"/>
      <c r="BJ57" s="180"/>
      <c r="BK57" s="36"/>
      <c r="BL57" s="36"/>
      <c r="BM57" s="36"/>
      <c r="BN57" s="36"/>
      <c r="BO57" s="26"/>
      <c r="BP57" s="36"/>
      <c r="BQ57" s="208"/>
      <c r="BR57" s="23"/>
      <c r="BS57" s="23"/>
      <c r="BT57" s="24"/>
      <c r="BU57" s="25"/>
    </row>
    <row r="58" spans="1:73" s="22" customFormat="1" ht="408.75" customHeight="1" x14ac:dyDescent="0.25">
      <c r="A58" s="209"/>
      <c r="B58" s="210"/>
      <c r="C58" s="210"/>
      <c r="D58" s="211"/>
      <c r="E58" s="211"/>
      <c r="F58" s="200"/>
      <c r="G58" s="210"/>
      <c r="H58" s="210"/>
      <c r="I58" s="210"/>
      <c r="J58" s="210"/>
      <c r="K58" s="21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181"/>
      <c r="W58" s="181"/>
      <c r="X58" s="181"/>
      <c r="Y58" s="181"/>
      <c r="Z58" s="181"/>
      <c r="AA58" s="181"/>
      <c r="AB58" s="181"/>
      <c r="AC58" s="181"/>
      <c r="AD58" s="181"/>
      <c r="AE58" s="181"/>
      <c r="AF58" s="181"/>
      <c r="AG58" s="181"/>
      <c r="AH58" s="200"/>
      <c r="AI58" s="200"/>
      <c r="AJ58" s="200"/>
      <c r="AK58" s="181"/>
      <c r="AL58" s="200"/>
      <c r="AM58" s="200"/>
      <c r="AN58" s="200"/>
      <c r="AO58" s="200"/>
      <c r="AP58" s="200"/>
      <c r="AQ58" s="181"/>
      <c r="AR58" s="181"/>
      <c r="AS58" s="181"/>
      <c r="AT58" s="200"/>
      <c r="AU58" s="200"/>
      <c r="AV58" s="181"/>
      <c r="AW58" s="181"/>
      <c r="AX58" s="181"/>
      <c r="AY58" s="181"/>
      <c r="AZ58" s="181"/>
      <c r="BA58" s="181"/>
      <c r="BB58" s="181"/>
      <c r="BC58" s="181"/>
      <c r="BD58" s="200"/>
      <c r="BE58" s="200"/>
      <c r="BF58" s="200"/>
      <c r="BG58" s="200"/>
      <c r="BH58" s="200"/>
      <c r="BI58" s="182"/>
      <c r="BJ58" s="182"/>
      <c r="BK58" s="181"/>
      <c r="BL58" s="181"/>
      <c r="BM58" s="181"/>
      <c r="BN58" s="181"/>
      <c r="BO58" s="212"/>
      <c r="BP58" s="181"/>
      <c r="BQ58" s="21"/>
      <c r="BR58" s="23"/>
      <c r="BS58" s="23"/>
      <c r="BT58" s="24"/>
      <c r="BU58" s="25"/>
    </row>
    <row r="59" spans="1:73" s="22" customFormat="1" ht="138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200"/>
      <c r="AM59" s="20"/>
      <c r="AN59" s="20"/>
      <c r="AO59" s="21"/>
      <c r="AP59" s="21"/>
      <c r="AQ59" s="21"/>
      <c r="AR59" s="21"/>
      <c r="AS59" s="21"/>
      <c r="AT59" s="200"/>
      <c r="AU59" s="20"/>
      <c r="AV59" s="21"/>
      <c r="AW59" s="21"/>
      <c r="AX59" s="21"/>
      <c r="AY59" s="21"/>
      <c r="AZ59" s="21"/>
      <c r="BA59" s="21"/>
      <c r="BB59" s="21"/>
      <c r="BC59" s="21"/>
      <c r="BD59" s="200"/>
      <c r="BE59" s="200"/>
      <c r="BF59" s="20"/>
      <c r="BG59" s="20"/>
      <c r="BH59" s="20"/>
      <c r="BI59" s="23"/>
      <c r="BJ59" s="23"/>
      <c r="BK59" s="21"/>
      <c r="BL59" s="21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38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200"/>
      <c r="AM60" s="20"/>
      <c r="AN60" s="20"/>
      <c r="AO60" s="21"/>
      <c r="AP60" s="21"/>
      <c r="AQ60" s="21"/>
      <c r="AR60" s="21"/>
      <c r="AS60" s="21"/>
      <c r="AT60" s="200"/>
      <c r="AU60" s="20"/>
      <c r="AV60" s="21"/>
      <c r="AW60" s="21"/>
      <c r="AX60" s="21"/>
      <c r="AY60" s="21"/>
      <c r="AZ60" s="21"/>
      <c r="BA60" s="21"/>
      <c r="BB60" s="21"/>
      <c r="BC60" s="21"/>
      <c r="BD60" s="200"/>
      <c r="BE60" s="200"/>
      <c r="BF60" s="20"/>
      <c r="BG60" s="20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38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00"/>
      <c r="AM61" s="20"/>
      <c r="AN61" s="20"/>
      <c r="AO61" s="21"/>
      <c r="AP61" s="21"/>
      <c r="AQ61" s="21"/>
      <c r="AR61" s="21"/>
      <c r="AS61" s="21"/>
      <c r="AT61" s="200"/>
      <c r="AU61" s="20"/>
      <c r="AV61" s="21"/>
      <c r="AW61" s="21"/>
      <c r="AX61" s="21"/>
      <c r="AY61" s="21"/>
      <c r="AZ61" s="21"/>
      <c r="BA61" s="21"/>
      <c r="BB61" s="21"/>
      <c r="BC61" s="21"/>
      <c r="BD61" s="200"/>
      <c r="BE61" s="200"/>
      <c r="BF61" s="20"/>
      <c r="BG61" s="20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38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200"/>
      <c r="AM62" s="20"/>
      <c r="AN62" s="20"/>
      <c r="AO62" s="21"/>
      <c r="AP62" s="21"/>
      <c r="AQ62" s="21"/>
      <c r="AR62" s="21"/>
      <c r="AS62" s="21"/>
      <c r="AT62" s="200"/>
      <c r="AU62" s="20"/>
      <c r="AV62" s="21"/>
      <c r="AW62" s="21"/>
      <c r="AX62" s="21"/>
      <c r="AY62" s="21"/>
      <c r="AZ62" s="21"/>
      <c r="BA62" s="21"/>
      <c r="BB62" s="21"/>
      <c r="BC62" s="21"/>
      <c r="BD62" s="200"/>
      <c r="BE62" s="200"/>
      <c r="BF62" s="20"/>
      <c r="BG62" s="20"/>
      <c r="BH62" s="20"/>
      <c r="BI62" s="23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294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200"/>
      <c r="AM63" s="23"/>
      <c r="AN63" s="23"/>
      <c r="AO63" s="21"/>
      <c r="AP63" s="21"/>
      <c r="AQ63" s="21"/>
      <c r="AR63" s="21"/>
      <c r="AS63" s="21"/>
      <c r="AT63" s="200"/>
      <c r="AU63" s="23"/>
      <c r="AV63" s="21"/>
      <c r="AW63" s="21"/>
      <c r="AX63" s="21"/>
      <c r="AY63" s="21"/>
      <c r="AZ63" s="21"/>
      <c r="BA63" s="21"/>
      <c r="BB63" s="21"/>
      <c r="BC63" s="21"/>
      <c r="BD63" s="200"/>
      <c r="BE63" s="182"/>
      <c r="BF63" s="23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231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200"/>
      <c r="AM64" s="23"/>
      <c r="AN64" s="23"/>
      <c r="AO64" s="21"/>
      <c r="AP64" s="21"/>
      <c r="AQ64" s="21"/>
      <c r="AR64" s="21"/>
      <c r="AS64" s="21"/>
      <c r="AT64" s="200"/>
      <c r="AU64" s="23"/>
      <c r="AV64" s="21"/>
      <c r="AW64" s="21"/>
      <c r="AX64" s="21"/>
      <c r="AY64" s="21"/>
      <c r="AZ64" s="21"/>
      <c r="BA64" s="21"/>
      <c r="BB64" s="21"/>
      <c r="BC64" s="21"/>
      <c r="BD64" s="200"/>
      <c r="BE64" s="23"/>
      <c r="BF64" s="23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49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0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200"/>
      <c r="AM65" s="23"/>
      <c r="AN65" s="23"/>
      <c r="AO65" s="21"/>
      <c r="AP65" s="21"/>
      <c r="AQ65" s="21"/>
      <c r="AR65" s="21"/>
      <c r="AS65" s="21"/>
      <c r="AT65" s="200"/>
      <c r="AU65" s="23"/>
      <c r="AV65" s="21"/>
      <c r="AW65" s="21"/>
      <c r="AX65" s="21"/>
      <c r="AY65" s="21"/>
      <c r="AZ65" s="21"/>
      <c r="BA65" s="21"/>
      <c r="BB65" s="21"/>
      <c r="BC65" s="21"/>
      <c r="BD65" s="200"/>
      <c r="BE65" s="182"/>
      <c r="BF65" s="23"/>
      <c r="BG65" s="21"/>
      <c r="BH65" s="20"/>
      <c r="BI65" s="23"/>
      <c r="BJ65" s="23"/>
      <c r="BK65" s="21"/>
      <c r="BL65" s="21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213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3"/>
      <c r="AK66" s="21"/>
      <c r="AL66" s="200"/>
      <c r="AM66" s="23"/>
      <c r="AN66" s="23"/>
      <c r="AO66" s="21"/>
      <c r="AP66" s="21"/>
      <c r="AQ66" s="21"/>
      <c r="AR66" s="21"/>
      <c r="AS66" s="21"/>
      <c r="AT66" s="200"/>
      <c r="AU66" s="23"/>
      <c r="AV66" s="21"/>
      <c r="AW66" s="21"/>
      <c r="AX66" s="21"/>
      <c r="AY66" s="21"/>
      <c r="AZ66" s="21"/>
      <c r="BA66" s="21"/>
      <c r="BB66" s="21"/>
      <c r="BC66" s="21"/>
      <c r="BD66" s="200"/>
      <c r="BE66" s="182"/>
      <c r="BF66" s="23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80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0"/>
      <c r="BC67" s="20"/>
      <c r="BD67" s="200"/>
      <c r="BE67" s="20"/>
      <c r="BF67" s="20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80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00"/>
      <c r="BE68" s="21"/>
      <c r="BF68" s="20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80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00"/>
      <c r="BE69" s="21"/>
      <c r="BF69" s="20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226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9"/>
      <c r="P70" s="29"/>
      <c r="Q70" s="29"/>
      <c r="R70" s="29"/>
      <c r="S70" s="29"/>
      <c r="T70" s="29"/>
      <c r="U70" s="29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00"/>
      <c r="BE70" s="21"/>
      <c r="BF70" s="200"/>
      <c r="BG70" s="29"/>
      <c r="BH70" s="29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74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9"/>
      <c r="P71" s="29"/>
      <c r="Q71" s="29"/>
      <c r="R71" s="29"/>
      <c r="S71" s="29"/>
      <c r="T71" s="29"/>
      <c r="U71" s="29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0"/>
      <c r="BC71" s="20"/>
      <c r="BD71" s="200"/>
      <c r="BE71" s="20"/>
      <c r="BF71" s="20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74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00"/>
      <c r="BE72" s="181"/>
      <c r="BF72" s="21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74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1"/>
      <c r="R73" s="21"/>
      <c r="S73" s="21"/>
      <c r="T73" s="21"/>
      <c r="U73" s="20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00"/>
      <c r="BE73" s="181"/>
      <c r="BF73" s="21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89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81"/>
      <c r="BE74" s="181"/>
      <c r="BF74" s="21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409.6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1"/>
      <c r="AJ75" s="20"/>
      <c r="AK75" s="21"/>
      <c r="AL75" s="200"/>
      <c r="AM75" s="20"/>
      <c r="AN75" s="20"/>
      <c r="AO75" s="21"/>
      <c r="AP75" s="21"/>
      <c r="AQ75" s="21"/>
      <c r="AR75" s="21"/>
      <c r="AS75" s="21"/>
      <c r="AT75" s="200"/>
      <c r="AU75" s="20"/>
      <c r="AV75" s="20"/>
      <c r="AW75" s="21"/>
      <c r="AX75" s="21"/>
      <c r="AY75" s="21"/>
      <c r="AZ75" s="21"/>
      <c r="BA75" s="21"/>
      <c r="BB75" s="21"/>
      <c r="BC75" s="21"/>
      <c r="BD75" s="200"/>
      <c r="BE75" s="20"/>
      <c r="BF75" s="20"/>
      <c r="BG75" s="21"/>
      <c r="BH75" s="20"/>
      <c r="BI75" s="23"/>
      <c r="BJ75" s="23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39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0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0"/>
      <c r="AU76" s="21"/>
      <c r="AV76" s="20"/>
      <c r="AW76" s="21"/>
      <c r="AX76" s="21"/>
      <c r="AY76" s="21"/>
      <c r="AZ76" s="21"/>
      <c r="BA76" s="21"/>
      <c r="BB76" s="21"/>
      <c r="BC76" s="21"/>
      <c r="BD76" s="200"/>
      <c r="BE76" s="181"/>
      <c r="BF76" s="20"/>
      <c r="BG76" s="21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39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0"/>
      <c r="AU77" s="21"/>
      <c r="AV77" s="20"/>
      <c r="AW77" s="21"/>
      <c r="AX77" s="21"/>
      <c r="AY77" s="21"/>
      <c r="AZ77" s="21"/>
      <c r="BA77" s="21"/>
      <c r="BB77" s="21"/>
      <c r="BC77" s="21"/>
      <c r="BD77" s="200"/>
      <c r="BE77" s="181"/>
      <c r="BF77" s="20"/>
      <c r="BG77" s="21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3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0"/>
      <c r="AU78" s="21"/>
      <c r="AV78" s="20"/>
      <c r="AW78" s="21"/>
      <c r="AX78" s="21"/>
      <c r="AY78" s="21"/>
      <c r="AZ78" s="21"/>
      <c r="BA78" s="21"/>
      <c r="BB78" s="21"/>
      <c r="BC78" s="21"/>
      <c r="BD78" s="200"/>
      <c r="BE78" s="181"/>
      <c r="BF78" s="20"/>
      <c r="BG78" s="21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39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1"/>
      <c r="R79" s="21"/>
      <c r="S79" s="21"/>
      <c r="T79" s="21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0"/>
      <c r="AU79" s="21"/>
      <c r="AV79" s="20"/>
      <c r="AW79" s="21"/>
      <c r="AX79" s="21"/>
      <c r="AY79" s="21"/>
      <c r="AZ79" s="21"/>
      <c r="BA79" s="21"/>
      <c r="BB79" s="21"/>
      <c r="BC79" s="21"/>
      <c r="BD79" s="200"/>
      <c r="BE79" s="181"/>
      <c r="BF79" s="20"/>
      <c r="BG79" s="21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6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20"/>
      <c r="AU80" s="21"/>
      <c r="AV80" s="20"/>
      <c r="AW80" s="21"/>
      <c r="AX80" s="21"/>
      <c r="AY80" s="21"/>
      <c r="AZ80" s="21"/>
      <c r="BA80" s="21"/>
      <c r="BB80" s="21"/>
      <c r="BC80" s="21"/>
      <c r="BD80" s="200"/>
      <c r="BE80" s="20"/>
      <c r="BF80" s="20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67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0"/>
      <c r="AU81" s="21"/>
      <c r="AV81" s="20"/>
      <c r="AW81" s="21"/>
      <c r="AX81" s="21"/>
      <c r="AY81" s="21"/>
      <c r="AZ81" s="21"/>
      <c r="BA81" s="21"/>
      <c r="BB81" s="21"/>
      <c r="BC81" s="21"/>
      <c r="BD81" s="200"/>
      <c r="BE81" s="181"/>
      <c r="BF81" s="20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79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00"/>
      <c r="BE82" s="21"/>
      <c r="BF82" s="20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49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00"/>
      <c r="BE83" s="21"/>
      <c r="BF83" s="20"/>
      <c r="BG83" s="21"/>
      <c r="BH83" s="20"/>
      <c r="BI83" s="23"/>
      <c r="BJ83" s="23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49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81"/>
      <c r="BE84" s="181"/>
      <c r="BF84" s="21"/>
      <c r="BG84" s="21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207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0"/>
      <c r="BE85" s="21"/>
      <c r="BF85" s="20"/>
      <c r="BG85" s="21"/>
      <c r="BH85" s="20"/>
      <c r="BI85" s="23"/>
      <c r="BJ85" s="23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207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0"/>
      <c r="BE86" s="181"/>
      <c r="BF86" s="20"/>
      <c r="BG86" s="21"/>
      <c r="BH86" s="20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54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0"/>
      <c r="BC87" s="21"/>
      <c r="BD87" s="200"/>
      <c r="BE87" s="21"/>
      <c r="BF87" s="20"/>
      <c r="BG87" s="21"/>
      <c r="BH87" s="20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54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0"/>
      <c r="R88" s="20"/>
      <c r="S88" s="20"/>
      <c r="T88" s="20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81"/>
      <c r="BE88" s="181"/>
      <c r="BF88" s="21"/>
      <c r="BG88" s="21"/>
      <c r="BH88" s="20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54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81"/>
      <c r="BE89" s="181"/>
      <c r="BF89" s="21"/>
      <c r="BG89" s="21"/>
      <c r="BH89" s="20"/>
      <c r="BI89" s="23"/>
      <c r="BJ89" s="23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93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0"/>
      <c r="BE90" s="21"/>
      <c r="BF90" s="21"/>
      <c r="BG90" s="21"/>
      <c r="BH90" s="20"/>
      <c r="BI90" s="23"/>
      <c r="BJ90" s="20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93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00"/>
      <c r="BE91" s="21"/>
      <c r="BF91" s="21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93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1"/>
      <c r="R92" s="21"/>
      <c r="S92" s="21"/>
      <c r="T92" s="21"/>
      <c r="U92" s="20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00"/>
      <c r="BE92" s="20"/>
      <c r="BF92" s="20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93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1"/>
      <c r="R93" s="21"/>
      <c r="S93" s="21"/>
      <c r="T93" s="21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181"/>
      <c r="AU93" s="21"/>
      <c r="AV93" s="21"/>
      <c r="AW93" s="21"/>
      <c r="AX93" s="21"/>
      <c r="AY93" s="21"/>
      <c r="AZ93" s="21"/>
      <c r="BA93" s="21"/>
      <c r="BB93" s="21"/>
      <c r="BC93" s="21"/>
      <c r="BD93" s="200"/>
      <c r="BE93" s="181"/>
      <c r="BF93" s="21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201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200"/>
      <c r="AM94" s="20"/>
      <c r="AN94" s="20"/>
      <c r="AO94" s="21"/>
      <c r="AP94" s="21"/>
      <c r="AQ94" s="21"/>
      <c r="AR94" s="21"/>
      <c r="AS94" s="21"/>
      <c r="AT94" s="200"/>
      <c r="AU94" s="20"/>
      <c r="AV94" s="21"/>
      <c r="AW94" s="21"/>
      <c r="AX94" s="21"/>
      <c r="AY94" s="21"/>
      <c r="AZ94" s="21"/>
      <c r="BA94" s="21"/>
      <c r="BB94" s="21"/>
      <c r="BC94" s="21"/>
      <c r="BD94" s="200"/>
      <c r="BE94" s="21"/>
      <c r="BF94" s="21"/>
      <c r="BG94" s="21"/>
      <c r="BH94" s="20"/>
      <c r="BI94" s="23"/>
      <c r="BJ94" s="20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201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00"/>
      <c r="AM95" s="20"/>
      <c r="AN95" s="20"/>
      <c r="AO95" s="21"/>
      <c r="AP95" s="21"/>
      <c r="AQ95" s="21"/>
      <c r="AR95" s="21"/>
      <c r="AS95" s="21"/>
      <c r="AT95" s="200"/>
      <c r="AU95" s="20"/>
      <c r="AV95" s="21"/>
      <c r="AW95" s="21"/>
      <c r="AX95" s="21"/>
      <c r="AY95" s="21"/>
      <c r="AZ95" s="21"/>
      <c r="BA95" s="21"/>
      <c r="BB95" s="21"/>
      <c r="BC95" s="21"/>
      <c r="BD95" s="200"/>
      <c r="BE95" s="181"/>
      <c r="BF95" s="21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47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1"/>
      <c r="R96" s="21"/>
      <c r="S96" s="21"/>
      <c r="T96" s="21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00"/>
      <c r="BE96" s="20"/>
      <c r="BF96" s="20"/>
      <c r="BG96" s="21"/>
      <c r="BH96" s="20"/>
      <c r="BI96" s="23"/>
      <c r="BJ96" s="23"/>
      <c r="BK96" s="21"/>
      <c r="BL96" s="21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47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1"/>
      <c r="R97" s="21"/>
      <c r="S97" s="21"/>
      <c r="T97" s="21"/>
      <c r="U97" s="20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00"/>
      <c r="BE97" s="181"/>
      <c r="BF97" s="20"/>
      <c r="BG97" s="21"/>
      <c r="BH97" s="20"/>
      <c r="BI97" s="23"/>
      <c r="BJ97" s="23"/>
      <c r="BK97" s="21"/>
      <c r="BL97" s="21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47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00"/>
      <c r="BE98" s="21"/>
      <c r="BF98" s="20"/>
      <c r="BG98" s="21"/>
      <c r="BH98" s="20"/>
      <c r="BI98" s="23"/>
      <c r="BJ98" s="23"/>
      <c r="BK98" s="21"/>
      <c r="BL98" s="21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47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00"/>
      <c r="BE99" s="181"/>
      <c r="BF99" s="20"/>
      <c r="BG99" s="21"/>
      <c r="BH99" s="20"/>
      <c r="BI99" s="23"/>
      <c r="BJ99" s="23"/>
      <c r="BK99" s="21"/>
      <c r="BL99" s="21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47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00"/>
      <c r="BE100" s="21"/>
      <c r="BF100" s="20"/>
      <c r="BG100" s="21"/>
      <c r="BH100" s="20"/>
      <c r="BI100" s="23"/>
      <c r="BJ100" s="23"/>
      <c r="BK100" s="21"/>
      <c r="BL100" s="21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47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00"/>
      <c r="BE101" s="181"/>
      <c r="BF101" s="20"/>
      <c r="BG101" s="21"/>
      <c r="BH101" s="20"/>
      <c r="BI101" s="23"/>
      <c r="BJ101" s="23"/>
      <c r="BK101" s="21"/>
      <c r="BL101" s="21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47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00"/>
      <c r="BE102" s="21"/>
      <c r="BF102" s="20"/>
      <c r="BG102" s="21"/>
      <c r="BH102" s="20"/>
      <c r="BI102" s="23"/>
      <c r="BJ102" s="23"/>
      <c r="BK102" s="21"/>
      <c r="BL102" s="21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47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00"/>
      <c r="BE103" s="181"/>
      <c r="BF103" s="20"/>
      <c r="BG103" s="21"/>
      <c r="BH103" s="20"/>
      <c r="BI103" s="23"/>
      <c r="BJ103" s="23"/>
      <c r="BK103" s="21"/>
      <c r="BL103" s="21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93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00"/>
      <c r="BE104" s="21"/>
      <c r="BF104" s="20"/>
      <c r="BG104" s="21"/>
      <c r="BH104" s="20"/>
      <c r="BI104" s="23"/>
      <c r="BJ104" s="23"/>
      <c r="BK104" s="21"/>
      <c r="BL104" s="21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93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00"/>
      <c r="BE105" s="181"/>
      <c r="BF105" s="20"/>
      <c r="BG105" s="21"/>
      <c r="BH105" s="20"/>
      <c r="BI105" s="23"/>
      <c r="BJ105" s="23"/>
      <c r="BK105" s="21"/>
      <c r="BL105" s="21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93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00"/>
      <c r="BE106" s="21"/>
      <c r="BF106" s="20"/>
      <c r="BG106" s="21"/>
      <c r="BH106" s="20"/>
      <c r="BI106" s="23"/>
      <c r="BJ106" s="23"/>
      <c r="BK106" s="21"/>
      <c r="BL106" s="21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93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81"/>
      <c r="BE107" s="181"/>
      <c r="BF107" s="21"/>
      <c r="BG107" s="21"/>
      <c r="BH107" s="20"/>
      <c r="BI107" s="23"/>
      <c r="BJ107" s="23"/>
      <c r="BK107" s="21"/>
      <c r="BL107" s="21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239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00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0"/>
      <c r="BE108" s="21"/>
      <c r="BF108" s="20"/>
      <c r="BG108" s="20"/>
      <c r="BH108" s="20"/>
      <c r="BI108" s="23"/>
      <c r="BJ108" s="23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239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00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0"/>
      <c r="BE109" s="21"/>
      <c r="BF109" s="20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409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0"/>
      <c r="Q110" s="21"/>
      <c r="R110" s="21"/>
      <c r="S110" s="20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00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0"/>
      <c r="BE110" s="21"/>
      <c r="BF110" s="21"/>
      <c r="BG110" s="20"/>
      <c r="BH110" s="20"/>
      <c r="BI110" s="23"/>
      <c r="BJ110" s="23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229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00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0"/>
      <c r="BE111" s="21"/>
      <c r="BF111" s="20"/>
      <c r="BG111" s="20"/>
      <c r="BH111" s="20"/>
      <c r="BI111" s="23"/>
      <c r="BJ111" s="23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29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00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0"/>
      <c r="BE112" s="21"/>
      <c r="BF112" s="20"/>
      <c r="BG112" s="20"/>
      <c r="BH112" s="20"/>
      <c r="BI112" s="23"/>
      <c r="BJ112" s="23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229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00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0"/>
      <c r="BE113" s="21"/>
      <c r="BF113" s="20"/>
      <c r="BG113" s="20"/>
      <c r="BH113" s="20"/>
      <c r="BI113" s="23"/>
      <c r="BJ113" s="23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229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00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0"/>
      <c r="BE114" s="21"/>
      <c r="BF114" s="20"/>
      <c r="BG114" s="20"/>
      <c r="BH114" s="20"/>
      <c r="BI114" s="23"/>
      <c r="BJ114" s="23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94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00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0"/>
      <c r="BE115" s="21"/>
      <c r="BF115" s="20"/>
      <c r="BG115" s="20"/>
      <c r="BH115" s="20"/>
      <c r="BI115" s="23"/>
      <c r="BJ115" s="23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409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0"/>
      <c r="Q116" s="21"/>
      <c r="R116" s="21"/>
      <c r="S116" s="20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00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0"/>
      <c r="BE116" s="23"/>
      <c r="BF116" s="23"/>
      <c r="BG116" s="20"/>
      <c r="BH116" s="20"/>
      <c r="BI116" s="23"/>
      <c r="BJ116" s="23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409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200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0"/>
      <c r="BE117" s="21"/>
      <c r="BF117" s="20"/>
      <c r="BG117" s="20"/>
      <c r="BH117" s="20"/>
      <c r="BI117" s="23"/>
      <c r="BJ117" s="23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409.6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200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0"/>
      <c r="BE118" s="21"/>
      <c r="BF118" s="20"/>
      <c r="BG118" s="20"/>
      <c r="BH118" s="20"/>
      <c r="BI118" s="23"/>
      <c r="BJ118" s="23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8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00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0"/>
      <c r="BE119" s="23"/>
      <c r="BF119" s="23"/>
      <c r="BG119" s="20"/>
      <c r="BH119" s="20"/>
      <c r="BI119" s="23"/>
      <c r="BJ119" s="23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221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00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0"/>
      <c r="BD120" s="200"/>
      <c r="BE120" s="21"/>
      <c r="BF120" s="20"/>
      <c r="BG120" s="20"/>
      <c r="BH120" s="20"/>
      <c r="BI120" s="23"/>
      <c r="BJ120" s="23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56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0"/>
      <c r="Q121" s="21"/>
      <c r="R121" s="21"/>
      <c r="S121" s="20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00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0"/>
      <c r="BC121" s="20"/>
      <c r="BD121" s="200"/>
      <c r="BE121" s="23"/>
      <c r="BF121" s="23"/>
      <c r="BG121" s="20"/>
      <c r="BH121" s="20"/>
      <c r="BI121" s="23"/>
      <c r="BJ121" s="23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216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00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0"/>
      <c r="BE122" s="21"/>
      <c r="BF122" s="20"/>
      <c r="BG122" s="20"/>
      <c r="BH122" s="20"/>
      <c r="BI122" s="23"/>
      <c r="BJ122" s="23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216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0"/>
      <c r="Q123" s="21"/>
      <c r="R123" s="21"/>
      <c r="S123" s="20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00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0"/>
      <c r="BE123" s="21"/>
      <c r="BF123" s="20"/>
      <c r="BG123" s="20"/>
      <c r="BH123" s="20"/>
      <c r="BI123" s="23"/>
      <c r="BJ123" s="23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7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00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0"/>
      <c r="BE124" s="21"/>
      <c r="BF124" s="20"/>
      <c r="BG124" s="20"/>
      <c r="BH124" s="20"/>
      <c r="BI124" s="23"/>
      <c r="BJ124" s="23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7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0"/>
      <c r="Q125" s="21"/>
      <c r="R125" s="21"/>
      <c r="S125" s="20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00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0"/>
      <c r="BE125" s="23"/>
      <c r="BF125" s="23"/>
      <c r="BG125" s="20"/>
      <c r="BH125" s="20"/>
      <c r="BI125" s="23"/>
      <c r="BJ125" s="23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71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0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00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0"/>
      <c r="BE126" s="23"/>
      <c r="BF126" s="23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227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1"/>
      <c r="R127" s="21"/>
      <c r="S127" s="21"/>
      <c r="T127" s="21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00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0"/>
      <c r="BE127" s="20"/>
      <c r="BF127" s="20"/>
      <c r="BG127" s="20"/>
      <c r="BH127" s="20"/>
      <c r="BI127" s="23"/>
      <c r="BJ127" s="23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54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1"/>
      <c r="R128" s="21"/>
      <c r="S128" s="21"/>
      <c r="T128" s="21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00"/>
      <c r="AM128" s="20"/>
      <c r="AN128" s="20"/>
      <c r="AO128" s="21"/>
      <c r="AP128" s="21"/>
      <c r="AQ128" s="21"/>
      <c r="AR128" s="21"/>
      <c r="AS128" s="21"/>
      <c r="AT128" s="18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0"/>
      <c r="BE128" s="23"/>
      <c r="BF128" s="23"/>
      <c r="BG128" s="20"/>
      <c r="BH128" s="20"/>
      <c r="BI128" s="23"/>
      <c r="BJ128" s="23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69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1"/>
      <c r="R129" s="21"/>
      <c r="S129" s="21"/>
      <c r="T129" s="21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00"/>
      <c r="AM129" s="21"/>
      <c r="AN129" s="20"/>
      <c r="AO129" s="21"/>
      <c r="AP129" s="21"/>
      <c r="AQ129" s="21"/>
      <c r="AR129" s="21"/>
      <c r="AS129" s="21"/>
      <c r="AT129" s="200"/>
      <c r="AU129" s="21"/>
      <c r="AV129" s="21"/>
      <c r="AW129" s="21"/>
      <c r="AX129" s="21"/>
      <c r="AY129" s="21"/>
      <c r="AZ129" s="21"/>
      <c r="BA129" s="21"/>
      <c r="BB129" s="20"/>
      <c r="BC129" s="20"/>
      <c r="BD129" s="200"/>
      <c r="BE129" s="20"/>
      <c r="BF129" s="20"/>
      <c r="BG129" s="20"/>
      <c r="BH129" s="20"/>
      <c r="BI129" s="23"/>
      <c r="BJ129" s="23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71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1"/>
      <c r="R130" s="21"/>
      <c r="S130" s="21"/>
      <c r="T130" s="21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00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0"/>
      <c r="BC130" s="20"/>
      <c r="BD130" s="200"/>
      <c r="BE130" s="23"/>
      <c r="BF130" s="23"/>
      <c r="BG130" s="20"/>
      <c r="BH130" s="20"/>
      <c r="BI130" s="23"/>
      <c r="BJ130" s="23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71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00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0"/>
      <c r="BD131" s="200"/>
      <c r="BE131" s="23"/>
      <c r="BF131" s="23"/>
      <c r="BG131" s="20"/>
      <c r="BH131" s="20"/>
      <c r="BI131" s="23"/>
      <c r="BJ131" s="23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71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00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0"/>
      <c r="BC132" s="20"/>
      <c r="BD132" s="200"/>
      <c r="BE132" s="23"/>
      <c r="BF132" s="23"/>
      <c r="BG132" s="20"/>
      <c r="BH132" s="20"/>
      <c r="BI132" s="23"/>
      <c r="BJ132" s="23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71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00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0"/>
      <c r="BC133" s="20"/>
      <c r="BD133" s="200"/>
      <c r="BE133" s="23"/>
      <c r="BF133" s="23"/>
      <c r="BG133" s="20"/>
      <c r="BH133" s="20"/>
      <c r="BI133" s="23"/>
      <c r="BJ133" s="23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71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00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0"/>
      <c r="BC134" s="20"/>
      <c r="BD134" s="200"/>
      <c r="BE134" s="23"/>
      <c r="BF134" s="23"/>
      <c r="BG134" s="20"/>
      <c r="BH134" s="20"/>
      <c r="BI134" s="23"/>
      <c r="BJ134" s="23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71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00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0"/>
      <c r="BE135" s="21"/>
      <c r="BF135" s="21"/>
      <c r="BG135" s="20"/>
      <c r="BH135" s="20"/>
      <c r="BI135" s="23"/>
      <c r="BJ135" s="23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71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00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00"/>
      <c r="BE136" s="23"/>
      <c r="BF136" s="23"/>
      <c r="BG136" s="20"/>
      <c r="BH136" s="20"/>
      <c r="BI136" s="23"/>
      <c r="BJ136" s="23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71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75"/>
      <c r="K137" s="18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00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1"/>
      <c r="BD137" s="20"/>
      <c r="BE137" s="23"/>
      <c r="BF137" s="23"/>
      <c r="BG137" s="20"/>
      <c r="BH137" s="20"/>
      <c r="BI137" s="23"/>
      <c r="BJ137" s="23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97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00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00"/>
      <c r="BE138" s="21"/>
      <c r="BF138" s="21"/>
      <c r="BG138" s="20"/>
      <c r="BH138" s="20"/>
      <c r="BI138" s="23"/>
      <c r="BJ138" s="20"/>
      <c r="BK138" s="23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97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00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0"/>
      <c r="BE139" s="182"/>
      <c r="BF139" s="23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97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0"/>
      <c r="O140" s="21"/>
      <c r="P140" s="20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00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0"/>
      <c r="BE140" s="182"/>
      <c r="BF140" s="23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97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0"/>
      <c r="O141" s="23"/>
      <c r="P141" s="20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00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0"/>
      <c r="BE141" s="182"/>
      <c r="BF141" s="23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71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00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0"/>
      <c r="BC142" s="21"/>
      <c r="BD142" s="20"/>
      <c r="BE142" s="23"/>
      <c r="BF142" s="23"/>
      <c r="BG142" s="20"/>
      <c r="BH142" s="20"/>
      <c r="BI142" s="23"/>
      <c r="BJ142" s="23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97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00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0"/>
      <c r="BE143" s="21"/>
      <c r="BF143" s="21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97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00"/>
      <c r="AM144" s="20"/>
      <c r="AN144" s="20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0"/>
      <c r="BE144" s="182"/>
      <c r="BF144" s="23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97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00"/>
      <c r="AM145" s="20"/>
      <c r="AN145" s="20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0"/>
      <c r="BE145" s="21"/>
      <c r="BF145" s="21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97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00"/>
      <c r="AM146" s="20"/>
      <c r="AN146" s="20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00"/>
      <c r="BE146" s="181"/>
      <c r="BF146" s="21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97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00"/>
      <c r="AM147" s="20"/>
      <c r="AN147" s="20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00"/>
      <c r="BE147" s="21"/>
      <c r="BF147" s="21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97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00"/>
      <c r="AM148" s="20"/>
      <c r="AN148" s="20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00"/>
      <c r="BE148" s="182"/>
      <c r="BF148" s="23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25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3"/>
      <c r="AK149" s="21"/>
      <c r="AL149" s="200"/>
      <c r="AM149" s="23"/>
      <c r="AN149" s="23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00"/>
      <c r="BE149" s="21"/>
      <c r="BF149" s="20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252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200"/>
      <c r="AM150" s="23"/>
      <c r="AN150" s="23"/>
      <c r="AO150" s="21"/>
      <c r="AP150" s="21"/>
      <c r="AQ150" s="21"/>
      <c r="AR150" s="21"/>
      <c r="AS150" s="21"/>
      <c r="AT150" s="18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0"/>
      <c r="BE150" s="181"/>
      <c r="BF150" s="21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2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200"/>
      <c r="AM151" s="23"/>
      <c r="AN151" s="23"/>
      <c r="AO151" s="21"/>
      <c r="AP151" s="21"/>
      <c r="AQ151" s="21"/>
      <c r="AR151" s="21"/>
      <c r="AS151" s="21"/>
      <c r="AT151" s="18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00"/>
      <c r="BE151" s="200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209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0"/>
      <c r="AK152" s="21"/>
      <c r="AL152" s="200"/>
      <c r="AM152" s="23"/>
      <c r="AN152" s="20"/>
      <c r="AO152" s="21"/>
      <c r="AP152" s="20"/>
      <c r="AQ152" s="23"/>
      <c r="AR152" s="20"/>
      <c r="AS152" s="21"/>
      <c r="AT152" s="200"/>
      <c r="AU152" s="23"/>
      <c r="AV152" s="21"/>
      <c r="AW152" s="21"/>
      <c r="AX152" s="21"/>
      <c r="AY152" s="21"/>
      <c r="AZ152" s="21"/>
      <c r="BA152" s="21"/>
      <c r="BB152" s="21"/>
      <c r="BC152" s="21"/>
      <c r="BD152" s="20"/>
      <c r="BE152" s="21"/>
      <c r="BF152" s="21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36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00"/>
      <c r="AM153" s="20"/>
      <c r="AN153" s="20"/>
      <c r="AO153" s="21"/>
      <c r="AP153" s="21"/>
      <c r="AQ153" s="21"/>
      <c r="AR153" s="21"/>
      <c r="AS153" s="21"/>
      <c r="AT153" s="18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0"/>
      <c r="BE153" s="181"/>
      <c r="BF153" s="21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36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00"/>
      <c r="AM154" s="20"/>
      <c r="AN154" s="20"/>
      <c r="AO154" s="21"/>
      <c r="AP154" s="21"/>
      <c r="AQ154" s="21"/>
      <c r="AR154" s="21"/>
      <c r="AS154" s="21"/>
      <c r="AT154" s="18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00"/>
      <c r="BE154" s="181"/>
      <c r="BF154" s="21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36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0"/>
      <c r="R155" s="20"/>
      <c r="S155" s="20"/>
      <c r="T155" s="20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200"/>
      <c r="AM155" s="20"/>
      <c r="AN155" s="20"/>
      <c r="AO155" s="21"/>
      <c r="AP155" s="21"/>
      <c r="AQ155" s="21"/>
      <c r="AR155" s="21"/>
      <c r="AS155" s="21"/>
      <c r="AT155" s="18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00"/>
      <c r="BE155" s="181"/>
      <c r="BF155" s="21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36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0"/>
      <c r="N156" s="20"/>
      <c r="O156" s="23"/>
      <c r="P156" s="20"/>
      <c r="Q156" s="20"/>
      <c r="R156" s="20"/>
      <c r="S156" s="20"/>
      <c r="T156" s="20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200"/>
      <c r="AM156" s="20"/>
      <c r="AN156" s="20"/>
      <c r="AO156" s="21"/>
      <c r="AP156" s="21"/>
      <c r="AQ156" s="21"/>
      <c r="AR156" s="21"/>
      <c r="AS156" s="21"/>
      <c r="AT156" s="18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00"/>
      <c r="BE156" s="181"/>
      <c r="BF156" s="21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209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200"/>
      <c r="AM157" s="20"/>
      <c r="AN157" s="20"/>
      <c r="AO157" s="21"/>
      <c r="AP157" s="21"/>
      <c r="AQ157" s="21"/>
      <c r="AR157" s="21"/>
      <c r="AS157" s="21"/>
      <c r="AT157" s="18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0"/>
      <c r="BE157" s="21"/>
      <c r="BF157" s="20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54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0"/>
      <c r="AJ158" s="20"/>
      <c r="AK158" s="21"/>
      <c r="AL158" s="200"/>
      <c r="AM158" s="20"/>
      <c r="AN158" s="20"/>
      <c r="AO158" s="21"/>
      <c r="AP158" s="21"/>
      <c r="AQ158" s="21"/>
      <c r="AR158" s="21"/>
      <c r="AS158" s="21"/>
      <c r="AT158" s="18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0"/>
      <c r="BE158" s="200"/>
      <c r="BF158" s="20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249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0"/>
      <c r="AJ159" s="20"/>
      <c r="AK159" s="21"/>
      <c r="AL159" s="200"/>
      <c r="AM159" s="20"/>
      <c r="AN159" s="20"/>
      <c r="AO159" s="21"/>
      <c r="AP159" s="21"/>
      <c r="AQ159" s="21"/>
      <c r="AR159" s="21"/>
      <c r="AS159" s="21"/>
      <c r="AT159" s="18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00"/>
      <c r="BE159" s="23"/>
      <c r="BF159" s="23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52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0"/>
      <c r="AJ160" s="20"/>
      <c r="AK160" s="21"/>
      <c r="AL160" s="200"/>
      <c r="AM160" s="20"/>
      <c r="AN160" s="20"/>
      <c r="AO160" s="21"/>
      <c r="AP160" s="21"/>
      <c r="AQ160" s="21"/>
      <c r="AR160" s="21"/>
      <c r="AS160" s="21"/>
      <c r="AT160" s="18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00"/>
      <c r="BE160" s="21"/>
      <c r="BF160" s="21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52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0"/>
      <c r="AJ161" s="20"/>
      <c r="AK161" s="21"/>
      <c r="AL161" s="200"/>
      <c r="AM161" s="20"/>
      <c r="AN161" s="20"/>
      <c r="AO161" s="21"/>
      <c r="AP161" s="21"/>
      <c r="AQ161" s="21"/>
      <c r="AR161" s="21"/>
      <c r="AS161" s="21"/>
      <c r="AT161" s="18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0"/>
      <c r="BE161" s="200"/>
      <c r="BF161" s="20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1"/>
      <c r="AJ162" s="20"/>
      <c r="AK162" s="21"/>
      <c r="AL162" s="200"/>
      <c r="AM162" s="21"/>
      <c r="AN162" s="20"/>
      <c r="AO162" s="21"/>
      <c r="AP162" s="21"/>
      <c r="AQ162" s="21"/>
      <c r="AR162" s="21"/>
      <c r="AS162" s="21"/>
      <c r="AT162" s="200"/>
      <c r="AU162" s="21"/>
      <c r="AV162" s="21"/>
      <c r="AW162" s="21"/>
      <c r="AX162" s="21"/>
      <c r="AY162" s="21"/>
      <c r="AZ162" s="21"/>
      <c r="BA162" s="21"/>
      <c r="BB162" s="20"/>
      <c r="BC162" s="21"/>
      <c r="BD162" s="20"/>
      <c r="BE162" s="21"/>
      <c r="BF162" s="21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29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0"/>
      <c r="P163" s="20"/>
      <c r="Q163" s="20"/>
      <c r="R163" s="20"/>
      <c r="S163" s="20"/>
      <c r="T163" s="20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1"/>
      <c r="AJ163" s="20"/>
      <c r="AK163" s="21"/>
      <c r="AL163" s="200"/>
      <c r="AM163" s="21"/>
      <c r="AN163" s="20"/>
      <c r="AO163" s="21"/>
      <c r="AP163" s="21"/>
      <c r="AQ163" s="21"/>
      <c r="AR163" s="21"/>
      <c r="AS163" s="21"/>
      <c r="AT163" s="200"/>
      <c r="AU163" s="21"/>
      <c r="AV163" s="21"/>
      <c r="AW163" s="21"/>
      <c r="AX163" s="21"/>
      <c r="AY163" s="21"/>
      <c r="AZ163" s="21"/>
      <c r="BA163" s="21"/>
      <c r="BB163" s="21"/>
      <c r="BC163" s="21"/>
      <c r="BD163" s="200"/>
      <c r="BE163" s="21"/>
      <c r="BF163" s="21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54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3"/>
      <c r="AK164" s="21"/>
      <c r="AL164" s="200"/>
      <c r="AM164" s="20"/>
      <c r="AN164" s="20"/>
      <c r="AO164" s="21"/>
      <c r="AP164" s="21"/>
      <c r="AQ164" s="21"/>
      <c r="AR164" s="21"/>
      <c r="AS164" s="21"/>
      <c r="AT164" s="200"/>
      <c r="AU164" s="20"/>
      <c r="AV164" s="21"/>
      <c r="AW164" s="21"/>
      <c r="AX164" s="21"/>
      <c r="AY164" s="21"/>
      <c r="AZ164" s="21"/>
      <c r="BA164" s="21"/>
      <c r="BB164" s="21"/>
      <c r="BC164" s="21"/>
      <c r="BD164" s="200"/>
      <c r="BE164" s="23"/>
      <c r="BF164" s="23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5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200"/>
      <c r="AM165" s="20"/>
      <c r="AN165" s="20"/>
      <c r="AO165" s="21"/>
      <c r="AP165" s="21"/>
      <c r="AQ165" s="21"/>
      <c r="AR165" s="21"/>
      <c r="AS165" s="21"/>
      <c r="AT165" s="200"/>
      <c r="AU165" s="20"/>
      <c r="AV165" s="21"/>
      <c r="AW165" s="21"/>
      <c r="AX165" s="21"/>
      <c r="AY165" s="21"/>
      <c r="AZ165" s="21"/>
      <c r="BA165" s="21"/>
      <c r="BB165" s="21"/>
      <c r="BC165" s="21"/>
      <c r="BD165" s="200"/>
      <c r="BE165" s="21"/>
      <c r="BF165" s="20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54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200"/>
      <c r="AM166" s="20"/>
      <c r="AN166" s="20"/>
      <c r="AO166" s="21"/>
      <c r="AP166" s="21"/>
      <c r="AQ166" s="21"/>
      <c r="AR166" s="21"/>
      <c r="AS166" s="21"/>
      <c r="AT166" s="200"/>
      <c r="AU166" s="20"/>
      <c r="AV166" s="21"/>
      <c r="AW166" s="21"/>
      <c r="AX166" s="21"/>
      <c r="AY166" s="21"/>
      <c r="AZ166" s="21"/>
      <c r="BA166" s="21"/>
      <c r="BB166" s="21"/>
      <c r="BC166" s="21"/>
      <c r="BD166" s="200"/>
      <c r="BE166" s="23"/>
      <c r="BF166" s="23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54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200"/>
      <c r="AM167" s="20"/>
      <c r="AN167" s="20"/>
      <c r="AO167" s="21"/>
      <c r="AP167" s="21"/>
      <c r="AQ167" s="21"/>
      <c r="AR167" s="21"/>
      <c r="AS167" s="21"/>
      <c r="AT167" s="200"/>
      <c r="AU167" s="20"/>
      <c r="AV167" s="21"/>
      <c r="AW167" s="21"/>
      <c r="AX167" s="21"/>
      <c r="AY167" s="21"/>
      <c r="AZ167" s="21"/>
      <c r="BA167" s="21"/>
      <c r="BB167" s="21"/>
      <c r="BC167" s="21"/>
      <c r="BD167" s="200"/>
      <c r="BE167" s="21"/>
      <c r="BF167" s="20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54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200"/>
      <c r="AM168" s="20"/>
      <c r="AN168" s="20"/>
      <c r="AO168" s="21"/>
      <c r="AP168" s="21"/>
      <c r="AQ168" s="21"/>
      <c r="AR168" s="21"/>
      <c r="AS168" s="21"/>
      <c r="AT168" s="200"/>
      <c r="AU168" s="20"/>
      <c r="AV168" s="21"/>
      <c r="AW168" s="21"/>
      <c r="AX168" s="21"/>
      <c r="AY168" s="21"/>
      <c r="AZ168" s="21"/>
      <c r="BA168" s="21"/>
      <c r="BB168" s="21"/>
      <c r="BC168" s="21"/>
      <c r="BD168" s="200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5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200"/>
      <c r="AM169" s="20"/>
      <c r="AN169" s="20"/>
      <c r="AO169" s="21"/>
      <c r="AP169" s="21"/>
      <c r="AQ169" s="21"/>
      <c r="AR169" s="21"/>
      <c r="AS169" s="21"/>
      <c r="AT169" s="200"/>
      <c r="AU169" s="20"/>
      <c r="AV169" s="21"/>
      <c r="AW169" s="21"/>
      <c r="AX169" s="21"/>
      <c r="AY169" s="21"/>
      <c r="AZ169" s="21"/>
      <c r="BA169" s="21"/>
      <c r="BB169" s="21"/>
      <c r="BC169" s="21"/>
      <c r="BD169" s="200"/>
      <c r="BE169" s="21"/>
      <c r="BF169" s="21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54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3"/>
      <c r="AK170" s="21"/>
      <c r="AL170" s="200"/>
      <c r="AM170" s="20"/>
      <c r="AN170" s="20"/>
      <c r="AO170" s="21"/>
      <c r="AP170" s="21"/>
      <c r="AQ170" s="21"/>
      <c r="AR170" s="21"/>
      <c r="AS170" s="21"/>
      <c r="AT170" s="200"/>
      <c r="AU170" s="20"/>
      <c r="AV170" s="21"/>
      <c r="AW170" s="21"/>
      <c r="AX170" s="21"/>
      <c r="AY170" s="21"/>
      <c r="AZ170" s="21"/>
      <c r="BA170" s="21"/>
      <c r="BB170" s="21"/>
      <c r="BC170" s="21"/>
      <c r="BD170" s="200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249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3"/>
      <c r="AK171" s="21"/>
      <c r="AL171" s="200"/>
      <c r="AM171" s="23"/>
      <c r="AN171" s="23"/>
      <c r="AO171" s="21"/>
      <c r="AP171" s="21"/>
      <c r="AQ171" s="21"/>
      <c r="AR171" s="21"/>
      <c r="AS171" s="21"/>
      <c r="AT171" s="200"/>
      <c r="AU171" s="23"/>
      <c r="AV171" s="21"/>
      <c r="AW171" s="21"/>
      <c r="AX171" s="21"/>
      <c r="AY171" s="21"/>
      <c r="AZ171" s="21"/>
      <c r="BA171" s="21"/>
      <c r="BB171" s="21"/>
      <c r="BC171" s="21"/>
      <c r="BD171" s="200"/>
      <c r="BE171" s="21"/>
      <c r="BF171" s="20"/>
      <c r="BG171" s="21"/>
      <c r="BH171" s="21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24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3"/>
      <c r="AK172" s="21"/>
      <c r="AL172" s="200"/>
      <c r="AM172" s="20"/>
      <c r="AN172" s="20"/>
      <c r="AO172" s="21"/>
      <c r="AP172" s="21"/>
      <c r="AQ172" s="21"/>
      <c r="AR172" s="21"/>
      <c r="AS172" s="21"/>
      <c r="AT172" s="200"/>
      <c r="AU172" s="20"/>
      <c r="AV172" s="21"/>
      <c r="AW172" s="21"/>
      <c r="AX172" s="21"/>
      <c r="AY172" s="21"/>
      <c r="AZ172" s="21"/>
      <c r="BA172" s="21"/>
      <c r="BB172" s="21"/>
      <c r="BC172" s="21"/>
      <c r="BD172" s="200"/>
      <c r="BE172" s="21"/>
      <c r="BF172" s="21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2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3"/>
      <c r="AK173" s="21"/>
      <c r="AL173" s="200"/>
      <c r="AM173" s="20"/>
      <c r="AN173" s="20"/>
      <c r="AO173" s="21"/>
      <c r="AP173" s="21"/>
      <c r="AQ173" s="21"/>
      <c r="AR173" s="21"/>
      <c r="AS173" s="21"/>
      <c r="AT173" s="200"/>
      <c r="AU173" s="20"/>
      <c r="AV173" s="21"/>
      <c r="AW173" s="21"/>
      <c r="AX173" s="21"/>
      <c r="AY173" s="21"/>
      <c r="AZ173" s="21"/>
      <c r="BA173" s="21"/>
      <c r="BB173" s="21"/>
      <c r="BC173" s="21"/>
      <c r="BD173" s="200"/>
      <c r="BE173" s="21"/>
      <c r="BF173" s="21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24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3"/>
      <c r="AJ174" s="23"/>
      <c r="AK174" s="21"/>
      <c r="AL174" s="200"/>
      <c r="AM174" s="20"/>
      <c r="AN174" s="20"/>
      <c r="AO174" s="21"/>
      <c r="AP174" s="21"/>
      <c r="AQ174" s="21"/>
      <c r="AR174" s="21"/>
      <c r="AS174" s="21"/>
      <c r="AT174" s="200"/>
      <c r="AU174" s="20"/>
      <c r="AV174" s="21"/>
      <c r="AW174" s="21"/>
      <c r="AX174" s="21"/>
      <c r="AY174" s="21"/>
      <c r="AZ174" s="21"/>
      <c r="BA174" s="21"/>
      <c r="BB174" s="21"/>
      <c r="BC174" s="21"/>
      <c r="BD174" s="200"/>
      <c r="BE174" s="21"/>
      <c r="BF174" s="21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24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3"/>
      <c r="AK175" s="21"/>
      <c r="AL175" s="200"/>
      <c r="AM175" s="20"/>
      <c r="AN175" s="20"/>
      <c r="AO175" s="21"/>
      <c r="AP175" s="21"/>
      <c r="AQ175" s="21"/>
      <c r="AR175" s="21"/>
      <c r="AS175" s="21"/>
      <c r="AT175" s="200"/>
      <c r="AU175" s="20"/>
      <c r="AV175" s="21"/>
      <c r="AW175" s="21"/>
      <c r="AX175" s="21"/>
      <c r="AY175" s="21"/>
      <c r="AZ175" s="21"/>
      <c r="BA175" s="21"/>
      <c r="BB175" s="21"/>
      <c r="BC175" s="21"/>
      <c r="BD175" s="200"/>
      <c r="BE175" s="21"/>
      <c r="BF175" s="21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2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200"/>
      <c r="AM176" s="20"/>
      <c r="AN176" s="20"/>
      <c r="AO176" s="21"/>
      <c r="AP176" s="21"/>
      <c r="AQ176" s="21"/>
      <c r="AR176" s="21"/>
      <c r="AS176" s="21"/>
      <c r="AT176" s="200"/>
      <c r="AU176" s="20"/>
      <c r="AV176" s="21"/>
      <c r="AW176" s="21"/>
      <c r="AX176" s="21"/>
      <c r="AY176" s="21"/>
      <c r="AZ176" s="21"/>
      <c r="BA176" s="21"/>
      <c r="BB176" s="21"/>
      <c r="BC176" s="21"/>
      <c r="BD176" s="200"/>
      <c r="BE176" s="21"/>
      <c r="BF176" s="21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409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3"/>
      <c r="AK177" s="21"/>
      <c r="AL177" s="200"/>
      <c r="AM177" s="20"/>
      <c r="AN177" s="20"/>
      <c r="AO177" s="21"/>
      <c r="AP177" s="21"/>
      <c r="AQ177" s="21"/>
      <c r="AR177" s="21"/>
      <c r="AS177" s="21"/>
      <c r="AT177" s="200"/>
      <c r="AU177" s="20"/>
      <c r="AV177" s="21"/>
      <c r="AW177" s="21"/>
      <c r="AX177" s="21"/>
      <c r="AY177" s="21"/>
      <c r="AZ177" s="21"/>
      <c r="BA177" s="21"/>
      <c r="BB177" s="21"/>
      <c r="BC177" s="21"/>
      <c r="BD177" s="200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237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0"/>
      <c r="BE178" s="21"/>
      <c r="BF178" s="20"/>
      <c r="BG178" s="20"/>
      <c r="BH178" s="20"/>
      <c r="BI178" s="23"/>
      <c r="BJ178" s="20"/>
      <c r="BK178" s="21"/>
      <c r="BL178" s="20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39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00"/>
      <c r="BE179" s="23"/>
      <c r="BF179" s="23"/>
      <c r="BG179" s="20"/>
      <c r="BH179" s="20"/>
      <c r="BI179" s="23"/>
      <c r="BJ179" s="20"/>
      <c r="BK179" s="21"/>
      <c r="BL179" s="20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237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3"/>
      <c r="AK180" s="21"/>
      <c r="AL180" s="200"/>
      <c r="AM180" s="23"/>
      <c r="AN180" s="23"/>
      <c r="AO180" s="21"/>
      <c r="AP180" s="21"/>
      <c r="AQ180" s="21"/>
      <c r="AR180" s="21"/>
      <c r="AS180" s="21"/>
      <c r="AT180" s="200"/>
      <c r="AU180" s="23"/>
      <c r="AV180" s="21"/>
      <c r="AW180" s="21"/>
      <c r="AX180" s="21"/>
      <c r="AY180" s="21"/>
      <c r="AZ180" s="21"/>
      <c r="BA180" s="21"/>
      <c r="BB180" s="21"/>
      <c r="BC180" s="21"/>
      <c r="BD180" s="200"/>
      <c r="BE180" s="23"/>
      <c r="BF180" s="20"/>
      <c r="BG180" s="21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22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0"/>
      <c r="BE181" s="23"/>
      <c r="BF181" s="23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22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0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22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0"/>
      <c r="BE183" s="23"/>
      <c r="BF183" s="23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22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0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22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00"/>
      <c r="BE185" s="23"/>
      <c r="BF185" s="23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25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0"/>
      <c r="BE186" s="21"/>
      <c r="BF186" s="21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55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0"/>
      <c r="BE187" s="23"/>
      <c r="BF187" s="23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25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1"/>
      <c r="R188" s="21"/>
      <c r="S188" s="21"/>
      <c r="T188" s="21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0"/>
      <c r="BC188" s="21"/>
      <c r="BD188" s="200"/>
      <c r="BE188" s="21"/>
      <c r="BF188" s="21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62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0"/>
      <c r="P189" s="20"/>
      <c r="Q189" s="20"/>
      <c r="R189" s="20"/>
      <c r="S189" s="20"/>
      <c r="T189" s="20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00"/>
      <c r="BE189" s="23"/>
      <c r="BF189" s="23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62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00"/>
      <c r="BE190" s="23"/>
      <c r="BF190" s="23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294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3"/>
      <c r="AK191" s="21"/>
      <c r="AL191" s="200"/>
      <c r="AM191" s="23"/>
      <c r="AN191" s="23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00"/>
      <c r="BE191" s="23"/>
      <c r="BF191" s="23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42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0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00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42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00"/>
      <c r="BE193" s="23"/>
      <c r="BF193" s="23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87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0"/>
      <c r="AQ194" s="23"/>
      <c r="AR194" s="20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3"/>
      <c r="BD194" s="20"/>
      <c r="BE194" s="23"/>
      <c r="BF194" s="20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87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0"/>
      <c r="BC195" s="20"/>
      <c r="BD195" s="200"/>
      <c r="BE195" s="182"/>
      <c r="BF195" s="20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87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0"/>
      <c r="P196" s="20"/>
      <c r="Q196" s="20"/>
      <c r="R196" s="20"/>
      <c r="S196" s="20"/>
      <c r="T196" s="20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0"/>
      <c r="BC196" s="20"/>
      <c r="BD196" s="200"/>
      <c r="BE196" s="182"/>
      <c r="BF196" s="20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87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0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0"/>
      <c r="BE197" s="23"/>
      <c r="BF197" s="23"/>
      <c r="BG197" s="20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87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00"/>
      <c r="BE198" s="200"/>
      <c r="BF198" s="20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349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00"/>
      <c r="BE199" s="200"/>
      <c r="BF199" s="20"/>
      <c r="BG199" s="20"/>
      <c r="BH199" s="20"/>
      <c r="BI199" s="23"/>
      <c r="BJ199" s="23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67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181"/>
      <c r="AM200" s="21"/>
      <c r="AN200" s="21"/>
      <c r="AO200" s="21"/>
      <c r="AP200" s="21"/>
      <c r="AQ200" s="21"/>
      <c r="AR200" s="21"/>
      <c r="AS200" s="21"/>
      <c r="AT200" s="18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0"/>
      <c r="BE200" s="200"/>
      <c r="BF200" s="20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409.6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3"/>
      <c r="AJ201" s="20"/>
      <c r="AK201" s="21"/>
      <c r="AL201" s="200"/>
      <c r="AM201" s="23"/>
      <c r="AN201" s="20"/>
      <c r="AO201" s="23"/>
      <c r="AP201" s="20"/>
      <c r="AQ201" s="21"/>
      <c r="AR201" s="21"/>
      <c r="AS201" s="21"/>
      <c r="AT201" s="200"/>
      <c r="AU201" s="23"/>
      <c r="AV201" s="21"/>
      <c r="AW201" s="21"/>
      <c r="AX201" s="21"/>
      <c r="AY201" s="21"/>
      <c r="AZ201" s="21"/>
      <c r="BA201" s="21"/>
      <c r="BB201" s="21"/>
      <c r="BC201" s="21"/>
      <c r="BD201" s="200"/>
      <c r="BE201" s="23"/>
      <c r="BF201" s="20"/>
      <c r="BG201" s="23"/>
      <c r="BH201" s="20"/>
      <c r="BI201" s="23"/>
      <c r="BJ201" s="20"/>
      <c r="BK201" s="23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34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0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0"/>
      <c r="AK202" s="21"/>
      <c r="AL202" s="200"/>
      <c r="AM202" s="20"/>
      <c r="AN202" s="20"/>
      <c r="AO202" s="21"/>
      <c r="AP202" s="21"/>
      <c r="AQ202" s="21"/>
      <c r="AR202" s="21"/>
      <c r="AS202" s="21"/>
      <c r="AT202" s="200"/>
      <c r="AU202" s="20"/>
      <c r="AV202" s="21"/>
      <c r="AW202" s="21"/>
      <c r="AX202" s="21"/>
      <c r="AY202" s="21"/>
      <c r="AZ202" s="21"/>
      <c r="BA202" s="21"/>
      <c r="BB202" s="21"/>
      <c r="BC202" s="21"/>
      <c r="BD202" s="200"/>
      <c r="BE202" s="23"/>
      <c r="BF202" s="20"/>
      <c r="BG202" s="23"/>
      <c r="BH202" s="20"/>
      <c r="BI202" s="23"/>
      <c r="BJ202" s="20"/>
      <c r="BK202" s="23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34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0"/>
      <c r="AK203" s="21"/>
      <c r="AL203" s="200"/>
      <c r="AM203" s="20"/>
      <c r="AN203" s="20"/>
      <c r="AO203" s="21"/>
      <c r="AP203" s="21"/>
      <c r="AQ203" s="21"/>
      <c r="AR203" s="21"/>
      <c r="AS203" s="21"/>
      <c r="AT203" s="200"/>
      <c r="AU203" s="20"/>
      <c r="AV203" s="21"/>
      <c r="AW203" s="21"/>
      <c r="AX203" s="21"/>
      <c r="AY203" s="21"/>
      <c r="AZ203" s="21"/>
      <c r="BA203" s="21"/>
      <c r="BB203" s="21"/>
      <c r="BC203" s="21"/>
      <c r="BD203" s="200"/>
      <c r="BE203" s="23"/>
      <c r="BF203" s="20"/>
      <c r="BG203" s="23"/>
      <c r="BH203" s="20"/>
      <c r="BI203" s="23"/>
      <c r="BJ203" s="20"/>
      <c r="BK203" s="23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34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0"/>
      <c r="P204" s="20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0"/>
      <c r="AK204" s="21"/>
      <c r="AL204" s="200"/>
      <c r="AM204" s="20"/>
      <c r="AN204" s="20"/>
      <c r="AO204" s="21"/>
      <c r="AP204" s="21"/>
      <c r="AQ204" s="21"/>
      <c r="AR204" s="21"/>
      <c r="AS204" s="21"/>
      <c r="AT204" s="200"/>
      <c r="AU204" s="20"/>
      <c r="AV204" s="21"/>
      <c r="AW204" s="21"/>
      <c r="AX204" s="21"/>
      <c r="AY204" s="21"/>
      <c r="AZ204" s="21"/>
      <c r="BA204" s="21"/>
      <c r="BB204" s="21"/>
      <c r="BC204" s="21"/>
      <c r="BD204" s="200"/>
      <c r="BE204" s="23"/>
      <c r="BF204" s="20"/>
      <c r="BG204" s="23"/>
      <c r="BH204" s="20"/>
      <c r="BI204" s="23"/>
      <c r="BJ204" s="20"/>
      <c r="BK204" s="23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34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0"/>
      <c r="Q205" s="20"/>
      <c r="R205" s="20"/>
      <c r="S205" s="20"/>
      <c r="T205" s="20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3"/>
      <c r="AJ205" s="20"/>
      <c r="AK205" s="21"/>
      <c r="AL205" s="200"/>
      <c r="AM205" s="20"/>
      <c r="AN205" s="20"/>
      <c r="AO205" s="21"/>
      <c r="AP205" s="21"/>
      <c r="AQ205" s="21"/>
      <c r="AR205" s="21"/>
      <c r="AS205" s="21"/>
      <c r="AT205" s="200"/>
      <c r="AU205" s="20"/>
      <c r="AV205" s="21"/>
      <c r="AW205" s="21"/>
      <c r="AX205" s="21"/>
      <c r="AY205" s="21"/>
      <c r="AZ205" s="21"/>
      <c r="BA205" s="21"/>
      <c r="BB205" s="21"/>
      <c r="BC205" s="21"/>
      <c r="BD205" s="200"/>
      <c r="BE205" s="23"/>
      <c r="BF205" s="20"/>
      <c r="BG205" s="23"/>
      <c r="BH205" s="20"/>
      <c r="BI205" s="23"/>
      <c r="BJ205" s="20"/>
      <c r="BK205" s="23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34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0"/>
      <c r="AK206" s="21"/>
      <c r="AL206" s="200"/>
      <c r="AM206" s="20"/>
      <c r="AN206" s="20"/>
      <c r="AO206" s="21"/>
      <c r="AP206" s="21"/>
      <c r="AQ206" s="21"/>
      <c r="AR206" s="21"/>
      <c r="AS206" s="21"/>
      <c r="AT206" s="200"/>
      <c r="AU206" s="20"/>
      <c r="AV206" s="21"/>
      <c r="AW206" s="21"/>
      <c r="AX206" s="21"/>
      <c r="AY206" s="21"/>
      <c r="AZ206" s="21"/>
      <c r="BA206" s="21"/>
      <c r="BB206" s="21"/>
      <c r="BC206" s="21"/>
      <c r="BD206" s="200"/>
      <c r="BE206" s="23"/>
      <c r="BF206" s="20"/>
      <c r="BG206" s="23"/>
      <c r="BH206" s="20"/>
      <c r="BI206" s="23"/>
      <c r="BJ206" s="20"/>
      <c r="BK206" s="23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409.6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3"/>
      <c r="AJ207" s="23"/>
      <c r="AK207" s="21"/>
      <c r="AL207" s="200"/>
      <c r="AM207" s="23"/>
      <c r="AN207" s="23"/>
      <c r="AO207" s="21"/>
      <c r="AP207" s="21"/>
      <c r="AQ207" s="21"/>
      <c r="AR207" s="21"/>
      <c r="AS207" s="21"/>
      <c r="AT207" s="200"/>
      <c r="AU207" s="23"/>
      <c r="AV207" s="21"/>
      <c r="AW207" s="21"/>
      <c r="AX207" s="21"/>
      <c r="AY207" s="21"/>
      <c r="AZ207" s="21"/>
      <c r="BA207" s="21"/>
      <c r="BB207" s="21"/>
      <c r="BC207" s="21"/>
      <c r="BD207" s="200"/>
      <c r="BE207" s="23"/>
      <c r="BF207" s="23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34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0"/>
      <c r="BE208" s="200"/>
      <c r="BF208" s="20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34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0"/>
      <c r="BE209" s="200"/>
      <c r="BF209" s="20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34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0"/>
      <c r="Q210" s="20"/>
      <c r="R210" s="20"/>
      <c r="S210" s="20"/>
      <c r="T210" s="20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0"/>
      <c r="BE210" s="200"/>
      <c r="BF210" s="20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34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00"/>
      <c r="BE211" s="200"/>
      <c r="BF211" s="20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409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0"/>
      <c r="AK212" s="23"/>
      <c r="AL212" s="20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0"/>
      <c r="BE212" s="23"/>
      <c r="BF212" s="23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3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0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0"/>
      <c r="BE213" s="200"/>
      <c r="BF213" s="20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13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0"/>
      <c r="BE214" s="200"/>
      <c r="BF214" s="20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409.6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0"/>
      <c r="BE215" s="23"/>
      <c r="BF215" s="23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69.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0"/>
      <c r="BE216" s="200"/>
      <c r="BF216" s="20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16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0"/>
      <c r="BE217" s="200"/>
      <c r="BF217" s="20"/>
      <c r="BG217" s="20"/>
      <c r="BH217" s="20"/>
      <c r="BI217" s="23"/>
      <c r="BJ217" s="20"/>
      <c r="BK217" s="23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16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0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0"/>
      <c r="BE218" s="200"/>
      <c r="BF218" s="20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409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0"/>
      <c r="BE219" s="23"/>
      <c r="BF219" s="23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54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00"/>
      <c r="BE220" s="200"/>
      <c r="BF220" s="20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86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00"/>
      <c r="BE221" s="200"/>
      <c r="BF221" s="20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77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00"/>
      <c r="BE222" s="23"/>
      <c r="BF222" s="23"/>
      <c r="BG222" s="20"/>
      <c r="BH222" s="20"/>
      <c r="BI222" s="23"/>
      <c r="BJ222" s="20"/>
      <c r="BK222" s="20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177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00"/>
      <c r="BE223" s="182"/>
      <c r="BF223" s="23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244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83"/>
      <c r="BE224" s="23"/>
      <c r="BF224" s="23"/>
      <c r="BG224" s="20"/>
      <c r="BH224" s="20"/>
      <c r="BI224" s="23"/>
      <c r="BJ224" s="20"/>
      <c r="BK224" s="20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244.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0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0"/>
      <c r="BE225" s="182"/>
      <c r="BF225" s="23"/>
      <c r="BG225" s="20"/>
      <c r="BH225" s="20"/>
      <c r="BI225" s="23"/>
      <c r="BJ225" s="20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231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0"/>
      <c r="BE226" s="23"/>
      <c r="BF226" s="23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231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0"/>
      <c r="P227" s="20"/>
      <c r="Q227" s="20"/>
      <c r="R227" s="21"/>
      <c r="S227" s="20"/>
      <c r="T227" s="21"/>
      <c r="U227" s="20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0"/>
      <c r="AQ227" s="20"/>
      <c r="AR227" s="20"/>
      <c r="AS227" s="21"/>
      <c r="AT227" s="21"/>
      <c r="AU227" s="21"/>
      <c r="AV227" s="21"/>
      <c r="AW227" s="21"/>
      <c r="AX227" s="21"/>
      <c r="AY227" s="21"/>
      <c r="AZ227" s="21"/>
      <c r="BA227" s="21"/>
      <c r="BB227" s="20"/>
      <c r="BC227" s="20"/>
      <c r="BD227" s="20"/>
      <c r="BE227" s="200"/>
      <c r="BF227" s="20"/>
      <c r="BG227" s="20"/>
      <c r="BH227" s="20"/>
      <c r="BI227" s="23"/>
      <c r="BJ227" s="20"/>
      <c r="BK227" s="20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159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0"/>
      <c r="P228" s="20"/>
      <c r="Q228" s="20"/>
      <c r="R228" s="21"/>
      <c r="S228" s="20"/>
      <c r="T228" s="21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0"/>
      <c r="BE228" s="200"/>
      <c r="BF228" s="20"/>
      <c r="BG228" s="20"/>
      <c r="BH228" s="20"/>
      <c r="BI228" s="23"/>
      <c r="BJ228" s="20"/>
      <c r="BK228" s="20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159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00"/>
      <c r="BE229" s="200"/>
      <c r="BF229" s="20"/>
      <c r="BG229" s="20"/>
      <c r="BH229" s="20"/>
      <c r="BI229" s="23"/>
      <c r="BJ229" s="20"/>
      <c r="BK229" s="20"/>
      <c r="BL229" s="23"/>
      <c r="BM229" s="21"/>
      <c r="BN229" s="181"/>
      <c r="BO229" s="24"/>
      <c r="BP229" s="21"/>
      <c r="BQ229" s="21"/>
      <c r="BR229" s="23"/>
      <c r="BS229" s="23"/>
      <c r="BT229" s="24"/>
      <c r="BU229" s="25"/>
    </row>
    <row r="230" spans="1:73" s="22" customFormat="1" ht="408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0"/>
      <c r="AJ230" s="20"/>
      <c r="AK230" s="21"/>
      <c r="AL230" s="200"/>
      <c r="AM230" s="21"/>
      <c r="AN230" s="20"/>
      <c r="AO230" s="21"/>
      <c r="AP230" s="20"/>
      <c r="AQ230" s="21"/>
      <c r="AR230" s="21"/>
      <c r="AS230" s="21"/>
      <c r="AT230" s="200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0"/>
      <c r="BE230" s="21"/>
      <c r="BF230" s="20"/>
      <c r="BG230" s="20"/>
      <c r="BH230" s="20"/>
      <c r="BI230" s="23"/>
      <c r="BJ230" s="20"/>
      <c r="BK230" s="20"/>
      <c r="BL230" s="23"/>
      <c r="BM230" s="21"/>
      <c r="BN230" s="181"/>
      <c r="BO230" s="24"/>
      <c r="BP230" s="21"/>
      <c r="BQ230" s="21"/>
      <c r="BR230" s="23"/>
      <c r="BS230" s="23"/>
      <c r="BT230" s="24"/>
      <c r="BU230" s="25"/>
    </row>
    <row r="231" spans="1:73" s="22" customFormat="1" ht="138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0"/>
      <c r="P231" s="20"/>
      <c r="Q231" s="21"/>
      <c r="R231" s="21"/>
      <c r="S231" s="21"/>
      <c r="T231" s="21"/>
      <c r="U231" s="20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18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0"/>
      <c r="BE231" s="200"/>
      <c r="BF231" s="20"/>
      <c r="BG231" s="20"/>
      <c r="BH231" s="20"/>
      <c r="BI231" s="23"/>
      <c r="BJ231" s="20"/>
      <c r="BK231" s="20"/>
      <c r="BL231" s="23"/>
      <c r="BM231" s="21"/>
      <c r="BN231" s="181"/>
      <c r="BO231" s="24"/>
      <c r="BP231" s="21"/>
      <c r="BQ231" s="21"/>
      <c r="BR231" s="23"/>
      <c r="BS231" s="23"/>
      <c r="BT231" s="24"/>
      <c r="BU231" s="25"/>
    </row>
    <row r="232" spans="1:73" s="22" customFormat="1" ht="138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0"/>
      <c r="BE232" s="200"/>
      <c r="BF232" s="20"/>
      <c r="BG232" s="20"/>
      <c r="BH232" s="20"/>
      <c r="BI232" s="23"/>
      <c r="BJ232" s="20"/>
      <c r="BK232" s="20"/>
      <c r="BL232" s="23"/>
      <c r="BM232" s="21"/>
      <c r="BN232" s="181"/>
      <c r="BO232" s="24"/>
      <c r="BP232" s="21"/>
      <c r="BQ232" s="21"/>
      <c r="BR232" s="23"/>
      <c r="BS232" s="23"/>
      <c r="BT232" s="24"/>
      <c r="BU232" s="25"/>
    </row>
    <row r="233" spans="1:73" s="22" customFormat="1" ht="138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0"/>
      <c r="BE233" s="200"/>
      <c r="BF233" s="20"/>
      <c r="BG233" s="20"/>
      <c r="BH233" s="20"/>
      <c r="BI233" s="23"/>
      <c r="BJ233" s="20"/>
      <c r="BK233" s="20"/>
      <c r="BL233" s="23"/>
      <c r="BM233" s="21"/>
      <c r="BN233" s="181"/>
      <c r="BO233" s="24"/>
      <c r="BP233" s="21"/>
      <c r="BQ233" s="21"/>
      <c r="BR233" s="23"/>
      <c r="BS233" s="23"/>
      <c r="BT233" s="24"/>
      <c r="BU233" s="25"/>
    </row>
    <row r="234" spans="1:73" s="22" customFormat="1" ht="138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0"/>
      <c r="BE234" s="200"/>
      <c r="BF234" s="20"/>
      <c r="BG234" s="20"/>
      <c r="BH234" s="20"/>
      <c r="BI234" s="23"/>
      <c r="BJ234" s="20"/>
      <c r="BK234" s="20"/>
      <c r="BL234" s="23"/>
      <c r="BM234" s="21"/>
      <c r="BN234" s="181"/>
      <c r="BO234" s="24"/>
      <c r="BP234" s="21"/>
      <c r="BQ234" s="21"/>
      <c r="BR234" s="23"/>
      <c r="BS234" s="23"/>
      <c r="BT234" s="24"/>
      <c r="BU234" s="25"/>
    </row>
    <row r="235" spans="1:73" s="22" customFormat="1" ht="138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0"/>
      <c r="BE235" s="200"/>
      <c r="BF235" s="20"/>
      <c r="BG235" s="20"/>
      <c r="BH235" s="20"/>
      <c r="BI235" s="23"/>
      <c r="BJ235" s="20"/>
      <c r="BK235" s="20"/>
      <c r="BL235" s="23"/>
      <c r="BM235" s="21"/>
      <c r="BN235" s="181"/>
      <c r="BO235" s="24"/>
      <c r="BP235" s="21"/>
      <c r="BQ235" s="21"/>
      <c r="BR235" s="23"/>
      <c r="BS235" s="23"/>
      <c r="BT235" s="24"/>
      <c r="BU235" s="25"/>
    </row>
    <row r="236" spans="1:73" s="22" customFormat="1" ht="28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0"/>
      <c r="AI236" s="21"/>
      <c r="AJ236" s="20"/>
      <c r="AK236" s="21"/>
      <c r="AL236" s="200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0"/>
      <c r="BC236" s="20"/>
      <c r="BD236" s="20"/>
      <c r="BE236" s="23"/>
      <c r="BF236" s="23"/>
      <c r="BG236" s="20"/>
      <c r="BH236" s="20"/>
      <c r="BI236" s="21"/>
      <c r="BJ236" s="20"/>
      <c r="BK236" s="23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37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0"/>
      <c r="BE237" s="23"/>
      <c r="BF237" s="23"/>
      <c r="BG237" s="20"/>
      <c r="BH237" s="20"/>
      <c r="BI237" s="23"/>
      <c r="BJ237" s="20"/>
      <c r="BK237" s="23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22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0"/>
      <c r="BE238" s="23"/>
      <c r="BF238" s="23"/>
      <c r="BG238" s="20"/>
      <c r="BH238" s="20"/>
      <c r="BI238" s="23"/>
      <c r="BJ238" s="20"/>
      <c r="BK238" s="23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22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199"/>
      <c r="N239" s="20"/>
      <c r="O239" s="20"/>
      <c r="P239" s="20"/>
      <c r="Q239" s="20"/>
      <c r="R239" s="20"/>
      <c r="S239" s="20"/>
      <c r="T239" s="20"/>
      <c r="U239" s="20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0"/>
      <c r="BE239" s="23"/>
      <c r="BF239" s="23"/>
      <c r="BG239" s="20"/>
      <c r="BH239" s="20"/>
      <c r="BI239" s="23"/>
      <c r="BJ239" s="20"/>
      <c r="BK239" s="23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22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0"/>
      <c r="BE240" s="23"/>
      <c r="BF240" s="23"/>
      <c r="BG240" s="20"/>
      <c r="BH240" s="20"/>
      <c r="BI240" s="23"/>
      <c r="BJ240" s="20"/>
      <c r="BK240" s="23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84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0"/>
      <c r="BE241" s="21"/>
      <c r="BF241" s="21"/>
      <c r="BG241" s="20"/>
      <c r="BH241" s="20"/>
      <c r="BI241" s="23"/>
      <c r="BJ241" s="20"/>
      <c r="BK241" s="23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84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0"/>
      <c r="BE242" s="23"/>
      <c r="BF242" s="23"/>
      <c r="BG242" s="20"/>
      <c r="BH242" s="20"/>
      <c r="BI242" s="23"/>
      <c r="BJ242" s="20"/>
      <c r="BK242" s="23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409.6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0"/>
      <c r="BE243" s="23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04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00"/>
      <c r="BE244" s="20"/>
      <c r="BF244" s="20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01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181"/>
      <c r="AU245" s="21"/>
      <c r="AV245" s="181"/>
      <c r="AW245" s="21"/>
      <c r="AX245" s="21"/>
      <c r="AY245" s="21"/>
      <c r="AZ245" s="21"/>
      <c r="BA245" s="21"/>
      <c r="BB245" s="21"/>
      <c r="BC245" s="21"/>
      <c r="BD245" s="200"/>
      <c r="BE245" s="2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409.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1"/>
      <c r="AJ246" s="21"/>
      <c r="AK246" s="21"/>
      <c r="AL246" s="200"/>
      <c r="AM246" s="21"/>
      <c r="AN246" s="20"/>
      <c r="AO246" s="21"/>
      <c r="AP246" s="21"/>
      <c r="AQ246" s="21"/>
      <c r="AR246" s="21"/>
      <c r="AS246" s="21"/>
      <c r="AT246" s="200"/>
      <c r="AU246" s="21"/>
      <c r="AV246" s="181"/>
      <c r="AW246" s="21"/>
      <c r="AX246" s="21"/>
      <c r="AY246" s="21"/>
      <c r="AZ246" s="21"/>
      <c r="BA246" s="21"/>
      <c r="BB246" s="21"/>
      <c r="BC246" s="21"/>
      <c r="BD246" s="200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2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1"/>
      <c r="AM247" s="21"/>
      <c r="AN247" s="21"/>
      <c r="AO247" s="21"/>
      <c r="AP247" s="21"/>
      <c r="AQ247" s="21"/>
      <c r="AR247" s="21"/>
      <c r="AS247" s="21"/>
      <c r="AT247" s="181"/>
      <c r="AU247" s="21"/>
      <c r="AV247" s="181"/>
      <c r="AW247" s="21"/>
      <c r="AX247" s="21"/>
      <c r="AY247" s="21"/>
      <c r="AZ247" s="21"/>
      <c r="BA247" s="21"/>
      <c r="BB247" s="21"/>
      <c r="BC247" s="21"/>
      <c r="BD247" s="200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2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181"/>
      <c r="AU248" s="21"/>
      <c r="AV248" s="181"/>
      <c r="AW248" s="21"/>
      <c r="AX248" s="21"/>
      <c r="AY248" s="21"/>
      <c r="AZ248" s="21"/>
      <c r="BA248" s="21"/>
      <c r="BB248" s="21"/>
      <c r="BC248" s="21"/>
      <c r="BD248" s="200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2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181"/>
      <c r="AU249" s="21"/>
      <c r="AV249" s="181"/>
      <c r="AW249" s="21"/>
      <c r="AX249" s="21"/>
      <c r="AY249" s="21"/>
      <c r="AZ249" s="21"/>
      <c r="BA249" s="21"/>
      <c r="BB249" s="21"/>
      <c r="BC249" s="21"/>
      <c r="BD249" s="200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2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181"/>
      <c r="AU250" s="21"/>
      <c r="AV250" s="181"/>
      <c r="AW250" s="21"/>
      <c r="AX250" s="21"/>
      <c r="AY250" s="21"/>
      <c r="AZ250" s="21"/>
      <c r="BA250" s="21"/>
      <c r="BB250" s="21"/>
      <c r="BC250" s="21"/>
      <c r="BD250" s="200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2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1"/>
      <c r="AM251" s="21"/>
      <c r="AN251" s="21"/>
      <c r="AO251" s="21"/>
      <c r="AP251" s="21"/>
      <c r="AQ251" s="21"/>
      <c r="AR251" s="21"/>
      <c r="AS251" s="21"/>
      <c r="AT251" s="181"/>
      <c r="AU251" s="21"/>
      <c r="AV251" s="181"/>
      <c r="AW251" s="21"/>
      <c r="AX251" s="21"/>
      <c r="AY251" s="21"/>
      <c r="AZ251" s="21"/>
      <c r="BA251" s="21"/>
      <c r="BB251" s="21"/>
      <c r="BC251" s="21"/>
      <c r="BD251" s="200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9.6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0"/>
      <c r="AI252" s="21"/>
      <c r="AJ252" s="21"/>
      <c r="AK252" s="21"/>
      <c r="AL252" s="200"/>
      <c r="AM252" s="21"/>
      <c r="AN252" s="21"/>
      <c r="AO252" s="21"/>
      <c r="AP252" s="21"/>
      <c r="AQ252" s="21"/>
      <c r="AR252" s="21"/>
      <c r="AS252" s="21"/>
      <c r="AT252" s="200"/>
      <c r="AU252" s="21"/>
      <c r="AV252" s="200"/>
      <c r="AW252" s="23"/>
      <c r="AX252" s="21"/>
      <c r="AY252" s="21"/>
      <c r="AZ252" s="21"/>
      <c r="BA252" s="21"/>
      <c r="BB252" s="21"/>
      <c r="BC252" s="21"/>
      <c r="BD252" s="200"/>
      <c r="BE252" s="21"/>
      <c r="BF252" s="21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52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0"/>
      <c r="AI253" s="23"/>
      <c r="AJ253" s="20"/>
      <c r="AK253" s="21"/>
      <c r="AL253" s="200"/>
      <c r="AM253" s="23"/>
      <c r="AN253" s="20"/>
      <c r="AO253" s="21"/>
      <c r="AP253" s="21"/>
      <c r="AQ253" s="21"/>
      <c r="AR253" s="21"/>
      <c r="AS253" s="21"/>
      <c r="AT253" s="200"/>
      <c r="AU253" s="23"/>
      <c r="AV253" s="200"/>
      <c r="AW253" s="23"/>
      <c r="AX253" s="21"/>
      <c r="AY253" s="21"/>
      <c r="AZ253" s="21"/>
      <c r="BA253" s="21"/>
      <c r="BB253" s="21"/>
      <c r="BC253" s="21"/>
      <c r="BD253" s="200"/>
      <c r="BE253" s="2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2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0"/>
      <c r="AI254" s="23"/>
      <c r="AJ254" s="20"/>
      <c r="AK254" s="21"/>
      <c r="AL254" s="200"/>
      <c r="AM254" s="23"/>
      <c r="AN254" s="20"/>
      <c r="AO254" s="21"/>
      <c r="AP254" s="21"/>
      <c r="AQ254" s="21"/>
      <c r="AR254" s="21"/>
      <c r="AS254" s="21"/>
      <c r="AT254" s="200"/>
      <c r="AU254" s="23"/>
      <c r="AV254" s="200"/>
      <c r="AW254" s="23"/>
      <c r="AX254" s="21"/>
      <c r="AY254" s="21"/>
      <c r="AZ254" s="21"/>
      <c r="BA254" s="21"/>
      <c r="BB254" s="21"/>
      <c r="BC254" s="21"/>
      <c r="BD254" s="200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0"/>
      <c r="AI255" s="23"/>
      <c r="AJ255" s="20"/>
      <c r="AK255" s="21"/>
      <c r="AL255" s="200"/>
      <c r="AM255" s="23"/>
      <c r="AN255" s="20"/>
      <c r="AO255" s="21"/>
      <c r="AP255" s="21"/>
      <c r="AQ255" s="21"/>
      <c r="AR255" s="21"/>
      <c r="AS255" s="21"/>
      <c r="AT255" s="200"/>
      <c r="AU255" s="23"/>
      <c r="AV255" s="200"/>
      <c r="AW255" s="23"/>
      <c r="AX255" s="21"/>
      <c r="AY255" s="21"/>
      <c r="AZ255" s="21"/>
      <c r="BA255" s="21"/>
      <c r="BB255" s="21"/>
      <c r="BC255" s="21"/>
      <c r="BD255" s="200"/>
      <c r="BE255" s="23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52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3"/>
      <c r="AJ256" s="20"/>
      <c r="AK256" s="21"/>
      <c r="AL256" s="200"/>
      <c r="AM256" s="23"/>
      <c r="AN256" s="20"/>
      <c r="AO256" s="21"/>
      <c r="AP256" s="21"/>
      <c r="AQ256" s="21"/>
      <c r="AR256" s="21"/>
      <c r="AS256" s="21"/>
      <c r="AT256" s="200"/>
      <c r="AU256" s="23"/>
      <c r="AV256" s="200"/>
      <c r="AW256" s="23"/>
      <c r="AX256" s="21"/>
      <c r="AY256" s="21"/>
      <c r="AZ256" s="21"/>
      <c r="BA256" s="21"/>
      <c r="BB256" s="21"/>
      <c r="BC256" s="21"/>
      <c r="BD256" s="200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349.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0"/>
      <c r="AI257" s="23"/>
      <c r="AJ257" s="23"/>
      <c r="AK257" s="21"/>
      <c r="AL257" s="200"/>
      <c r="AM257" s="20"/>
      <c r="AN257" s="20"/>
      <c r="AO257" s="21"/>
      <c r="AP257" s="21"/>
      <c r="AQ257" s="21"/>
      <c r="AR257" s="21"/>
      <c r="AS257" s="21"/>
      <c r="AT257" s="200"/>
      <c r="AU257" s="23"/>
      <c r="AV257" s="200"/>
      <c r="AW257" s="20"/>
      <c r="AX257" s="21"/>
      <c r="AY257" s="21"/>
      <c r="AZ257" s="21"/>
      <c r="BA257" s="21"/>
      <c r="BB257" s="21"/>
      <c r="BC257" s="21"/>
      <c r="BD257" s="200"/>
      <c r="BE257" s="2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37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0"/>
      <c r="P258" s="20"/>
      <c r="Q258" s="23"/>
      <c r="R258" s="23"/>
      <c r="S258" s="20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0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409.6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3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0"/>
      <c r="BC259" s="20"/>
      <c r="BD259" s="200"/>
      <c r="BE259" s="23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80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0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80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0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80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00"/>
      <c r="BE262" s="21"/>
      <c r="BF262" s="20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80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0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409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0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44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0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336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0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2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0"/>
      <c r="BC267" s="20"/>
      <c r="BD267" s="20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0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29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0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52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1"/>
      <c r="AM270" s="21"/>
      <c r="AN270" s="21"/>
      <c r="AO270" s="21"/>
      <c r="AP270" s="21"/>
      <c r="AQ270" s="21"/>
      <c r="AR270" s="21"/>
      <c r="AS270" s="21"/>
      <c r="AT270" s="18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00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49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0"/>
      <c r="AI271" s="23"/>
      <c r="AJ271" s="23"/>
      <c r="AK271" s="21"/>
      <c r="AL271" s="200"/>
      <c r="AM271" s="23"/>
      <c r="AN271" s="20"/>
      <c r="AO271" s="21"/>
      <c r="AP271" s="21"/>
      <c r="AQ271" s="21"/>
      <c r="AR271" s="21"/>
      <c r="AS271" s="21"/>
      <c r="AT271" s="200"/>
      <c r="AU271" s="23"/>
      <c r="AV271" s="21"/>
      <c r="AW271" s="21"/>
      <c r="AX271" s="21"/>
      <c r="AY271" s="21"/>
      <c r="AZ271" s="21"/>
      <c r="BA271" s="21"/>
      <c r="BB271" s="21"/>
      <c r="BC271" s="21"/>
      <c r="BD271" s="200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49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3"/>
      <c r="AJ272" s="23"/>
      <c r="AK272" s="21"/>
      <c r="AL272" s="200"/>
      <c r="AM272" s="23"/>
      <c r="AN272" s="20"/>
      <c r="AO272" s="21"/>
      <c r="AP272" s="21"/>
      <c r="AQ272" s="21"/>
      <c r="AR272" s="21"/>
      <c r="AS272" s="21"/>
      <c r="AT272" s="200"/>
      <c r="AU272" s="23"/>
      <c r="AV272" s="21"/>
      <c r="AW272" s="21"/>
      <c r="AX272" s="21"/>
      <c r="AY272" s="21"/>
      <c r="AZ272" s="21"/>
      <c r="BA272" s="21"/>
      <c r="BB272" s="21"/>
      <c r="BC272" s="21"/>
      <c r="BD272" s="200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34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00"/>
      <c r="BE273" s="21"/>
      <c r="BF273" s="21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47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0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9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0"/>
      <c r="BE275" s="21"/>
      <c r="BF275" s="21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52.2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0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9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0"/>
      <c r="BE277" s="21"/>
      <c r="BF277" s="21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44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0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41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0"/>
      <c r="BE279" s="21"/>
      <c r="BF279" s="20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41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0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01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0"/>
      <c r="BC281" s="20"/>
      <c r="BD281" s="200"/>
      <c r="BE281" s="21"/>
      <c r="BF281" s="21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24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0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24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00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9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0"/>
      <c r="BE284" s="21"/>
      <c r="BF284" s="21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9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0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409.6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0"/>
      <c r="BE286" s="21"/>
      <c r="BF286" s="21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41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0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37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0"/>
      <c r="BE288" s="21"/>
      <c r="BF288" s="21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74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0"/>
      <c r="BE289" s="182"/>
      <c r="BF289" s="20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59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0"/>
      <c r="BC290" s="20"/>
      <c r="BD290" s="200"/>
      <c r="BE290" s="21"/>
      <c r="BF290" s="21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9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0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59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0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49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3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0"/>
      <c r="BE293" s="23"/>
      <c r="BF293" s="23"/>
      <c r="BG293" s="20"/>
      <c r="BH293" s="20"/>
      <c r="BI293" s="23"/>
      <c r="BJ293" s="20"/>
      <c r="BK293" s="23"/>
      <c r="BL293" s="20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27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0"/>
      <c r="AQ294" s="23"/>
      <c r="AR294" s="20"/>
      <c r="AS294" s="21"/>
      <c r="AT294" s="21"/>
      <c r="AU294" s="21"/>
      <c r="AV294" s="21"/>
      <c r="AW294" s="21"/>
      <c r="AX294" s="21"/>
      <c r="AY294" s="21"/>
      <c r="AZ294" s="21"/>
      <c r="BA294" s="21"/>
      <c r="BB294" s="20"/>
      <c r="BC294" s="21"/>
      <c r="BD294" s="200"/>
      <c r="BE294" s="21"/>
      <c r="BF294" s="21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50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0"/>
      <c r="R295" s="20"/>
      <c r="S295" s="20"/>
      <c r="T295" s="20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0"/>
      <c r="AQ295" s="23"/>
      <c r="AR295" s="20"/>
      <c r="AS295" s="21"/>
      <c r="AT295" s="21"/>
      <c r="AU295" s="21"/>
      <c r="AV295" s="21"/>
      <c r="AW295" s="21"/>
      <c r="AX295" s="21"/>
      <c r="AY295" s="21"/>
      <c r="AZ295" s="21"/>
      <c r="BA295" s="21"/>
      <c r="BB295" s="20"/>
      <c r="BC295" s="20"/>
      <c r="BD295" s="200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42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0"/>
      <c r="AQ296" s="23"/>
      <c r="AR296" s="20"/>
      <c r="AS296" s="21"/>
      <c r="AT296" s="21"/>
      <c r="AU296" s="21"/>
      <c r="AV296" s="21"/>
      <c r="AW296" s="21"/>
      <c r="AX296" s="21"/>
      <c r="AY296" s="21"/>
      <c r="AZ296" s="21"/>
      <c r="BA296" s="21"/>
      <c r="BB296" s="20"/>
      <c r="BC296" s="20"/>
      <c r="BD296" s="200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59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00"/>
      <c r="AU297" s="20"/>
      <c r="AV297" s="21"/>
      <c r="AW297" s="21"/>
      <c r="AX297" s="21"/>
      <c r="AY297" s="21"/>
      <c r="AZ297" s="21"/>
      <c r="BA297" s="21"/>
      <c r="BB297" s="21"/>
      <c r="BC297" s="21"/>
      <c r="BD297" s="200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59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5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00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59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6"/>
      <c r="N299" s="20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0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409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0"/>
      <c r="BE300" s="21"/>
      <c r="BF300" s="21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56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0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409.6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0"/>
      <c r="BE302" s="21"/>
      <c r="BF302" s="21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52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0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09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0"/>
      <c r="BE304" s="21"/>
      <c r="BF304" s="21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09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0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89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3"/>
      <c r="AJ306" s="23"/>
      <c r="AK306" s="21"/>
      <c r="AL306" s="200"/>
      <c r="AM306" s="20"/>
      <c r="AN306" s="20"/>
      <c r="AO306" s="21"/>
      <c r="AP306" s="21"/>
      <c r="AQ306" s="21"/>
      <c r="AR306" s="21"/>
      <c r="AS306" s="21"/>
      <c r="AT306" s="200"/>
      <c r="AU306" s="23"/>
      <c r="AV306" s="21"/>
      <c r="AW306" s="21"/>
      <c r="AX306" s="21"/>
      <c r="AY306" s="21"/>
      <c r="AZ306" s="21"/>
      <c r="BA306" s="21"/>
      <c r="BB306" s="21"/>
      <c r="BC306" s="21"/>
      <c r="BD306" s="200"/>
      <c r="BE306" s="21"/>
      <c r="BF306" s="21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89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"/>
      <c r="AI307" s="23"/>
      <c r="AJ307" s="23"/>
      <c r="AK307" s="21"/>
      <c r="AL307" s="200"/>
      <c r="AM307" s="20"/>
      <c r="AN307" s="20"/>
      <c r="AO307" s="21"/>
      <c r="AP307" s="21"/>
      <c r="AQ307" s="21"/>
      <c r="AR307" s="21"/>
      <c r="AS307" s="21"/>
      <c r="AT307" s="200"/>
      <c r="AU307" s="23"/>
      <c r="AV307" s="21"/>
      <c r="AW307" s="21"/>
      <c r="AX307" s="21"/>
      <c r="AY307" s="21"/>
      <c r="AZ307" s="21"/>
      <c r="BA307" s="21"/>
      <c r="BB307" s="21"/>
      <c r="BC307" s="21"/>
      <c r="BD307" s="200"/>
      <c r="BE307" s="2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04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0"/>
      <c r="BE308" s="21"/>
      <c r="BF308" s="21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47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0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52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0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0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0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0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0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9.6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0"/>
      <c r="AI313" s="21"/>
      <c r="AJ313" s="21"/>
      <c r="AK313" s="21"/>
      <c r="AL313" s="200"/>
      <c r="AM313" s="21"/>
      <c r="AN313" s="21"/>
      <c r="AO313" s="21"/>
      <c r="AP313" s="21"/>
      <c r="AQ313" s="21"/>
      <c r="AR313" s="21"/>
      <c r="AS313" s="21"/>
      <c r="AT313" s="200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0"/>
      <c r="BE313" s="21"/>
      <c r="BF313" s="21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0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0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0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0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0"/>
      <c r="BE318" s="21"/>
      <c r="BF318" s="21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0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0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0"/>
      <c r="BE321" s="21"/>
      <c r="BF321" s="20"/>
      <c r="BG321" s="20"/>
      <c r="BH321" s="20"/>
      <c r="BI321" s="23"/>
      <c r="BJ321" s="20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0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0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00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409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1"/>
      <c r="AJ324" s="21"/>
      <c r="AK324" s="21"/>
      <c r="AL324" s="200"/>
      <c r="AM324" s="21"/>
      <c r="AN324" s="20"/>
      <c r="AO324" s="21"/>
      <c r="AP324" s="21"/>
      <c r="AQ324" s="21"/>
      <c r="AR324" s="21"/>
      <c r="AS324" s="21"/>
      <c r="AT324" s="200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0"/>
      <c r="BE324" s="21"/>
      <c r="BF324" s="21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0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0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0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0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0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0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00"/>
      <c r="AM331" s="21"/>
      <c r="AN331" s="20"/>
      <c r="AO331" s="21"/>
      <c r="AP331" s="21"/>
      <c r="AQ331" s="21"/>
      <c r="AR331" s="21"/>
      <c r="AS331" s="21"/>
      <c r="AT331" s="200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0"/>
      <c r="BE331" s="21"/>
      <c r="BF331" s="21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9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00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00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0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9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0"/>
      <c r="BE335" s="182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00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0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09.2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00"/>
      <c r="BE338" s="23"/>
      <c r="BF338" s="23"/>
      <c r="BG338" s="20"/>
      <c r="BH338" s="20"/>
      <c r="BI338" s="23"/>
      <c r="BJ338" s="20"/>
      <c r="BK338" s="23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6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0"/>
      <c r="BE339" s="2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51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0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14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0"/>
      <c r="BE341" s="2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9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0"/>
      <c r="AI342" s="23"/>
      <c r="AJ342" s="20"/>
      <c r="AK342" s="21"/>
      <c r="AL342" s="200"/>
      <c r="AM342" s="23"/>
      <c r="AN342" s="20"/>
      <c r="AO342" s="21"/>
      <c r="AP342" s="21"/>
      <c r="AQ342" s="21"/>
      <c r="AR342" s="21"/>
      <c r="AS342" s="21"/>
      <c r="AT342" s="200"/>
      <c r="AU342" s="23"/>
      <c r="AV342" s="21"/>
      <c r="AW342" s="21"/>
      <c r="AX342" s="21"/>
      <c r="AY342" s="21"/>
      <c r="AZ342" s="21"/>
      <c r="BA342" s="21"/>
      <c r="BB342" s="21"/>
      <c r="BC342" s="21"/>
      <c r="BD342" s="200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26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0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26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0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26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66"/>
      <c r="M345" s="66"/>
      <c r="N345" s="66"/>
      <c r="O345" s="28"/>
      <c r="P345" s="66"/>
      <c r="Q345" s="66"/>
      <c r="R345" s="66"/>
      <c r="S345" s="66"/>
      <c r="T345" s="66"/>
      <c r="U345" s="28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00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26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00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39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0"/>
      <c r="BE347" s="2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54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00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19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0"/>
      <c r="AI349" s="23"/>
      <c r="AJ349" s="23"/>
      <c r="AK349" s="21"/>
      <c r="AL349" s="200"/>
      <c r="AM349" s="20"/>
      <c r="AN349" s="20"/>
      <c r="AO349" s="21"/>
      <c r="AP349" s="21"/>
      <c r="AQ349" s="21"/>
      <c r="AR349" s="21"/>
      <c r="AS349" s="21"/>
      <c r="AT349" s="200"/>
      <c r="AU349" s="23"/>
      <c r="AV349" s="21"/>
      <c r="AW349" s="21"/>
      <c r="AX349" s="21"/>
      <c r="AY349" s="21"/>
      <c r="AZ349" s="21"/>
      <c r="BA349" s="21"/>
      <c r="BB349" s="21"/>
      <c r="BC349" s="21"/>
      <c r="BD349" s="200"/>
      <c r="BE349" s="2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9.6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1"/>
      <c r="AJ350" s="21"/>
      <c r="AK350" s="21"/>
      <c r="AL350" s="200"/>
      <c r="AM350" s="21"/>
      <c r="AN350" s="21"/>
      <c r="AO350" s="21"/>
      <c r="AP350" s="21"/>
      <c r="AQ350" s="21"/>
      <c r="AR350" s="21"/>
      <c r="AS350" s="21"/>
      <c r="AT350" s="200"/>
      <c r="AU350" s="21"/>
      <c r="AV350" s="21"/>
      <c r="AW350" s="21"/>
      <c r="AX350" s="21"/>
      <c r="AY350" s="21"/>
      <c r="AZ350" s="21"/>
      <c r="BA350" s="21"/>
      <c r="BB350" s="21"/>
      <c r="BC350" s="21"/>
      <c r="BD350" s="200"/>
      <c r="BE350" s="21"/>
      <c r="BF350" s="21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6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0"/>
      <c r="BE351" s="2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51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00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36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00"/>
      <c r="BE353" s="23"/>
      <c r="BF353" s="23"/>
      <c r="BG353" s="20"/>
      <c r="BH353" s="20"/>
      <c r="BI353" s="23"/>
      <c r="BJ353" s="20"/>
      <c r="BK353" s="23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49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00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11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0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14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00"/>
      <c r="BE356" s="182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89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0"/>
      <c r="BC357" s="20"/>
      <c r="BD357" s="200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94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00"/>
      <c r="AU358" s="20"/>
      <c r="AV358" s="21"/>
      <c r="AW358" s="21"/>
      <c r="AX358" s="21"/>
      <c r="AY358" s="21"/>
      <c r="AZ358" s="21"/>
      <c r="BA358" s="21"/>
      <c r="BB358" s="21"/>
      <c r="BC358" s="21"/>
      <c r="BD358" s="200"/>
      <c r="BE358" s="182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94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00"/>
      <c r="AU359" s="20"/>
      <c r="AV359" s="21"/>
      <c r="AW359" s="21"/>
      <c r="AX359" s="21"/>
      <c r="AY359" s="21"/>
      <c r="AZ359" s="21"/>
      <c r="BA359" s="21"/>
      <c r="BB359" s="21"/>
      <c r="BC359" s="21"/>
      <c r="BD359" s="200"/>
      <c r="BE359" s="182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64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0"/>
      <c r="BE360" s="182"/>
      <c r="BF360" s="23"/>
      <c r="BG360" s="20"/>
      <c r="BH360" s="20"/>
      <c r="BI360" s="23"/>
      <c r="BJ360" s="20"/>
      <c r="BK360" s="21"/>
      <c r="BL360" s="20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94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00"/>
      <c r="AU361" s="20"/>
      <c r="AV361" s="21"/>
      <c r="AW361" s="21"/>
      <c r="AX361" s="21"/>
      <c r="AY361" s="21"/>
      <c r="AZ361" s="21"/>
      <c r="BA361" s="21"/>
      <c r="BB361" s="21"/>
      <c r="BC361" s="21"/>
      <c r="BD361" s="200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94.2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0"/>
      <c r="BE362" s="182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3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0"/>
      <c r="BC363" s="20"/>
      <c r="BD363" s="20"/>
      <c r="BE363" s="182"/>
      <c r="BF363" s="23"/>
      <c r="BG363" s="20"/>
      <c r="BH363" s="20"/>
      <c r="BI363" s="29"/>
      <c r="BJ363" s="20"/>
      <c r="BK363" s="29"/>
      <c r="BL363" s="20"/>
      <c r="BM363" s="20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31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00"/>
      <c r="BE364" s="182"/>
      <c r="BF364" s="23"/>
      <c r="BG364" s="20"/>
      <c r="BH364" s="20"/>
      <c r="BI364" s="29"/>
      <c r="BJ364" s="20"/>
      <c r="BK364" s="29"/>
      <c r="BL364" s="20"/>
      <c r="BM364" s="20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82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0"/>
      <c r="BC365" s="20"/>
      <c r="BD365" s="200"/>
      <c r="BE365" s="2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82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0"/>
      <c r="BC366" s="20"/>
      <c r="BD366" s="200"/>
      <c r="BE366" s="182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77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0"/>
      <c r="BC367" s="20"/>
      <c r="BD367" s="200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77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00"/>
      <c r="BE368" s="182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77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00"/>
      <c r="BE369" s="182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67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0"/>
      <c r="BC370" s="20"/>
      <c r="BD370" s="200"/>
      <c r="BE370" s="23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67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00"/>
      <c r="BE371" s="182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67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00"/>
      <c r="BE372" s="182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408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0"/>
      <c r="AI373" s="20"/>
      <c r="AJ373" s="20"/>
      <c r="AK373" s="21"/>
      <c r="AL373" s="200"/>
      <c r="AM373" s="20"/>
      <c r="AN373" s="20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00"/>
      <c r="BE373" s="23"/>
      <c r="BF373" s="20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38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181"/>
      <c r="AE374" s="21"/>
      <c r="AF374" s="21"/>
      <c r="AG374" s="21"/>
      <c r="AH374" s="20"/>
      <c r="AI374" s="20"/>
      <c r="AJ374" s="20"/>
      <c r="AK374" s="21"/>
      <c r="AL374" s="200"/>
      <c r="AM374" s="20"/>
      <c r="AN374" s="20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00"/>
      <c r="BE374" s="23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53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181"/>
      <c r="AE375" s="21"/>
      <c r="AF375" s="21"/>
      <c r="AG375" s="21"/>
      <c r="AH375" s="20"/>
      <c r="AI375" s="20"/>
      <c r="AJ375" s="20"/>
      <c r="AK375" s="21"/>
      <c r="AL375" s="200"/>
      <c r="AM375" s="20"/>
      <c r="AN375" s="20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00"/>
      <c r="BE375" s="182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408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0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  <c r="AA376" s="21"/>
      <c r="AB376" s="21"/>
      <c r="AC376" s="21"/>
      <c r="AD376" s="18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00"/>
      <c r="BE376" s="182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408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00"/>
      <c r="AE377" s="23"/>
      <c r="AF377" s="23"/>
      <c r="AG377" s="23"/>
      <c r="AH377" s="20"/>
      <c r="AI377" s="21"/>
      <c r="AJ377" s="21"/>
      <c r="AK377" s="21"/>
      <c r="AL377" s="200"/>
      <c r="AM377" s="20"/>
      <c r="AN377" s="20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00"/>
      <c r="BE377" s="182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408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0"/>
      <c r="BC378" s="20"/>
      <c r="BD378" s="200"/>
      <c r="BE378" s="23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59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00"/>
      <c r="BE379" s="182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59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3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00"/>
      <c r="BE380" s="182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41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00"/>
      <c r="BE381" s="182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408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00"/>
      <c r="AE382" s="23"/>
      <c r="AF382" s="23"/>
      <c r="AG382" s="23"/>
      <c r="AH382" s="23"/>
      <c r="AI382" s="21"/>
      <c r="AJ382" s="21"/>
      <c r="AK382" s="21"/>
      <c r="AL382" s="200"/>
      <c r="AM382" s="20"/>
      <c r="AN382" s="20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00"/>
      <c r="BE382" s="23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63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00"/>
      <c r="AE383" s="23"/>
      <c r="AF383" s="23"/>
      <c r="AG383" s="23"/>
      <c r="AH383" s="23"/>
      <c r="AI383" s="21"/>
      <c r="AJ383" s="21"/>
      <c r="AK383" s="21"/>
      <c r="AL383" s="200"/>
      <c r="AM383" s="20"/>
      <c r="AN383" s="20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00"/>
      <c r="BE383" s="20"/>
      <c r="BF383" s="20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409.6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0"/>
      <c r="AI384" s="23"/>
      <c r="AJ384" s="23"/>
      <c r="AK384" s="21"/>
      <c r="AL384" s="200"/>
      <c r="AM384" s="23"/>
      <c r="AN384" s="23"/>
      <c r="AO384" s="21"/>
      <c r="AP384" s="21"/>
      <c r="AQ384" s="21"/>
      <c r="AR384" s="21"/>
      <c r="AS384" s="21"/>
      <c r="AT384" s="200"/>
      <c r="AU384" s="23"/>
      <c r="AV384" s="21"/>
      <c r="AW384" s="21"/>
      <c r="AX384" s="21"/>
      <c r="AY384" s="21"/>
      <c r="AZ384" s="21"/>
      <c r="BA384" s="21"/>
      <c r="BB384" s="21"/>
      <c r="BC384" s="21"/>
      <c r="BD384" s="200"/>
      <c r="BE384" s="20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32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00"/>
      <c r="BE385" s="20"/>
      <c r="BF385" s="20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32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00"/>
      <c r="BE386" s="20"/>
      <c r="BF386" s="20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32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00"/>
      <c r="BE387" s="20"/>
      <c r="BF387" s="20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32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00"/>
      <c r="BE388" s="20"/>
      <c r="BF388" s="20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54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00"/>
      <c r="BE389" s="23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19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00"/>
      <c r="BE390" s="20"/>
      <c r="BF390" s="20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31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00"/>
      <c r="BE391" s="23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49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00"/>
      <c r="BE392" s="23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52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00"/>
      <c r="BE393" s="23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71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00"/>
      <c r="BE394" s="20"/>
      <c r="BF394" s="20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409.6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00"/>
      <c r="BE395" s="23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69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1"/>
      <c r="BC396" s="21"/>
      <c r="BD396" s="200"/>
      <c r="BE396" s="182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34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1"/>
      <c r="BC397" s="21"/>
      <c r="BD397" s="200"/>
      <c r="BE397" s="23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82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1"/>
      <c r="BC398" s="21"/>
      <c r="BD398" s="200"/>
      <c r="BE398" s="200"/>
      <c r="BF398" s="20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57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3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0"/>
      <c r="BD399" s="200"/>
      <c r="BE399" s="23"/>
      <c r="BF399" s="23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44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0"/>
      <c r="BD400" s="200"/>
      <c r="BE400" s="200"/>
      <c r="BF400" s="20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52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3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1"/>
      <c r="BC401" s="21"/>
      <c r="BD401" s="200"/>
      <c r="BE401" s="23"/>
      <c r="BF401" s="23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62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1"/>
      <c r="BC402" s="21"/>
      <c r="BD402" s="200"/>
      <c r="BE402" s="182"/>
      <c r="BF402" s="23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54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1"/>
      <c r="BC403" s="21"/>
      <c r="BD403" s="200"/>
      <c r="BE403" s="23"/>
      <c r="BF403" s="20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66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1"/>
      <c r="BC404" s="21"/>
      <c r="BD404" s="200"/>
      <c r="BE404" s="182"/>
      <c r="BF404" s="23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81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0"/>
      <c r="T405" s="20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1"/>
      <c r="BC405" s="21"/>
      <c r="BD405" s="200"/>
      <c r="BE405" s="182"/>
      <c r="BF405" s="23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71" customFormat="1" ht="197.25" customHeight="1" x14ac:dyDescent="0.25">
      <c r="A406" s="17"/>
      <c r="B406" s="18"/>
      <c r="C406" s="18"/>
      <c r="D406" s="19"/>
      <c r="E406" s="19"/>
      <c r="F406" s="66"/>
      <c r="G406" s="18"/>
      <c r="H406" s="18"/>
      <c r="I406" s="18"/>
      <c r="J406" s="18"/>
      <c r="K406" s="18"/>
      <c r="L406" s="66"/>
      <c r="M406" s="66"/>
      <c r="N406" s="66"/>
      <c r="O406" s="19"/>
      <c r="P406" s="19"/>
      <c r="Q406" s="19"/>
      <c r="R406" s="19"/>
      <c r="S406" s="19"/>
      <c r="T406" s="19"/>
      <c r="U406" s="19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27"/>
      <c r="AH406" s="27"/>
      <c r="AI406" s="27"/>
      <c r="AJ406" s="27"/>
      <c r="AK406" s="27"/>
      <c r="AL406" s="27"/>
      <c r="AM406" s="27"/>
      <c r="AN406" s="27"/>
      <c r="AO406" s="27"/>
      <c r="AP406" s="27"/>
      <c r="AQ406" s="27"/>
      <c r="AR406" s="27"/>
      <c r="AS406" s="27"/>
      <c r="AT406" s="27"/>
      <c r="AU406" s="27"/>
      <c r="AV406" s="27"/>
      <c r="AW406" s="27"/>
      <c r="AX406" s="27"/>
      <c r="AY406" s="27"/>
      <c r="AZ406" s="27"/>
      <c r="BA406" s="27"/>
      <c r="BB406" s="27"/>
      <c r="BC406" s="27"/>
      <c r="BD406" s="183"/>
      <c r="BE406" s="183"/>
      <c r="BF406" s="66"/>
      <c r="BG406" s="66"/>
      <c r="BH406" s="66"/>
      <c r="BI406" s="28"/>
      <c r="BJ406" s="66"/>
      <c r="BK406" s="66"/>
      <c r="BL406" s="28"/>
      <c r="BM406" s="27"/>
      <c r="BN406" s="27"/>
      <c r="BO406" s="17"/>
      <c r="BP406" s="27"/>
      <c r="BQ406" s="27"/>
      <c r="BR406" s="28"/>
      <c r="BS406" s="28"/>
      <c r="BT406" s="17"/>
      <c r="BU406" s="70"/>
    </row>
    <row r="407" spans="1:73" s="22" customFormat="1" ht="136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0"/>
      <c r="P407" s="20"/>
      <c r="Q407" s="23"/>
      <c r="R407" s="23"/>
      <c r="S407" s="23"/>
      <c r="T407" s="23"/>
      <c r="U407" s="20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00"/>
      <c r="BE407" s="200"/>
      <c r="BF407" s="20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43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0"/>
      <c r="P408" s="20"/>
      <c r="Q408" s="23"/>
      <c r="R408" s="23"/>
      <c r="S408" s="23"/>
      <c r="T408" s="23"/>
      <c r="U408" s="20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00"/>
      <c r="BE408" s="20"/>
      <c r="BF408" s="20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43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0"/>
      <c r="P409" s="20"/>
      <c r="Q409" s="23"/>
      <c r="R409" s="23"/>
      <c r="S409" s="23"/>
      <c r="T409" s="23"/>
      <c r="U409" s="20"/>
      <c r="V409" s="21"/>
      <c r="W409" s="21"/>
      <c r="X409" s="21"/>
      <c r="Y409" s="21"/>
      <c r="Z409" s="21"/>
      <c r="AA409" s="21"/>
      <c r="AB409" s="21"/>
      <c r="AC409" s="21"/>
      <c r="AD409" s="18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1"/>
      <c r="BC409" s="21"/>
      <c r="BD409" s="200"/>
      <c r="BE409" s="200"/>
      <c r="BF409" s="20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79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0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181"/>
      <c r="AE410" s="21"/>
      <c r="AF410" s="21"/>
      <c r="AG410" s="21"/>
      <c r="AH410" s="20"/>
      <c r="AI410" s="29"/>
      <c r="AJ410" s="29"/>
      <c r="AK410" s="21"/>
      <c r="AL410" s="200"/>
      <c r="AM410" s="29"/>
      <c r="AN410" s="29"/>
      <c r="AO410" s="21"/>
      <c r="AP410" s="21"/>
      <c r="AQ410" s="21"/>
      <c r="AR410" s="21"/>
      <c r="AS410" s="21"/>
      <c r="AT410" s="200"/>
      <c r="AU410" s="29"/>
      <c r="AV410" s="200"/>
      <c r="AW410" s="29"/>
      <c r="AX410" s="21"/>
      <c r="AY410" s="21"/>
      <c r="AZ410" s="21"/>
      <c r="BA410" s="21"/>
      <c r="BB410" s="20"/>
      <c r="BC410" s="23"/>
      <c r="BD410" s="200"/>
      <c r="BE410" s="29"/>
      <c r="BF410" s="29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64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00"/>
      <c r="BE411" s="200"/>
      <c r="BF411" s="20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49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00"/>
      <c r="BE412" s="182"/>
      <c r="BF412" s="23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46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9"/>
      <c r="BD413" s="29"/>
      <c r="BE413" s="29"/>
      <c r="BF413" s="29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92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0"/>
      <c r="AE414" s="23"/>
      <c r="AF414" s="23"/>
      <c r="AG414" s="23"/>
      <c r="AH414" s="23"/>
      <c r="AI414" s="29"/>
      <c r="AJ414" s="29"/>
      <c r="AK414" s="21"/>
      <c r="AL414" s="200"/>
      <c r="AM414" s="23"/>
      <c r="AN414" s="23"/>
      <c r="AO414" s="21"/>
      <c r="AP414" s="21"/>
      <c r="AQ414" s="21"/>
      <c r="AR414" s="21"/>
      <c r="AS414" s="21"/>
      <c r="AT414" s="200"/>
      <c r="AU414" s="23"/>
      <c r="AV414" s="200"/>
      <c r="AW414" s="23"/>
      <c r="AX414" s="21"/>
      <c r="AY414" s="21"/>
      <c r="AZ414" s="21"/>
      <c r="BA414" s="21"/>
      <c r="BB414" s="20"/>
      <c r="BC414" s="23"/>
      <c r="BD414" s="200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23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181"/>
      <c r="AE415" s="21"/>
      <c r="AF415" s="21"/>
      <c r="AG415" s="21"/>
      <c r="AH415" s="20"/>
      <c r="AI415" s="29"/>
      <c r="AJ415" s="29"/>
      <c r="AK415" s="21"/>
      <c r="AL415" s="200"/>
      <c r="AM415" s="29"/>
      <c r="AN415" s="29"/>
      <c r="AO415" s="21"/>
      <c r="AP415" s="21"/>
      <c r="AQ415" s="21"/>
      <c r="AR415" s="21"/>
      <c r="AS415" s="21"/>
      <c r="AT415" s="200"/>
      <c r="AU415" s="29"/>
      <c r="AV415" s="200"/>
      <c r="AW415" s="29"/>
      <c r="AX415" s="21"/>
      <c r="AY415" s="21"/>
      <c r="AZ415" s="21"/>
      <c r="BA415" s="21"/>
      <c r="BB415" s="20"/>
      <c r="BC415" s="23"/>
      <c r="BD415" s="200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23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181"/>
      <c r="AE416" s="21"/>
      <c r="AF416" s="21"/>
      <c r="AG416" s="21"/>
      <c r="AH416" s="20"/>
      <c r="AI416" s="29"/>
      <c r="AJ416" s="29"/>
      <c r="AK416" s="21"/>
      <c r="AL416" s="200"/>
      <c r="AM416" s="29"/>
      <c r="AN416" s="29"/>
      <c r="AO416" s="21"/>
      <c r="AP416" s="21"/>
      <c r="AQ416" s="21"/>
      <c r="AR416" s="21"/>
      <c r="AS416" s="21"/>
      <c r="AT416" s="200"/>
      <c r="AU416" s="29"/>
      <c r="AV416" s="200"/>
      <c r="AW416" s="29"/>
      <c r="AX416" s="21"/>
      <c r="AY416" s="21"/>
      <c r="AZ416" s="21"/>
      <c r="BA416" s="21"/>
      <c r="BB416" s="20"/>
      <c r="BC416" s="23"/>
      <c r="BD416" s="200"/>
      <c r="BE416" s="29"/>
      <c r="BF416" s="29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408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3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181"/>
      <c r="AE417" s="21"/>
      <c r="AF417" s="21"/>
      <c r="AG417" s="21"/>
      <c r="AH417" s="20"/>
      <c r="AI417" s="29"/>
      <c r="AJ417" s="29"/>
      <c r="AK417" s="21"/>
      <c r="AL417" s="200"/>
      <c r="AM417" s="29"/>
      <c r="AN417" s="29"/>
      <c r="AO417" s="21"/>
      <c r="AP417" s="21"/>
      <c r="AQ417" s="21"/>
      <c r="AR417" s="21"/>
      <c r="AS417" s="21"/>
      <c r="AT417" s="200"/>
      <c r="AU417" s="29"/>
      <c r="AV417" s="200"/>
      <c r="AW417" s="29"/>
      <c r="AX417" s="21"/>
      <c r="AY417" s="21"/>
      <c r="AZ417" s="21"/>
      <c r="BA417" s="21"/>
      <c r="BB417" s="20"/>
      <c r="BC417" s="23"/>
      <c r="BD417" s="200"/>
      <c r="BE417" s="23"/>
      <c r="BF417" s="23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86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181"/>
      <c r="AE418" s="21"/>
      <c r="AF418" s="21"/>
      <c r="AG418" s="21"/>
      <c r="AH418" s="20"/>
      <c r="AI418" s="29"/>
      <c r="AJ418" s="29"/>
      <c r="AK418" s="21"/>
      <c r="AL418" s="200"/>
      <c r="AM418" s="29"/>
      <c r="AN418" s="29"/>
      <c r="AO418" s="21"/>
      <c r="AP418" s="21"/>
      <c r="AQ418" s="21"/>
      <c r="AR418" s="21"/>
      <c r="AS418" s="21"/>
      <c r="AT418" s="200"/>
      <c r="AU418" s="29"/>
      <c r="AV418" s="200"/>
      <c r="AW418" s="29"/>
      <c r="AX418" s="21"/>
      <c r="AY418" s="21"/>
      <c r="AZ418" s="21"/>
      <c r="BA418" s="21"/>
      <c r="BB418" s="20"/>
      <c r="BC418" s="23"/>
      <c r="BD418" s="200"/>
      <c r="BE418" s="29"/>
      <c r="BF418" s="29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409.6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0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181"/>
      <c r="AE419" s="21"/>
      <c r="AF419" s="21"/>
      <c r="AG419" s="21"/>
      <c r="AH419" s="20"/>
      <c r="AI419" s="29"/>
      <c r="AJ419" s="29"/>
      <c r="AK419" s="21"/>
      <c r="AL419" s="200"/>
      <c r="AM419" s="29"/>
      <c r="AN419" s="29"/>
      <c r="AO419" s="21"/>
      <c r="AP419" s="21"/>
      <c r="AQ419" s="21"/>
      <c r="AR419" s="21"/>
      <c r="AS419" s="21"/>
      <c r="AT419" s="200"/>
      <c r="AU419" s="29"/>
      <c r="AV419" s="200"/>
      <c r="AW419" s="29"/>
      <c r="AX419" s="21"/>
      <c r="AY419" s="21"/>
      <c r="AZ419" s="21"/>
      <c r="BA419" s="21"/>
      <c r="BB419" s="20"/>
      <c r="BC419" s="23"/>
      <c r="BD419" s="200"/>
      <c r="BE419" s="29"/>
      <c r="BF419" s="29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16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0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181"/>
      <c r="AE420" s="21"/>
      <c r="AF420" s="21"/>
      <c r="AG420" s="21"/>
      <c r="AH420" s="20"/>
      <c r="AI420" s="29"/>
      <c r="AJ420" s="29"/>
      <c r="AK420" s="21"/>
      <c r="AL420" s="200"/>
      <c r="AM420" s="29"/>
      <c r="AN420" s="29"/>
      <c r="AO420" s="21"/>
      <c r="AP420" s="21"/>
      <c r="AQ420" s="21"/>
      <c r="AR420" s="21"/>
      <c r="AS420" s="21"/>
      <c r="AT420" s="200"/>
      <c r="AU420" s="29"/>
      <c r="AV420" s="200"/>
      <c r="AW420" s="29"/>
      <c r="AX420" s="21"/>
      <c r="AY420" s="21"/>
      <c r="AZ420" s="21"/>
      <c r="BA420" s="21"/>
      <c r="BB420" s="20"/>
      <c r="BC420" s="23"/>
      <c r="BD420" s="200"/>
      <c r="BE420" s="29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54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00"/>
      <c r="AE421" s="29"/>
      <c r="AF421" s="29"/>
      <c r="AG421" s="29"/>
      <c r="AH421" s="29"/>
      <c r="AI421" s="21"/>
      <c r="AJ421" s="21"/>
      <c r="AK421" s="21"/>
      <c r="AL421" s="200"/>
      <c r="AM421" s="29"/>
      <c r="AN421" s="29"/>
      <c r="AO421" s="21"/>
      <c r="AP421" s="21"/>
      <c r="AQ421" s="21"/>
      <c r="AR421" s="21"/>
      <c r="AS421" s="21"/>
      <c r="AT421" s="200"/>
      <c r="AU421" s="29"/>
      <c r="AV421" s="200"/>
      <c r="AW421" s="29"/>
      <c r="AX421" s="21"/>
      <c r="AY421" s="21"/>
      <c r="AZ421" s="21"/>
      <c r="BA421" s="21"/>
      <c r="BB421" s="20"/>
      <c r="BC421" s="23"/>
      <c r="BD421" s="200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47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0"/>
      <c r="O422" s="23"/>
      <c r="P422" s="23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00"/>
      <c r="AE422" s="29"/>
      <c r="AF422" s="29"/>
      <c r="AG422" s="29"/>
      <c r="AH422" s="29"/>
      <c r="AI422" s="21"/>
      <c r="AJ422" s="21"/>
      <c r="AK422" s="21"/>
      <c r="AL422" s="200"/>
      <c r="AM422" s="29"/>
      <c r="AN422" s="29"/>
      <c r="AO422" s="21"/>
      <c r="AP422" s="21"/>
      <c r="AQ422" s="21"/>
      <c r="AR422" s="21"/>
      <c r="AS422" s="21"/>
      <c r="AT422" s="200"/>
      <c r="AU422" s="29"/>
      <c r="AV422" s="200"/>
      <c r="AW422" s="29"/>
      <c r="AX422" s="21"/>
      <c r="AY422" s="21"/>
      <c r="AZ422" s="21"/>
      <c r="BA422" s="21"/>
      <c r="BB422" s="20"/>
      <c r="BC422" s="23"/>
      <c r="BD422" s="200"/>
      <c r="BE422" s="29"/>
      <c r="BF422" s="29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44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3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00"/>
      <c r="AE423" s="63"/>
      <c r="AF423" s="63"/>
      <c r="AG423" s="63"/>
      <c r="AH423" s="63"/>
      <c r="AI423" s="21"/>
      <c r="AJ423" s="21"/>
      <c r="AK423" s="21"/>
      <c r="AL423" s="200"/>
      <c r="AM423" s="63"/>
      <c r="AN423" s="63"/>
      <c r="AO423" s="21"/>
      <c r="AP423" s="21"/>
      <c r="AQ423" s="21"/>
      <c r="AR423" s="21"/>
      <c r="AS423" s="21"/>
      <c r="AT423" s="200"/>
      <c r="AU423" s="29"/>
      <c r="AV423" s="200"/>
      <c r="AW423" s="23"/>
      <c r="AX423" s="21"/>
      <c r="AY423" s="21"/>
      <c r="AZ423" s="21"/>
      <c r="BA423" s="21"/>
      <c r="BB423" s="20"/>
      <c r="BC423" s="23"/>
      <c r="BD423" s="200"/>
      <c r="BE423" s="23"/>
      <c r="BF423" s="23"/>
      <c r="BG423" s="21"/>
      <c r="BH423" s="20"/>
      <c r="BI423" s="23"/>
      <c r="BJ423" s="20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44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0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00"/>
      <c r="AE424" s="63"/>
      <c r="AF424" s="63"/>
      <c r="AG424" s="63"/>
      <c r="AH424" s="63"/>
      <c r="AI424" s="21"/>
      <c r="AJ424" s="21"/>
      <c r="AK424" s="21"/>
      <c r="AL424" s="200"/>
      <c r="AM424" s="63"/>
      <c r="AN424" s="63"/>
      <c r="AO424" s="21"/>
      <c r="AP424" s="21"/>
      <c r="AQ424" s="21"/>
      <c r="AR424" s="21"/>
      <c r="AS424" s="21"/>
      <c r="AT424" s="200"/>
      <c r="AU424" s="29"/>
      <c r="AV424" s="200"/>
      <c r="AW424" s="23"/>
      <c r="AX424" s="21"/>
      <c r="AY424" s="21"/>
      <c r="AZ424" s="21"/>
      <c r="BA424" s="21"/>
      <c r="BB424" s="20"/>
      <c r="BC424" s="23"/>
      <c r="BD424" s="200"/>
      <c r="BE424" s="23"/>
      <c r="BF424" s="23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44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00"/>
      <c r="AE425" s="63"/>
      <c r="AF425" s="63"/>
      <c r="AG425" s="63"/>
      <c r="AH425" s="63"/>
      <c r="AI425" s="21"/>
      <c r="AJ425" s="21"/>
      <c r="AK425" s="21"/>
      <c r="AL425" s="200"/>
      <c r="AM425" s="63"/>
      <c r="AN425" s="63"/>
      <c r="AO425" s="21"/>
      <c r="AP425" s="21"/>
      <c r="AQ425" s="21"/>
      <c r="AR425" s="21"/>
      <c r="AS425" s="21"/>
      <c r="AT425" s="200"/>
      <c r="AU425" s="29"/>
      <c r="AV425" s="200"/>
      <c r="AW425" s="23"/>
      <c r="AX425" s="21"/>
      <c r="AY425" s="21"/>
      <c r="AZ425" s="21"/>
      <c r="BA425" s="21"/>
      <c r="BB425" s="20"/>
      <c r="BC425" s="23"/>
      <c r="BD425" s="200"/>
      <c r="BE425" s="23"/>
      <c r="BF425" s="23"/>
      <c r="BG425" s="21"/>
      <c r="BH425" s="20"/>
      <c r="BI425" s="23"/>
      <c r="BJ425" s="23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44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00"/>
      <c r="AE426" s="63"/>
      <c r="AF426" s="63"/>
      <c r="AG426" s="63"/>
      <c r="AH426" s="63"/>
      <c r="AI426" s="21"/>
      <c r="AJ426" s="21"/>
      <c r="AK426" s="21"/>
      <c r="AL426" s="200"/>
      <c r="AM426" s="63"/>
      <c r="AN426" s="63"/>
      <c r="AO426" s="21"/>
      <c r="AP426" s="21"/>
      <c r="AQ426" s="21"/>
      <c r="AR426" s="21"/>
      <c r="AS426" s="21"/>
      <c r="AT426" s="200"/>
      <c r="AU426" s="29"/>
      <c r="AV426" s="200"/>
      <c r="AW426" s="23"/>
      <c r="AX426" s="21"/>
      <c r="AY426" s="21"/>
      <c r="AZ426" s="21"/>
      <c r="BA426" s="21"/>
      <c r="BB426" s="20"/>
      <c r="BC426" s="23"/>
      <c r="BD426" s="200"/>
      <c r="BE426" s="23"/>
      <c r="BF426" s="23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408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0"/>
      <c r="Q427" s="20"/>
      <c r="R427" s="20"/>
      <c r="S427" s="20"/>
      <c r="T427" s="20"/>
      <c r="U427" s="23"/>
      <c r="V427" s="21"/>
      <c r="W427" s="21"/>
      <c r="X427" s="21"/>
      <c r="Y427" s="21"/>
      <c r="Z427" s="21"/>
      <c r="AA427" s="21"/>
      <c r="AB427" s="21"/>
      <c r="AC427" s="21"/>
      <c r="AD427" s="200"/>
      <c r="AE427" s="63"/>
      <c r="AF427" s="63"/>
      <c r="AG427" s="63"/>
      <c r="AH427" s="63"/>
      <c r="AI427" s="21"/>
      <c r="AJ427" s="21"/>
      <c r="AK427" s="21"/>
      <c r="AL427" s="200"/>
      <c r="AM427" s="63"/>
      <c r="AN427" s="63"/>
      <c r="AO427" s="21"/>
      <c r="AP427" s="21"/>
      <c r="AQ427" s="21"/>
      <c r="AR427" s="21"/>
      <c r="AS427" s="21"/>
      <c r="AT427" s="200"/>
      <c r="AU427" s="29"/>
      <c r="AV427" s="200"/>
      <c r="AW427" s="23"/>
      <c r="AX427" s="21"/>
      <c r="AY427" s="21"/>
      <c r="AZ427" s="21"/>
      <c r="BA427" s="21"/>
      <c r="BB427" s="20"/>
      <c r="BC427" s="23"/>
      <c r="BD427" s="200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46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00"/>
      <c r="AE428" s="63"/>
      <c r="AF428" s="63"/>
      <c r="AG428" s="63"/>
      <c r="AH428" s="63"/>
      <c r="AI428" s="21"/>
      <c r="AJ428" s="21"/>
      <c r="AK428" s="21"/>
      <c r="AL428" s="200"/>
      <c r="AM428" s="63"/>
      <c r="AN428" s="63"/>
      <c r="AO428" s="21"/>
      <c r="AP428" s="21"/>
      <c r="AQ428" s="21"/>
      <c r="AR428" s="21"/>
      <c r="AS428" s="21"/>
      <c r="AT428" s="200"/>
      <c r="AU428" s="29"/>
      <c r="AV428" s="200"/>
      <c r="AW428" s="23"/>
      <c r="AX428" s="21"/>
      <c r="AY428" s="21"/>
      <c r="AZ428" s="21"/>
      <c r="BA428" s="21"/>
      <c r="BB428" s="20"/>
      <c r="BC428" s="23"/>
      <c r="BD428" s="200"/>
      <c r="BE428" s="23"/>
      <c r="BF428" s="20"/>
      <c r="BG428" s="21"/>
      <c r="BH428" s="20"/>
      <c r="BI428" s="23"/>
      <c r="BJ428" s="23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58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0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00"/>
      <c r="AE429" s="63"/>
      <c r="AF429" s="63"/>
      <c r="AG429" s="63"/>
      <c r="AH429" s="20"/>
      <c r="AI429" s="21"/>
      <c r="AJ429" s="21"/>
      <c r="AK429" s="21"/>
      <c r="AL429" s="200"/>
      <c r="AM429" s="63"/>
      <c r="AN429" s="20"/>
      <c r="AO429" s="21"/>
      <c r="AP429" s="21"/>
      <c r="AQ429" s="21"/>
      <c r="AR429" s="21"/>
      <c r="AS429" s="21"/>
      <c r="AT429" s="200"/>
      <c r="AU429" s="23"/>
      <c r="AV429" s="200"/>
      <c r="AW429" s="23"/>
      <c r="AX429" s="21"/>
      <c r="AY429" s="21"/>
      <c r="AZ429" s="21"/>
      <c r="BA429" s="21"/>
      <c r="BB429" s="20"/>
      <c r="BC429" s="23"/>
      <c r="BD429" s="200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01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00"/>
      <c r="AE430" s="63"/>
      <c r="AF430" s="63"/>
      <c r="AG430" s="63"/>
      <c r="AH430" s="20"/>
      <c r="AI430" s="21"/>
      <c r="AJ430" s="21"/>
      <c r="AK430" s="21"/>
      <c r="AL430" s="200"/>
      <c r="AM430" s="63"/>
      <c r="AN430" s="20"/>
      <c r="AO430" s="21"/>
      <c r="AP430" s="21"/>
      <c r="AQ430" s="21"/>
      <c r="AR430" s="21"/>
      <c r="AS430" s="21"/>
      <c r="AT430" s="200"/>
      <c r="AU430" s="23"/>
      <c r="AV430" s="200"/>
      <c r="AW430" s="23"/>
      <c r="AX430" s="21"/>
      <c r="AY430" s="21"/>
      <c r="AZ430" s="21"/>
      <c r="BA430" s="21"/>
      <c r="BB430" s="20"/>
      <c r="BC430" s="23"/>
      <c r="BD430" s="200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91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00"/>
      <c r="AE431" s="63"/>
      <c r="AF431" s="63"/>
      <c r="AG431" s="63"/>
      <c r="AH431" s="20"/>
      <c r="AI431" s="21"/>
      <c r="AJ431" s="21"/>
      <c r="AK431" s="21"/>
      <c r="AL431" s="200"/>
      <c r="AM431" s="63"/>
      <c r="AN431" s="20"/>
      <c r="AO431" s="21"/>
      <c r="AP431" s="21"/>
      <c r="AQ431" s="21"/>
      <c r="AR431" s="21"/>
      <c r="AS431" s="21"/>
      <c r="AT431" s="200"/>
      <c r="AU431" s="23"/>
      <c r="AV431" s="200"/>
      <c r="AW431" s="23"/>
      <c r="AX431" s="21"/>
      <c r="AY431" s="21"/>
      <c r="AZ431" s="21"/>
      <c r="BA431" s="21"/>
      <c r="BB431" s="20"/>
      <c r="BC431" s="23"/>
      <c r="BD431" s="200"/>
      <c r="BE431" s="23"/>
      <c r="BF431" s="2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91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0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00"/>
      <c r="AE432" s="63"/>
      <c r="AF432" s="63"/>
      <c r="AG432" s="63"/>
      <c r="AH432" s="20"/>
      <c r="AI432" s="21"/>
      <c r="AJ432" s="21"/>
      <c r="AK432" s="21"/>
      <c r="AL432" s="200"/>
      <c r="AM432" s="63"/>
      <c r="AN432" s="20"/>
      <c r="AO432" s="21"/>
      <c r="AP432" s="21"/>
      <c r="AQ432" s="21"/>
      <c r="AR432" s="21"/>
      <c r="AS432" s="21"/>
      <c r="AT432" s="200"/>
      <c r="AU432" s="23"/>
      <c r="AV432" s="200"/>
      <c r="AW432" s="23"/>
      <c r="AX432" s="21"/>
      <c r="AY432" s="21"/>
      <c r="AZ432" s="21"/>
      <c r="BA432" s="21"/>
      <c r="BB432" s="20"/>
      <c r="BC432" s="23"/>
      <c r="BD432" s="200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47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0"/>
      <c r="O433" s="23"/>
      <c r="P433" s="23"/>
      <c r="Q433" s="23"/>
      <c r="R433" s="23"/>
      <c r="S433" s="23"/>
      <c r="T433" s="23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200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71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0"/>
      <c r="O434" s="28"/>
      <c r="P434" s="18"/>
      <c r="Q434" s="28"/>
      <c r="R434" s="28"/>
      <c r="S434" s="28"/>
      <c r="T434" s="28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200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61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0"/>
      <c r="O435" s="28"/>
      <c r="P435" s="1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200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04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200"/>
      <c r="BE436" s="20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04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200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04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0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200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83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0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200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409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0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3"/>
      <c r="AJ440" s="23"/>
      <c r="AK440" s="21"/>
      <c r="AL440" s="200"/>
      <c r="AM440" s="23"/>
      <c r="AN440" s="23"/>
      <c r="AO440" s="21"/>
      <c r="AP440" s="21"/>
      <c r="AQ440" s="21"/>
      <c r="AR440" s="21"/>
      <c r="AS440" s="21"/>
      <c r="AT440" s="200"/>
      <c r="AU440" s="23"/>
      <c r="AV440" s="200"/>
      <c r="AW440" s="23"/>
      <c r="AX440" s="21"/>
      <c r="AY440" s="21"/>
      <c r="AZ440" s="21"/>
      <c r="BA440" s="21"/>
      <c r="BB440" s="20"/>
      <c r="BC440" s="23"/>
      <c r="BD440" s="200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14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200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14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0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200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14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0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200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14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0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200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14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0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200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04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200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04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0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200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216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0"/>
      <c r="AK448" s="63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63"/>
      <c r="BD448" s="200"/>
      <c r="BE448" s="6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58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63"/>
      <c r="P449" s="63"/>
      <c r="Q449" s="63"/>
      <c r="R449" s="63"/>
      <c r="S449" s="63"/>
      <c r="T449" s="63"/>
      <c r="U449" s="6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200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41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63"/>
      <c r="P450" s="63"/>
      <c r="Q450" s="63"/>
      <c r="R450" s="63"/>
      <c r="S450" s="63"/>
      <c r="T450" s="63"/>
      <c r="U450" s="6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200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56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3"/>
      <c r="AJ451" s="23"/>
      <c r="AK451" s="21"/>
      <c r="AL451" s="200"/>
      <c r="AM451" s="23"/>
      <c r="AN451" s="23"/>
      <c r="AO451" s="21"/>
      <c r="AP451" s="21"/>
      <c r="AQ451" s="21"/>
      <c r="AR451" s="21"/>
      <c r="AS451" s="21"/>
      <c r="AT451" s="200"/>
      <c r="AU451" s="29"/>
      <c r="AV451" s="200"/>
      <c r="AW451" s="23"/>
      <c r="AX451" s="21"/>
      <c r="AY451" s="21"/>
      <c r="AZ451" s="21"/>
      <c r="BA451" s="21"/>
      <c r="BB451" s="20"/>
      <c r="BC451" s="23"/>
      <c r="BD451" s="200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53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3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3"/>
      <c r="AJ452" s="23"/>
      <c r="AK452" s="21"/>
      <c r="AL452" s="200"/>
      <c r="AM452" s="23"/>
      <c r="AN452" s="23"/>
      <c r="AO452" s="21"/>
      <c r="AP452" s="21"/>
      <c r="AQ452" s="21"/>
      <c r="AR452" s="21"/>
      <c r="AS452" s="21"/>
      <c r="AT452" s="200"/>
      <c r="AU452" s="29"/>
      <c r="AV452" s="200"/>
      <c r="AW452" s="23"/>
      <c r="AX452" s="21"/>
      <c r="AY452" s="21"/>
      <c r="AZ452" s="21"/>
      <c r="BA452" s="21"/>
      <c r="BB452" s="20"/>
      <c r="BC452" s="23"/>
      <c r="BD452" s="200"/>
      <c r="BE452" s="23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64.2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0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0"/>
      <c r="AI453" s="23"/>
      <c r="AJ453" s="23"/>
      <c r="AK453" s="21"/>
      <c r="AL453" s="200"/>
      <c r="AM453" s="23"/>
      <c r="AN453" s="23"/>
      <c r="AO453" s="21"/>
      <c r="AP453" s="21"/>
      <c r="AQ453" s="21"/>
      <c r="AR453" s="21"/>
      <c r="AS453" s="21"/>
      <c r="AT453" s="200"/>
      <c r="AU453" s="29"/>
      <c r="AV453" s="200"/>
      <c r="AW453" s="23"/>
      <c r="AX453" s="21"/>
      <c r="AY453" s="21"/>
      <c r="AZ453" s="21"/>
      <c r="BA453" s="21"/>
      <c r="BB453" s="20"/>
      <c r="BC453" s="23"/>
      <c r="BD453" s="200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389.2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0"/>
      <c r="AI454" s="29"/>
      <c r="AJ454" s="29"/>
      <c r="AK454" s="21"/>
      <c r="AL454" s="200"/>
      <c r="AM454" s="29"/>
      <c r="AN454" s="29"/>
      <c r="AO454" s="21"/>
      <c r="AP454" s="21"/>
      <c r="AQ454" s="21"/>
      <c r="AR454" s="21"/>
      <c r="AS454" s="21"/>
      <c r="AT454" s="200"/>
      <c r="AU454" s="29"/>
      <c r="AV454" s="200"/>
      <c r="AW454" s="29"/>
      <c r="AX454" s="21"/>
      <c r="AY454" s="21"/>
      <c r="AZ454" s="21"/>
      <c r="BA454" s="21"/>
      <c r="BB454" s="20"/>
      <c r="BC454" s="23"/>
      <c r="BD454" s="200"/>
      <c r="BE454" s="29"/>
      <c r="BF454" s="29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21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0"/>
      <c r="AI455" s="23"/>
      <c r="AJ455" s="23"/>
      <c r="AK455" s="21"/>
      <c r="AL455" s="200"/>
      <c r="AM455" s="23"/>
      <c r="AN455" s="23"/>
      <c r="AO455" s="21"/>
      <c r="AP455" s="21"/>
      <c r="AQ455" s="21"/>
      <c r="AR455" s="21"/>
      <c r="AS455" s="21"/>
      <c r="AT455" s="200"/>
      <c r="AU455" s="23"/>
      <c r="AV455" s="200"/>
      <c r="AW455" s="23"/>
      <c r="AX455" s="21"/>
      <c r="AY455" s="21"/>
      <c r="AZ455" s="21"/>
      <c r="BA455" s="21"/>
      <c r="BB455" s="20"/>
      <c r="BC455" s="23"/>
      <c r="BD455" s="200"/>
      <c r="BE455" s="23"/>
      <c r="BF455" s="23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21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0"/>
      <c r="AI456" s="23"/>
      <c r="AJ456" s="23"/>
      <c r="AK456" s="21"/>
      <c r="AL456" s="200"/>
      <c r="AM456" s="23"/>
      <c r="AN456" s="23"/>
      <c r="AO456" s="21"/>
      <c r="AP456" s="21"/>
      <c r="AQ456" s="21"/>
      <c r="AR456" s="21"/>
      <c r="AS456" s="21"/>
      <c r="AT456" s="200"/>
      <c r="AU456" s="23"/>
      <c r="AV456" s="200"/>
      <c r="AW456" s="23"/>
      <c r="AX456" s="21"/>
      <c r="AY456" s="21"/>
      <c r="AZ456" s="21"/>
      <c r="BA456" s="21"/>
      <c r="BB456" s="20"/>
      <c r="BC456" s="23"/>
      <c r="BD456" s="200"/>
      <c r="BE456" s="23"/>
      <c r="BF456" s="23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21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0"/>
      <c r="AI457" s="23"/>
      <c r="AJ457" s="23"/>
      <c r="AK457" s="21"/>
      <c r="AL457" s="200"/>
      <c r="AM457" s="23"/>
      <c r="AN457" s="23"/>
      <c r="AO457" s="21"/>
      <c r="AP457" s="21"/>
      <c r="AQ457" s="21"/>
      <c r="AR457" s="21"/>
      <c r="AS457" s="21"/>
      <c r="AT457" s="200"/>
      <c r="AU457" s="23"/>
      <c r="AV457" s="200"/>
      <c r="AW457" s="23"/>
      <c r="AX457" s="21"/>
      <c r="AY457" s="21"/>
      <c r="AZ457" s="21"/>
      <c r="BA457" s="21"/>
      <c r="BB457" s="20"/>
      <c r="BC457" s="23"/>
      <c r="BD457" s="200"/>
      <c r="BE457" s="23"/>
      <c r="BF457" s="23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21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0"/>
      <c r="AI458" s="23"/>
      <c r="AJ458" s="23"/>
      <c r="AK458" s="21"/>
      <c r="AL458" s="200"/>
      <c r="AM458" s="23"/>
      <c r="AN458" s="23"/>
      <c r="AO458" s="21"/>
      <c r="AP458" s="21"/>
      <c r="AQ458" s="21"/>
      <c r="AR458" s="21"/>
      <c r="AS458" s="21"/>
      <c r="AT458" s="200"/>
      <c r="AU458" s="23"/>
      <c r="AV458" s="200"/>
      <c r="AW458" s="23"/>
      <c r="AX458" s="21"/>
      <c r="AY458" s="21"/>
      <c r="AZ458" s="21"/>
      <c r="BA458" s="21"/>
      <c r="BB458" s="20"/>
      <c r="BC458" s="23"/>
      <c r="BD458" s="200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21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0"/>
      <c r="AI459" s="23"/>
      <c r="AJ459" s="23"/>
      <c r="AK459" s="21"/>
      <c r="AL459" s="200"/>
      <c r="AM459" s="23"/>
      <c r="AN459" s="23"/>
      <c r="AO459" s="21"/>
      <c r="AP459" s="21"/>
      <c r="AQ459" s="21"/>
      <c r="AR459" s="21"/>
      <c r="AS459" s="21"/>
      <c r="AT459" s="200"/>
      <c r="AU459" s="23"/>
      <c r="AV459" s="200"/>
      <c r="AW459" s="23"/>
      <c r="AX459" s="21"/>
      <c r="AY459" s="21"/>
      <c r="AZ459" s="21"/>
      <c r="BA459" s="21"/>
      <c r="BB459" s="20"/>
      <c r="BC459" s="23"/>
      <c r="BD459" s="200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409.6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3"/>
      <c r="P460" s="20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200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409.6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0"/>
      <c r="O461" s="63"/>
      <c r="P461" s="63"/>
      <c r="Q461" s="63"/>
      <c r="R461" s="63"/>
      <c r="S461" s="63"/>
      <c r="T461" s="63"/>
      <c r="U461" s="6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200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409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200"/>
      <c r="BE462" s="29"/>
      <c r="BF462" s="29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409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00"/>
      <c r="BE463" s="20"/>
      <c r="BF463" s="20"/>
      <c r="BG463" s="20"/>
      <c r="BH463" s="20"/>
      <c r="BI463" s="23"/>
      <c r="BJ463" s="20"/>
      <c r="BK463" s="20"/>
      <c r="BL463" s="23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71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00"/>
      <c r="BE464" s="200"/>
      <c r="BF464" s="20"/>
      <c r="BG464" s="20"/>
      <c r="BH464" s="20"/>
      <c r="BI464" s="23"/>
      <c r="BJ464" s="20"/>
      <c r="BK464" s="20"/>
      <c r="BL464" s="23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51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0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0"/>
      <c r="AI465" s="23"/>
      <c r="AJ465" s="23"/>
      <c r="AK465" s="21"/>
      <c r="AL465" s="200"/>
      <c r="AM465" s="23"/>
      <c r="AN465" s="23"/>
      <c r="AO465" s="21"/>
      <c r="AP465" s="21"/>
      <c r="AQ465" s="21"/>
      <c r="AR465" s="21"/>
      <c r="AS465" s="21"/>
      <c r="AT465" s="200"/>
      <c r="AU465" s="23"/>
      <c r="AV465" s="200"/>
      <c r="AW465" s="23"/>
      <c r="AX465" s="21"/>
      <c r="AY465" s="21"/>
      <c r="AZ465" s="21"/>
      <c r="BA465" s="21"/>
      <c r="BB465" s="20"/>
      <c r="BC465" s="23"/>
      <c r="BD465" s="200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409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0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0"/>
      <c r="AI466" s="23"/>
      <c r="AJ466" s="23"/>
      <c r="AK466" s="21"/>
      <c r="AL466" s="200"/>
      <c r="AM466" s="23"/>
      <c r="AN466" s="23"/>
      <c r="AO466" s="21"/>
      <c r="AP466" s="21"/>
      <c r="AQ466" s="21"/>
      <c r="AR466" s="21"/>
      <c r="AS466" s="21"/>
      <c r="AT466" s="200"/>
      <c r="AU466" s="23"/>
      <c r="AV466" s="200"/>
      <c r="AW466" s="23"/>
      <c r="AX466" s="21"/>
      <c r="AY466" s="21"/>
      <c r="AZ466" s="21"/>
      <c r="BA466" s="21"/>
      <c r="BB466" s="20"/>
      <c r="BC466" s="23"/>
      <c r="BD466" s="200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09.2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0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0"/>
      <c r="AI467" s="23"/>
      <c r="AJ467" s="23"/>
      <c r="AK467" s="21"/>
      <c r="AL467" s="200"/>
      <c r="AM467" s="23"/>
      <c r="AN467" s="23"/>
      <c r="AO467" s="21"/>
      <c r="AP467" s="21"/>
      <c r="AQ467" s="21"/>
      <c r="AR467" s="21"/>
      <c r="AS467" s="21"/>
      <c r="AT467" s="200"/>
      <c r="AU467" s="23"/>
      <c r="AV467" s="200"/>
      <c r="AW467" s="23"/>
      <c r="AX467" s="21"/>
      <c r="AY467" s="21"/>
      <c r="AZ467" s="21"/>
      <c r="BA467" s="21"/>
      <c r="BB467" s="20"/>
      <c r="BC467" s="23"/>
      <c r="BD467" s="200"/>
      <c r="BE467" s="23"/>
      <c r="BF467" s="23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98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0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200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408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0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200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54.2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0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200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6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200"/>
      <c r="BE471" s="23"/>
      <c r="BF471" s="20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49.2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200"/>
      <c r="BE472" s="23"/>
      <c r="BF472" s="20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9.2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0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1"/>
      <c r="AM473" s="21"/>
      <c r="AN473" s="21"/>
      <c r="AO473" s="21"/>
      <c r="AP473" s="21"/>
      <c r="AQ473" s="21"/>
      <c r="AR473" s="21"/>
      <c r="AS473" s="21"/>
      <c r="AT473" s="181"/>
      <c r="AU473" s="21"/>
      <c r="AV473" s="181"/>
      <c r="AW473" s="21"/>
      <c r="AX473" s="21"/>
      <c r="AY473" s="21"/>
      <c r="AZ473" s="21"/>
      <c r="BA473" s="21"/>
      <c r="BB473" s="20"/>
      <c r="BC473" s="23"/>
      <c r="BD473" s="200"/>
      <c r="BE473" s="23"/>
      <c r="BF473" s="20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9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0"/>
      <c r="O474" s="23"/>
      <c r="P474" s="23"/>
      <c r="Q474" s="23"/>
      <c r="R474" s="23"/>
      <c r="S474" s="23"/>
      <c r="T474" s="23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1"/>
      <c r="AM474" s="21"/>
      <c r="AN474" s="21"/>
      <c r="AO474" s="21"/>
      <c r="AP474" s="21"/>
      <c r="AQ474" s="21"/>
      <c r="AR474" s="21"/>
      <c r="AS474" s="21"/>
      <c r="AT474" s="181"/>
      <c r="AU474" s="21"/>
      <c r="AV474" s="181"/>
      <c r="AW474" s="21"/>
      <c r="AX474" s="21"/>
      <c r="AY474" s="21"/>
      <c r="AZ474" s="21"/>
      <c r="BA474" s="21"/>
      <c r="BB474" s="20"/>
      <c r="BC474" s="23"/>
      <c r="BD474" s="200"/>
      <c r="BE474" s="23"/>
      <c r="BF474" s="20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9.2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0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1"/>
      <c r="AM475" s="21"/>
      <c r="AN475" s="21"/>
      <c r="AO475" s="21"/>
      <c r="AP475" s="21"/>
      <c r="AQ475" s="21"/>
      <c r="AR475" s="21"/>
      <c r="AS475" s="21"/>
      <c r="AT475" s="181"/>
      <c r="AU475" s="21"/>
      <c r="AV475" s="181"/>
      <c r="AW475" s="21"/>
      <c r="AX475" s="21"/>
      <c r="AY475" s="21"/>
      <c r="AZ475" s="21"/>
      <c r="BA475" s="21"/>
      <c r="BB475" s="20"/>
      <c r="BC475" s="23"/>
      <c r="BD475" s="200"/>
      <c r="BE475" s="23"/>
      <c r="BF475" s="20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9.2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0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200"/>
      <c r="BE476" s="23"/>
      <c r="BF476" s="20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67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200"/>
      <c r="BE477" s="23"/>
      <c r="BF477" s="23"/>
      <c r="BG477" s="21"/>
      <c r="BH477" s="21"/>
      <c r="BI477" s="21"/>
      <c r="BJ477" s="20"/>
      <c r="BK477" s="23"/>
      <c r="BL477" s="23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54.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200"/>
      <c r="BE478" s="63"/>
      <c r="BF478" s="29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44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3"/>
      <c r="BD479" s="200"/>
      <c r="BE479" s="63"/>
      <c r="BF479" s="29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409.6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1"/>
      <c r="AM480" s="21"/>
      <c r="AN480" s="21"/>
      <c r="AO480" s="21"/>
      <c r="AP480" s="21"/>
      <c r="AQ480" s="21"/>
      <c r="AR480" s="21"/>
      <c r="AS480" s="21"/>
      <c r="AT480" s="181"/>
      <c r="AU480" s="21"/>
      <c r="AV480" s="181"/>
      <c r="AW480" s="21"/>
      <c r="AX480" s="21"/>
      <c r="AY480" s="21"/>
      <c r="AZ480" s="21"/>
      <c r="BA480" s="21"/>
      <c r="BB480" s="20"/>
      <c r="BC480" s="20"/>
      <c r="BD480" s="20"/>
      <c r="BE480" s="23"/>
      <c r="BF480" s="20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52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1"/>
      <c r="AM481" s="21"/>
      <c r="AN481" s="21"/>
      <c r="AO481" s="21"/>
      <c r="AP481" s="21"/>
      <c r="AQ481" s="21"/>
      <c r="AR481" s="21"/>
      <c r="AS481" s="21"/>
      <c r="AT481" s="181"/>
      <c r="AU481" s="21"/>
      <c r="AV481" s="181"/>
      <c r="AW481" s="21"/>
      <c r="AX481" s="21"/>
      <c r="AY481" s="21"/>
      <c r="AZ481" s="21"/>
      <c r="BA481" s="21"/>
      <c r="BB481" s="20"/>
      <c r="BC481" s="23"/>
      <c r="BD481" s="200"/>
      <c r="BE481" s="23"/>
      <c r="BF481" s="20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20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1"/>
      <c r="AM482" s="21"/>
      <c r="AN482" s="21"/>
      <c r="AO482" s="21"/>
      <c r="AP482" s="21"/>
      <c r="AQ482" s="21"/>
      <c r="AR482" s="21"/>
      <c r="AS482" s="21"/>
      <c r="AT482" s="181"/>
      <c r="AU482" s="21"/>
      <c r="AV482" s="181"/>
      <c r="AW482" s="21"/>
      <c r="AX482" s="21"/>
      <c r="AY482" s="21"/>
      <c r="AZ482" s="21"/>
      <c r="BA482" s="21"/>
      <c r="BB482" s="20"/>
      <c r="BC482" s="23"/>
      <c r="BD482" s="200"/>
      <c r="BE482" s="29"/>
      <c r="BF482" s="29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20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1"/>
      <c r="AM483" s="21"/>
      <c r="AN483" s="21"/>
      <c r="AO483" s="21"/>
      <c r="AP483" s="21"/>
      <c r="AQ483" s="21"/>
      <c r="AR483" s="21"/>
      <c r="AS483" s="21"/>
      <c r="AT483" s="181"/>
      <c r="AU483" s="21"/>
      <c r="AV483" s="181"/>
      <c r="AW483" s="21"/>
      <c r="AX483" s="21"/>
      <c r="AY483" s="21"/>
      <c r="AZ483" s="21"/>
      <c r="BA483" s="21"/>
      <c r="BB483" s="20"/>
      <c r="BC483" s="23"/>
      <c r="BD483" s="200"/>
      <c r="BE483" s="20"/>
      <c r="BF483" s="20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20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1"/>
      <c r="AM484" s="21"/>
      <c r="AN484" s="21"/>
      <c r="AO484" s="21"/>
      <c r="AP484" s="21"/>
      <c r="AQ484" s="21"/>
      <c r="AR484" s="21"/>
      <c r="AS484" s="21"/>
      <c r="AT484" s="181"/>
      <c r="AU484" s="21"/>
      <c r="AV484" s="181"/>
      <c r="AW484" s="21"/>
      <c r="AX484" s="21"/>
      <c r="AY484" s="21"/>
      <c r="AZ484" s="21"/>
      <c r="BA484" s="21"/>
      <c r="BB484" s="20"/>
      <c r="BC484" s="23"/>
      <c r="BD484" s="200"/>
      <c r="BE484" s="23"/>
      <c r="BF484" s="20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409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0"/>
      <c r="AI485" s="29"/>
      <c r="AJ485" s="29"/>
      <c r="AK485" s="21"/>
      <c r="AL485" s="200"/>
      <c r="AM485" s="29"/>
      <c r="AN485" s="29"/>
      <c r="AO485" s="21"/>
      <c r="AP485" s="21"/>
      <c r="AQ485" s="21"/>
      <c r="AR485" s="21"/>
      <c r="AS485" s="21"/>
      <c r="AT485" s="200"/>
      <c r="AU485" s="29"/>
      <c r="AV485" s="200"/>
      <c r="AW485" s="29"/>
      <c r="AX485" s="21"/>
      <c r="AY485" s="21"/>
      <c r="AZ485" s="21"/>
      <c r="BA485" s="21"/>
      <c r="BB485" s="20"/>
      <c r="BC485" s="23"/>
      <c r="BD485" s="200"/>
      <c r="BE485" s="29"/>
      <c r="BF485" s="29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44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0"/>
      <c r="AI486" s="29"/>
      <c r="AJ486" s="29"/>
      <c r="AK486" s="21"/>
      <c r="AL486" s="200"/>
      <c r="AM486" s="29"/>
      <c r="AN486" s="29"/>
      <c r="AO486" s="21"/>
      <c r="AP486" s="21"/>
      <c r="AQ486" s="21"/>
      <c r="AR486" s="21"/>
      <c r="AS486" s="21"/>
      <c r="AT486" s="200"/>
      <c r="AU486" s="29"/>
      <c r="AV486" s="200"/>
      <c r="AW486" s="29"/>
      <c r="AX486" s="21"/>
      <c r="AY486" s="21"/>
      <c r="AZ486" s="21"/>
      <c r="BA486" s="21"/>
      <c r="BB486" s="20"/>
      <c r="BC486" s="23"/>
      <c r="BD486" s="200"/>
      <c r="BE486" s="29"/>
      <c r="BF486" s="29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44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0"/>
      <c r="AI487" s="29"/>
      <c r="AJ487" s="29"/>
      <c r="AK487" s="21"/>
      <c r="AL487" s="200"/>
      <c r="AM487" s="29"/>
      <c r="AN487" s="29"/>
      <c r="AO487" s="21"/>
      <c r="AP487" s="21"/>
      <c r="AQ487" s="21"/>
      <c r="AR487" s="21"/>
      <c r="AS487" s="21"/>
      <c r="AT487" s="200"/>
      <c r="AU487" s="29"/>
      <c r="AV487" s="200"/>
      <c r="AW487" s="29"/>
      <c r="AX487" s="21"/>
      <c r="AY487" s="21"/>
      <c r="AZ487" s="21"/>
      <c r="BA487" s="21"/>
      <c r="BB487" s="20"/>
      <c r="BC487" s="23"/>
      <c r="BD487" s="200"/>
      <c r="BE487" s="29"/>
      <c r="BF487" s="29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44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0"/>
      <c r="AI488" s="29"/>
      <c r="AJ488" s="29"/>
      <c r="AK488" s="21"/>
      <c r="AL488" s="200"/>
      <c r="AM488" s="29"/>
      <c r="AN488" s="29"/>
      <c r="AO488" s="21"/>
      <c r="AP488" s="21"/>
      <c r="AQ488" s="21"/>
      <c r="AR488" s="21"/>
      <c r="AS488" s="21"/>
      <c r="AT488" s="200"/>
      <c r="AU488" s="29"/>
      <c r="AV488" s="200"/>
      <c r="AW488" s="29"/>
      <c r="AX488" s="21"/>
      <c r="AY488" s="21"/>
      <c r="AZ488" s="21"/>
      <c r="BA488" s="21"/>
      <c r="BB488" s="20"/>
      <c r="BC488" s="23"/>
      <c r="BD488" s="200"/>
      <c r="BE488" s="29"/>
      <c r="BF488" s="29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44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0"/>
      <c r="AI489" s="29"/>
      <c r="AJ489" s="29"/>
      <c r="AK489" s="21"/>
      <c r="AL489" s="200"/>
      <c r="AM489" s="29"/>
      <c r="AN489" s="29"/>
      <c r="AO489" s="21"/>
      <c r="AP489" s="21"/>
      <c r="AQ489" s="21"/>
      <c r="AR489" s="21"/>
      <c r="AS489" s="21"/>
      <c r="AT489" s="200"/>
      <c r="AU489" s="29"/>
      <c r="AV489" s="200"/>
      <c r="AW489" s="29"/>
      <c r="AX489" s="21"/>
      <c r="AY489" s="21"/>
      <c r="AZ489" s="21"/>
      <c r="BA489" s="21"/>
      <c r="BB489" s="20"/>
      <c r="BC489" s="23"/>
      <c r="BD489" s="200"/>
      <c r="BE489" s="29"/>
      <c r="BF489" s="29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44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0"/>
      <c r="AI490" s="29"/>
      <c r="AJ490" s="29"/>
      <c r="AK490" s="21"/>
      <c r="AL490" s="200"/>
      <c r="AM490" s="29"/>
      <c r="AN490" s="29"/>
      <c r="AO490" s="21"/>
      <c r="AP490" s="21"/>
      <c r="AQ490" s="21"/>
      <c r="AR490" s="21"/>
      <c r="AS490" s="21"/>
      <c r="AT490" s="200"/>
      <c r="AU490" s="29"/>
      <c r="AV490" s="200"/>
      <c r="AW490" s="29"/>
      <c r="AX490" s="21"/>
      <c r="AY490" s="21"/>
      <c r="AZ490" s="21"/>
      <c r="BA490" s="21"/>
      <c r="BB490" s="20"/>
      <c r="BC490" s="23"/>
      <c r="BD490" s="200"/>
      <c r="BE490" s="29"/>
      <c r="BF490" s="29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409.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200"/>
      <c r="BE491" s="63"/>
      <c r="BF491" s="29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408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200"/>
      <c r="BE492" s="20"/>
      <c r="BF492" s="20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46.2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200"/>
      <c r="BE493" s="63"/>
      <c r="BF493" s="29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408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200"/>
      <c r="BE494" s="20"/>
      <c r="BF494" s="20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56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200"/>
      <c r="BE495" s="63"/>
      <c r="BF495" s="29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32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3"/>
      <c r="BD496" s="200"/>
      <c r="BE496" s="29"/>
      <c r="BF496" s="29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32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3"/>
      <c r="BD497" s="200"/>
      <c r="BE497" s="63"/>
      <c r="BF497" s="29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246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0"/>
      <c r="Q498" s="23"/>
      <c r="R498" s="23"/>
      <c r="S498" s="23"/>
      <c r="T498" s="23"/>
      <c r="U498" s="23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3"/>
      <c r="BD498" s="200"/>
      <c r="BE498" s="23"/>
      <c r="BF498" s="23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184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3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1"/>
      <c r="AM499" s="21"/>
      <c r="AN499" s="21"/>
      <c r="AO499" s="21"/>
      <c r="AP499" s="21"/>
      <c r="AQ499" s="21"/>
      <c r="AR499" s="21"/>
      <c r="AS499" s="21"/>
      <c r="AT499" s="181"/>
      <c r="AU499" s="21"/>
      <c r="AV499" s="181"/>
      <c r="AW499" s="21"/>
      <c r="AX499" s="21"/>
      <c r="AY499" s="21"/>
      <c r="AZ499" s="21"/>
      <c r="BA499" s="21"/>
      <c r="BB499" s="20"/>
      <c r="BC499" s="23"/>
      <c r="BD499" s="184"/>
      <c r="BE499" s="185"/>
      <c r="BF499" s="29"/>
      <c r="BG499" s="21"/>
      <c r="BH499" s="21"/>
      <c r="BI499" s="21"/>
      <c r="BJ499" s="21"/>
      <c r="BK499" s="21"/>
      <c r="BL499" s="21"/>
      <c r="BM499" s="21"/>
      <c r="BN499" s="196"/>
      <c r="BO499" s="24"/>
      <c r="BP499" s="21"/>
      <c r="BQ499" s="21"/>
      <c r="BR499" s="23"/>
      <c r="BS499" s="23"/>
      <c r="BT499" s="24"/>
      <c r="BU499" s="25"/>
    </row>
    <row r="500" spans="1:73" s="22" customFormat="1" ht="184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0"/>
      <c r="O500" s="28"/>
      <c r="P500" s="18"/>
      <c r="Q500" s="28"/>
      <c r="R500" s="28"/>
      <c r="S500" s="28"/>
      <c r="T500" s="28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1"/>
      <c r="AM500" s="21"/>
      <c r="AN500" s="21"/>
      <c r="AO500" s="21"/>
      <c r="AP500" s="21"/>
      <c r="AQ500" s="21"/>
      <c r="AR500" s="21"/>
      <c r="AS500" s="21"/>
      <c r="AT500" s="181"/>
      <c r="AU500" s="21"/>
      <c r="AV500" s="181"/>
      <c r="AW500" s="21"/>
      <c r="AX500" s="21"/>
      <c r="AY500" s="21"/>
      <c r="AZ500" s="21"/>
      <c r="BA500" s="21"/>
      <c r="BB500" s="20"/>
      <c r="BC500" s="23"/>
      <c r="BD500" s="184"/>
      <c r="BE500" s="185"/>
      <c r="BF500" s="29"/>
      <c r="BG500" s="21"/>
      <c r="BH500" s="21"/>
      <c r="BI500" s="21"/>
      <c r="BJ500" s="21"/>
      <c r="BK500" s="21"/>
      <c r="BL500" s="21"/>
      <c r="BM500" s="21"/>
      <c r="BN500" s="196"/>
      <c r="BO500" s="24"/>
      <c r="BP500" s="21"/>
      <c r="BQ500" s="21"/>
      <c r="BR500" s="23"/>
      <c r="BS500" s="23"/>
      <c r="BT500" s="24"/>
      <c r="BU500" s="25"/>
    </row>
    <row r="501" spans="1:73" s="22" customFormat="1" ht="184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1"/>
      <c r="AM501" s="21"/>
      <c r="AN501" s="21"/>
      <c r="AO501" s="21"/>
      <c r="AP501" s="21"/>
      <c r="AQ501" s="21"/>
      <c r="AR501" s="21"/>
      <c r="AS501" s="21"/>
      <c r="AT501" s="181"/>
      <c r="AU501" s="21"/>
      <c r="AV501" s="181"/>
      <c r="AW501" s="21"/>
      <c r="AX501" s="21"/>
      <c r="AY501" s="21"/>
      <c r="AZ501" s="21"/>
      <c r="BA501" s="21"/>
      <c r="BB501" s="20"/>
      <c r="BC501" s="23"/>
      <c r="BD501" s="200"/>
      <c r="BE501" s="20"/>
      <c r="BF501" s="20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84.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1"/>
      <c r="AM502" s="21"/>
      <c r="AN502" s="21"/>
      <c r="AO502" s="21"/>
      <c r="AP502" s="21"/>
      <c r="AQ502" s="21"/>
      <c r="AR502" s="21"/>
      <c r="AS502" s="21"/>
      <c r="AT502" s="181"/>
      <c r="AU502" s="21"/>
      <c r="AV502" s="181"/>
      <c r="AW502" s="21"/>
      <c r="AX502" s="21"/>
      <c r="AY502" s="21"/>
      <c r="AZ502" s="21"/>
      <c r="BA502" s="21"/>
      <c r="BB502" s="20"/>
      <c r="BC502" s="23"/>
      <c r="BD502" s="184"/>
      <c r="BE502" s="185"/>
      <c r="BF502" s="20"/>
      <c r="BG502" s="21"/>
      <c r="BH502" s="21"/>
      <c r="BI502" s="21"/>
      <c r="BJ502" s="21"/>
      <c r="BK502" s="21"/>
      <c r="BL502" s="21"/>
      <c r="BM502" s="21"/>
      <c r="BN502" s="196"/>
      <c r="BO502" s="24"/>
      <c r="BP502" s="21"/>
      <c r="BQ502" s="21"/>
      <c r="BR502" s="23"/>
      <c r="BS502" s="23"/>
      <c r="BT502" s="24"/>
      <c r="BU502" s="25"/>
    </row>
    <row r="503" spans="1:73" s="22" customFormat="1" ht="189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63"/>
      <c r="P503" s="63"/>
      <c r="Q503" s="63"/>
      <c r="R503" s="63"/>
      <c r="S503" s="63"/>
      <c r="T503" s="63"/>
      <c r="U503" s="6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1"/>
      <c r="AM503" s="21"/>
      <c r="AN503" s="21"/>
      <c r="AO503" s="21"/>
      <c r="AP503" s="21"/>
      <c r="AQ503" s="21"/>
      <c r="AR503" s="21"/>
      <c r="AS503" s="21"/>
      <c r="AT503" s="181"/>
      <c r="AU503" s="21"/>
      <c r="AV503" s="181"/>
      <c r="AW503" s="21"/>
      <c r="AX503" s="21"/>
      <c r="AY503" s="21"/>
      <c r="AZ503" s="21"/>
      <c r="BA503" s="21"/>
      <c r="BB503" s="20"/>
      <c r="BC503" s="23"/>
      <c r="BD503" s="184"/>
      <c r="BE503" s="185"/>
      <c r="BF503" s="20"/>
      <c r="BG503" s="21"/>
      <c r="BH503" s="21"/>
      <c r="BI503" s="21"/>
      <c r="BJ503" s="21"/>
      <c r="BK503" s="21"/>
      <c r="BL503" s="21"/>
      <c r="BM503" s="21"/>
      <c r="BN503" s="196"/>
      <c r="BO503" s="24"/>
      <c r="BP503" s="21"/>
      <c r="BQ503" s="21"/>
      <c r="BR503" s="23"/>
      <c r="BS503" s="23"/>
      <c r="BT503" s="24"/>
      <c r="BU503" s="25"/>
    </row>
    <row r="504" spans="1:73" s="22" customFormat="1" ht="184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1"/>
      <c r="AM504" s="21"/>
      <c r="AN504" s="21"/>
      <c r="AO504" s="21"/>
      <c r="AP504" s="21"/>
      <c r="AQ504" s="21"/>
      <c r="AR504" s="21"/>
      <c r="AS504" s="21"/>
      <c r="AT504" s="181"/>
      <c r="AU504" s="21"/>
      <c r="AV504" s="181"/>
      <c r="AW504" s="21"/>
      <c r="AX504" s="21"/>
      <c r="AY504" s="21"/>
      <c r="AZ504" s="21"/>
      <c r="BA504" s="21"/>
      <c r="BB504" s="20"/>
      <c r="BC504" s="23"/>
      <c r="BD504" s="200"/>
      <c r="BE504" s="20"/>
      <c r="BF504" s="20"/>
      <c r="BG504" s="21"/>
      <c r="BH504" s="21"/>
      <c r="BI504" s="21"/>
      <c r="BJ504" s="20"/>
      <c r="BK504" s="23"/>
      <c r="BL504" s="23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84.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181"/>
      <c r="AM505" s="21"/>
      <c r="AN505" s="21"/>
      <c r="AO505" s="21"/>
      <c r="AP505" s="21"/>
      <c r="AQ505" s="21"/>
      <c r="AR505" s="21"/>
      <c r="AS505" s="21"/>
      <c r="AT505" s="181"/>
      <c r="AU505" s="21"/>
      <c r="AV505" s="181"/>
      <c r="AW505" s="21"/>
      <c r="AX505" s="21"/>
      <c r="AY505" s="21"/>
      <c r="AZ505" s="21"/>
      <c r="BA505" s="21"/>
      <c r="BB505" s="20"/>
      <c r="BC505" s="23"/>
      <c r="BD505" s="186"/>
      <c r="BE505" s="185"/>
      <c r="BF505" s="20"/>
      <c r="BG505" s="21"/>
      <c r="BH505" s="21"/>
      <c r="BI505" s="21"/>
      <c r="BJ505" s="20"/>
      <c r="BK505" s="23"/>
      <c r="BL505" s="23"/>
      <c r="BM505" s="21"/>
      <c r="BN505" s="196"/>
      <c r="BO505" s="24"/>
      <c r="BP505" s="21"/>
      <c r="BQ505" s="21"/>
      <c r="BR505" s="23"/>
      <c r="BS505" s="23"/>
      <c r="BT505" s="24"/>
      <c r="BU505" s="25"/>
    </row>
    <row r="506" spans="1:73" s="22" customFormat="1" ht="184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9"/>
      <c r="P506" s="29"/>
      <c r="Q506" s="29"/>
      <c r="R506" s="29"/>
      <c r="S506" s="29"/>
      <c r="T506" s="29"/>
      <c r="U506" s="29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181"/>
      <c r="AM506" s="21"/>
      <c r="AN506" s="21"/>
      <c r="AO506" s="21"/>
      <c r="AP506" s="21"/>
      <c r="AQ506" s="21"/>
      <c r="AR506" s="21"/>
      <c r="AS506" s="21"/>
      <c r="AT506" s="181"/>
      <c r="AU506" s="21"/>
      <c r="AV506" s="181"/>
      <c r="AW506" s="21"/>
      <c r="AX506" s="21"/>
      <c r="AY506" s="21"/>
      <c r="AZ506" s="21"/>
      <c r="BA506" s="21"/>
      <c r="BB506" s="20"/>
      <c r="BC506" s="23"/>
      <c r="BD506" s="200"/>
      <c r="BE506" s="29"/>
      <c r="BF506" s="29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84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1"/>
      <c r="AM507" s="21"/>
      <c r="AN507" s="21"/>
      <c r="AO507" s="21"/>
      <c r="AP507" s="21"/>
      <c r="AQ507" s="21"/>
      <c r="AR507" s="21"/>
      <c r="AS507" s="21"/>
      <c r="AT507" s="181"/>
      <c r="AU507" s="21"/>
      <c r="AV507" s="181"/>
      <c r="AW507" s="21"/>
      <c r="AX507" s="21"/>
      <c r="AY507" s="21"/>
      <c r="AZ507" s="21"/>
      <c r="BA507" s="21"/>
      <c r="BB507" s="20"/>
      <c r="BC507" s="23"/>
      <c r="BD507" s="200"/>
      <c r="BE507" s="23"/>
      <c r="BF507" s="20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184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1"/>
      <c r="AM508" s="21"/>
      <c r="AN508" s="21"/>
      <c r="AO508" s="21"/>
      <c r="AP508" s="21"/>
      <c r="AQ508" s="21"/>
      <c r="AR508" s="21"/>
      <c r="AS508" s="21"/>
      <c r="AT508" s="181"/>
      <c r="AU508" s="21"/>
      <c r="AV508" s="181"/>
      <c r="AW508" s="21"/>
      <c r="AX508" s="21"/>
      <c r="AY508" s="21"/>
      <c r="AZ508" s="21"/>
      <c r="BA508" s="21"/>
      <c r="BB508" s="20"/>
      <c r="BC508" s="23"/>
      <c r="BD508" s="200"/>
      <c r="BE508" s="29"/>
      <c r="BF508" s="29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84.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9"/>
      <c r="P509" s="29"/>
      <c r="Q509" s="29"/>
      <c r="R509" s="29"/>
      <c r="S509" s="29"/>
      <c r="T509" s="29"/>
      <c r="U509" s="29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181"/>
      <c r="AM509" s="21"/>
      <c r="AN509" s="21"/>
      <c r="AO509" s="21"/>
      <c r="AP509" s="21"/>
      <c r="AQ509" s="21"/>
      <c r="AR509" s="21"/>
      <c r="AS509" s="21"/>
      <c r="AT509" s="181"/>
      <c r="AU509" s="21"/>
      <c r="AV509" s="181"/>
      <c r="AW509" s="21"/>
      <c r="AX509" s="21"/>
      <c r="AY509" s="21"/>
      <c r="AZ509" s="21"/>
      <c r="BA509" s="21"/>
      <c r="BB509" s="20"/>
      <c r="BC509" s="23"/>
      <c r="BD509" s="200"/>
      <c r="BE509" s="23"/>
      <c r="BF509" s="20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212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3"/>
      <c r="P510" s="23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00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409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3"/>
      <c r="P511" s="20"/>
      <c r="Q511" s="23"/>
      <c r="R511" s="23"/>
      <c r="S511" s="23"/>
      <c r="T511" s="23"/>
      <c r="U511" s="23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00"/>
      <c r="BE511" s="23"/>
      <c r="BF511" s="23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186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0"/>
      <c r="O512" s="28"/>
      <c r="P512" s="18"/>
      <c r="Q512" s="28"/>
      <c r="R512" s="28"/>
      <c r="S512" s="28"/>
      <c r="T512" s="28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8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222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00"/>
      <c r="BE513" s="23"/>
      <c r="BF513" s="23"/>
      <c r="BG513" s="21"/>
      <c r="BH513" s="21"/>
      <c r="BI513" s="21"/>
      <c r="BJ513" s="21"/>
      <c r="BK513" s="21"/>
      <c r="BL513" s="20"/>
      <c r="BM513" s="23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222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0"/>
      <c r="P514" s="20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8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222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0"/>
      <c r="P515" s="20"/>
      <c r="Q515" s="23"/>
      <c r="R515" s="23"/>
      <c r="S515" s="23"/>
      <c r="T515" s="23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8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257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3"/>
      <c r="P516" s="20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00"/>
      <c r="BE516" s="23"/>
      <c r="BF516" s="23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182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0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8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229.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9"/>
      <c r="P518" s="29"/>
      <c r="Q518" s="29"/>
      <c r="R518" s="29"/>
      <c r="S518" s="29"/>
      <c r="T518" s="29"/>
      <c r="U518" s="29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409.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3"/>
      <c r="P519" s="20"/>
      <c r="Q519" s="23"/>
      <c r="R519" s="23"/>
      <c r="S519" s="23"/>
      <c r="T519" s="23"/>
      <c r="U519" s="2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0"/>
      <c r="AI519" s="23"/>
      <c r="AJ519" s="23"/>
      <c r="AK519" s="23"/>
      <c r="AL519" s="200"/>
      <c r="AM519" s="23"/>
      <c r="AN519" s="23"/>
      <c r="AO519" s="21"/>
      <c r="AP519" s="21"/>
      <c r="AQ519" s="21"/>
      <c r="AR519" s="21"/>
      <c r="AS519" s="21"/>
      <c r="AT519" s="200"/>
      <c r="AU519" s="23"/>
      <c r="AV519" s="200"/>
      <c r="AW519" s="23"/>
      <c r="AX519" s="21"/>
      <c r="AY519" s="21"/>
      <c r="AZ519" s="21"/>
      <c r="BA519" s="21"/>
      <c r="BB519" s="20"/>
      <c r="BC519" s="23"/>
      <c r="BD519" s="200"/>
      <c r="BE519" s="23"/>
      <c r="BF519" s="23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14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0"/>
      <c r="AK520" s="23"/>
      <c r="AL520" s="23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0"/>
      <c r="BC520" s="23"/>
      <c r="BD520" s="200"/>
      <c r="BE520" s="23"/>
      <c r="BF520" s="23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14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0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0"/>
      <c r="AK521" s="23"/>
      <c r="AL521" s="23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0"/>
      <c r="BC521" s="23"/>
      <c r="BD521" s="200"/>
      <c r="BE521" s="23"/>
      <c r="BF521" s="23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14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0"/>
      <c r="O522" s="23"/>
      <c r="P522" s="23"/>
      <c r="Q522" s="23"/>
      <c r="R522" s="23"/>
      <c r="S522" s="23"/>
      <c r="T522" s="23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0"/>
      <c r="AK522" s="23"/>
      <c r="AL522" s="23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0"/>
      <c r="BC522" s="23"/>
      <c r="BD522" s="200"/>
      <c r="BE522" s="23"/>
      <c r="BF522" s="23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141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0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0"/>
      <c r="AK523" s="23"/>
      <c r="AL523" s="23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0"/>
      <c r="BC523" s="23"/>
      <c r="BD523" s="200"/>
      <c r="BE523" s="23"/>
      <c r="BF523" s="23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141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0"/>
      <c r="O524" s="28"/>
      <c r="P524" s="18"/>
      <c r="Q524" s="28"/>
      <c r="R524" s="28"/>
      <c r="S524" s="28"/>
      <c r="T524" s="28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0"/>
      <c r="AK524" s="23"/>
      <c r="AL524" s="23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0"/>
      <c r="BC524" s="23"/>
      <c r="BD524" s="200"/>
      <c r="BE524" s="23"/>
      <c r="BF524" s="23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201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3"/>
      <c r="P525" s="20"/>
      <c r="Q525" s="23"/>
      <c r="R525" s="23"/>
      <c r="S525" s="23"/>
      <c r="T525" s="23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00"/>
      <c r="BE525" s="23"/>
      <c r="BF525" s="23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201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0"/>
      <c r="O526" s="28"/>
      <c r="P526" s="18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8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20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3"/>
      <c r="P527" s="20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00"/>
      <c r="BE527" s="23"/>
      <c r="BF527" s="23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201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0"/>
      <c r="O528" s="28"/>
      <c r="P528" s="18"/>
      <c r="Q528" s="28"/>
      <c r="R528" s="28"/>
      <c r="S528" s="28"/>
      <c r="T528" s="28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8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409.6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3"/>
      <c r="P529" s="20"/>
      <c r="Q529" s="20"/>
      <c r="R529" s="20"/>
      <c r="S529" s="20"/>
      <c r="T529" s="20"/>
      <c r="U529" s="23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201.7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3"/>
      <c r="P530" s="20"/>
      <c r="Q530" s="20"/>
      <c r="R530" s="20"/>
      <c r="S530" s="20"/>
      <c r="T530" s="20"/>
      <c r="U530" s="23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18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201.7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3"/>
      <c r="P531" s="20"/>
      <c r="Q531" s="23"/>
      <c r="R531" s="23"/>
      <c r="S531" s="23"/>
      <c r="T531" s="23"/>
      <c r="U531" s="23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0"/>
      <c r="AK531" s="23"/>
      <c r="AL531" s="23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0"/>
      <c r="BC531" s="23"/>
      <c r="BD531" s="200"/>
      <c r="BE531" s="23"/>
      <c r="BF531" s="23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201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3"/>
      <c r="P532" s="20"/>
      <c r="Q532" s="28"/>
      <c r="R532" s="28"/>
      <c r="S532" s="28"/>
      <c r="T532" s="28"/>
      <c r="U532" s="28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201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3"/>
      <c r="P533" s="20"/>
      <c r="Q533" s="20"/>
      <c r="R533" s="20"/>
      <c r="S533" s="20"/>
      <c r="T533" s="20"/>
      <c r="U533" s="23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201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0"/>
      <c r="O534" s="28"/>
      <c r="P534" s="18"/>
      <c r="Q534" s="28"/>
      <c r="R534" s="28"/>
      <c r="S534" s="28"/>
      <c r="T534" s="28"/>
      <c r="U534" s="2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8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259.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9"/>
      <c r="P535" s="29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00"/>
      <c r="BE535" s="29"/>
      <c r="BF535" s="29"/>
      <c r="BG535" s="21"/>
      <c r="BH535" s="21"/>
      <c r="BI535" s="21"/>
      <c r="BJ535" s="20"/>
      <c r="BK535" s="63"/>
      <c r="BL535" s="29"/>
      <c r="BM535" s="21"/>
      <c r="BN535" s="196"/>
      <c r="BO535" s="24"/>
      <c r="BP535" s="21"/>
      <c r="BQ535" s="21"/>
      <c r="BR535" s="23"/>
      <c r="BS535" s="23"/>
      <c r="BT535" s="24"/>
      <c r="BU535" s="25"/>
    </row>
    <row r="536" spans="1:73" s="22" customFormat="1" ht="244.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0"/>
      <c r="P536" s="20"/>
      <c r="Q536" s="29"/>
      <c r="R536" s="29"/>
      <c r="S536" s="29"/>
      <c r="T536" s="29"/>
      <c r="U536" s="29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00"/>
      <c r="BE536" s="187"/>
      <c r="BF536" s="29"/>
      <c r="BG536" s="21"/>
      <c r="BH536" s="21"/>
      <c r="BI536" s="21"/>
      <c r="BJ536" s="20"/>
      <c r="BK536" s="63"/>
      <c r="BL536" s="29"/>
      <c r="BM536" s="21"/>
      <c r="BN536" s="196"/>
      <c r="BO536" s="24"/>
      <c r="BP536" s="21"/>
      <c r="BQ536" s="21"/>
      <c r="BR536" s="23"/>
      <c r="BS536" s="23"/>
      <c r="BT536" s="24"/>
      <c r="BU536" s="25"/>
    </row>
    <row r="537" spans="1:73" s="22" customFormat="1" ht="219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63"/>
      <c r="P537" s="63"/>
      <c r="Q537" s="63"/>
      <c r="R537" s="63"/>
      <c r="S537" s="63"/>
      <c r="T537" s="63"/>
      <c r="U537" s="63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86"/>
      <c r="BE537" s="188"/>
      <c r="BF537" s="189"/>
      <c r="BG537" s="21"/>
      <c r="BH537" s="21"/>
      <c r="BI537" s="21"/>
      <c r="BJ537" s="21"/>
      <c r="BK537" s="21"/>
      <c r="BL537" s="21"/>
      <c r="BM537" s="21"/>
      <c r="BN537" s="196"/>
      <c r="BO537" s="24"/>
      <c r="BP537" s="21"/>
      <c r="BQ537" s="21"/>
      <c r="BR537" s="23"/>
      <c r="BS537" s="23"/>
      <c r="BT537" s="24"/>
      <c r="BU537" s="25"/>
    </row>
    <row r="538" spans="1:73" s="22" customFormat="1" ht="219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9"/>
      <c r="P538" s="29"/>
      <c r="Q538" s="29"/>
      <c r="R538" s="29"/>
      <c r="S538" s="29"/>
      <c r="T538" s="29"/>
      <c r="U538" s="29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00"/>
      <c r="BE538" s="29"/>
      <c r="BF538" s="29"/>
      <c r="BG538" s="21"/>
      <c r="BH538" s="21"/>
      <c r="BI538" s="21"/>
      <c r="BJ538" s="21"/>
      <c r="BK538" s="21"/>
      <c r="BL538" s="21"/>
      <c r="BM538" s="21"/>
      <c r="BN538" s="196"/>
      <c r="BO538" s="24"/>
      <c r="BP538" s="21"/>
      <c r="BQ538" s="21"/>
      <c r="BR538" s="23"/>
      <c r="BS538" s="23"/>
      <c r="BT538" s="24"/>
      <c r="BU538" s="25"/>
    </row>
    <row r="539" spans="1:73" s="22" customFormat="1" ht="219.7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9"/>
      <c r="P539" s="29"/>
      <c r="Q539" s="29"/>
      <c r="R539" s="29"/>
      <c r="S539" s="29"/>
      <c r="T539" s="29"/>
      <c r="U539" s="29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86"/>
      <c r="BE539" s="188"/>
      <c r="BF539" s="189"/>
      <c r="BG539" s="21"/>
      <c r="BH539" s="21"/>
      <c r="BI539" s="21"/>
      <c r="BJ539" s="21"/>
      <c r="BK539" s="21"/>
      <c r="BL539" s="21"/>
      <c r="BM539" s="21"/>
      <c r="BN539" s="196"/>
      <c r="BO539" s="24"/>
      <c r="BP539" s="21"/>
      <c r="BQ539" s="21"/>
      <c r="BR539" s="23"/>
      <c r="BS539" s="23"/>
      <c r="BT539" s="24"/>
      <c r="BU539" s="25"/>
    </row>
    <row r="540" spans="1:73" s="22" customFormat="1" ht="409.6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9"/>
      <c r="P540" s="29"/>
      <c r="Q540" s="29"/>
      <c r="R540" s="29"/>
      <c r="S540" s="29"/>
      <c r="T540" s="29"/>
      <c r="U540" s="29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00"/>
      <c r="BE540" s="29"/>
      <c r="BF540" s="20"/>
      <c r="BG540" s="21"/>
      <c r="BH540" s="21"/>
      <c r="BI540" s="21"/>
      <c r="BJ540" s="21"/>
      <c r="BK540" s="21"/>
      <c r="BL540" s="21"/>
      <c r="BM540" s="21"/>
      <c r="BN540" s="196"/>
      <c r="BO540" s="24"/>
      <c r="BP540" s="21"/>
      <c r="BQ540" s="21"/>
      <c r="BR540" s="23"/>
      <c r="BS540" s="23"/>
      <c r="BT540" s="24"/>
      <c r="BU540" s="25"/>
    </row>
    <row r="541" spans="1:73" s="22" customFormat="1" ht="409.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9"/>
      <c r="P541" s="29"/>
      <c r="Q541" s="29"/>
      <c r="R541" s="29"/>
      <c r="S541" s="29"/>
      <c r="T541" s="29"/>
      <c r="U541" s="29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0"/>
      <c r="AI541" s="29"/>
      <c r="AJ541" s="29"/>
      <c r="AK541" s="21"/>
      <c r="AL541" s="200"/>
      <c r="AM541" s="29"/>
      <c r="AN541" s="29"/>
      <c r="AO541" s="21"/>
      <c r="AP541" s="21"/>
      <c r="AQ541" s="21"/>
      <c r="AR541" s="21"/>
      <c r="AS541" s="21"/>
      <c r="AT541" s="200"/>
      <c r="AU541" s="29"/>
      <c r="AV541" s="200"/>
      <c r="AW541" s="29"/>
      <c r="AX541" s="21"/>
      <c r="AY541" s="21"/>
      <c r="AZ541" s="21"/>
      <c r="BA541" s="21"/>
      <c r="BB541" s="21"/>
      <c r="BC541" s="21"/>
      <c r="BD541" s="200"/>
      <c r="BE541" s="29"/>
      <c r="BF541" s="29"/>
      <c r="BG541" s="21"/>
      <c r="BH541" s="21"/>
      <c r="BI541" s="21"/>
      <c r="BJ541" s="21"/>
      <c r="BK541" s="21"/>
      <c r="BL541" s="21"/>
      <c r="BM541" s="21"/>
      <c r="BN541" s="196"/>
      <c r="BO541" s="24"/>
      <c r="BP541" s="21"/>
      <c r="BQ541" s="21"/>
      <c r="BR541" s="23"/>
      <c r="BS541" s="23"/>
      <c r="BT541" s="24"/>
      <c r="BU541" s="25"/>
    </row>
    <row r="542" spans="1:73" s="22" customFormat="1" ht="137.2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9"/>
      <c r="P542" s="29"/>
      <c r="Q542" s="29"/>
      <c r="R542" s="29"/>
      <c r="S542" s="29"/>
      <c r="T542" s="29"/>
      <c r="U542" s="29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186"/>
      <c r="BE542" s="188"/>
      <c r="BF542" s="189"/>
      <c r="BG542" s="21"/>
      <c r="BH542" s="21"/>
      <c r="BI542" s="21"/>
      <c r="BJ542" s="21"/>
      <c r="BK542" s="21"/>
      <c r="BL542" s="21"/>
      <c r="BM542" s="21"/>
      <c r="BN542" s="196"/>
      <c r="BO542" s="24"/>
      <c r="BP542" s="21"/>
      <c r="BQ542" s="21"/>
      <c r="BR542" s="23"/>
      <c r="BS542" s="23"/>
      <c r="BT542" s="24"/>
      <c r="BU542" s="25"/>
    </row>
    <row r="543" spans="1:73" s="22" customFormat="1" ht="137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9"/>
      <c r="P543" s="29"/>
      <c r="Q543" s="29"/>
      <c r="R543" s="29"/>
      <c r="S543" s="29"/>
      <c r="T543" s="29"/>
      <c r="U543" s="29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86"/>
      <c r="BE543" s="188"/>
      <c r="BF543" s="189"/>
      <c r="BG543" s="21"/>
      <c r="BH543" s="21"/>
      <c r="BI543" s="21"/>
      <c r="BJ543" s="21"/>
      <c r="BK543" s="21"/>
      <c r="BL543" s="21"/>
      <c r="BM543" s="21"/>
      <c r="BN543" s="196"/>
      <c r="BO543" s="24"/>
      <c r="BP543" s="21"/>
      <c r="BQ543" s="21"/>
      <c r="BR543" s="23"/>
      <c r="BS543" s="23"/>
      <c r="BT543" s="24"/>
      <c r="BU543" s="25"/>
    </row>
    <row r="544" spans="1:73" s="22" customFormat="1" ht="137.2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9"/>
      <c r="P544" s="29"/>
      <c r="Q544" s="29"/>
      <c r="R544" s="29"/>
      <c r="S544" s="29"/>
      <c r="T544" s="29"/>
      <c r="U544" s="29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6"/>
      <c r="BE544" s="188"/>
      <c r="BF544" s="189"/>
      <c r="BG544" s="21"/>
      <c r="BH544" s="21"/>
      <c r="BI544" s="21"/>
      <c r="BJ544" s="21"/>
      <c r="BK544" s="21"/>
      <c r="BL544" s="21"/>
      <c r="BM544" s="21"/>
      <c r="BN544" s="196"/>
      <c r="BO544" s="24"/>
      <c r="BP544" s="21"/>
      <c r="BQ544" s="21"/>
      <c r="BR544" s="23"/>
      <c r="BS544" s="23"/>
      <c r="BT544" s="24"/>
      <c r="BU544" s="25"/>
    </row>
    <row r="545" spans="1:75" s="22" customFormat="1" ht="137.2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9"/>
      <c r="P545" s="29"/>
      <c r="Q545" s="29"/>
      <c r="R545" s="29"/>
      <c r="S545" s="29"/>
      <c r="T545" s="29"/>
      <c r="U545" s="29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186"/>
      <c r="BE545" s="188"/>
      <c r="BF545" s="189"/>
      <c r="BG545" s="21"/>
      <c r="BH545" s="21"/>
      <c r="BI545" s="21"/>
      <c r="BJ545" s="21"/>
      <c r="BK545" s="21"/>
      <c r="BL545" s="21"/>
      <c r="BM545" s="21"/>
      <c r="BN545" s="196"/>
      <c r="BO545" s="24"/>
      <c r="BP545" s="21"/>
      <c r="BQ545" s="21"/>
      <c r="BR545" s="23"/>
      <c r="BS545" s="23"/>
      <c r="BT545" s="24"/>
      <c r="BU545" s="25"/>
    </row>
    <row r="546" spans="1:75" s="22" customFormat="1" ht="137.2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9"/>
      <c r="P546" s="29"/>
      <c r="Q546" s="29"/>
      <c r="R546" s="29"/>
      <c r="S546" s="29"/>
      <c r="T546" s="29"/>
      <c r="U546" s="29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186"/>
      <c r="BE546" s="188"/>
      <c r="BF546" s="189"/>
      <c r="BG546" s="21"/>
      <c r="BH546" s="21"/>
      <c r="BI546" s="21"/>
      <c r="BJ546" s="21"/>
      <c r="BK546" s="21"/>
      <c r="BL546" s="21"/>
      <c r="BM546" s="21"/>
      <c r="BN546" s="196"/>
      <c r="BO546" s="24"/>
      <c r="BP546" s="21"/>
      <c r="BQ546" s="21"/>
      <c r="BR546" s="23"/>
      <c r="BS546" s="23"/>
      <c r="BT546" s="24"/>
      <c r="BU546" s="25"/>
    </row>
    <row r="547" spans="1:75" s="22" customFormat="1" ht="291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9"/>
      <c r="P547" s="29"/>
      <c r="Q547" s="29"/>
      <c r="R547" s="29"/>
      <c r="S547" s="29"/>
      <c r="T547" s="29"/>
      <c r="U547" s="29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0"/>
      <c r="BC547" s="21"/>
      <c r="BD547" s="200"/>
      <c r="BE547" s="29"/>
      <c r="BF547" s="20"/>
      <c r="BG547" s="23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5" s="22" customFormat="1" ht="291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9"/>
      <c r="P548" s="29"/>
      <c r="Q548" s="29"/>
      <c r="R548" s="29"/>
      <c r="S548" s="29"/>
      <c r="T548" s="29"/>
      <c r="U548" s="29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0"/>
      <c r="BC548" s="21"/>
      <c r="BD548" s="200"/>
      <c r="BE548" s="182"/>
      <c r="BF548" s="20"/>
      <c r="BG548" s="23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3"/>
      <c r="BS548" s="23"/>
      <c r="BT548" s="24"/>
      <c r="BU548" s="25"/>
    </row>
    <row r="549" spans="1:75" s="22" customFormat="1" ht="197.2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3"/>
      <c r="P549" s="23"/>
      <c r="Q549" s="23"/>
      <c r="R549" s="23"/>
      <c r="S549" s="23"/>
      <c r="T549" s="23"/>
      <c r="U549" s="20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00"/>
      <c r="BE549" s="20"/>
      <c r="BF549" s="20"/>
      <c r="BG549" s="21"/>
      <c r="BH549" s="21"/>
      <c r="BI549" s="21"/>
      <c r="BJ549" s="21"/>
      <c r="BK549" s="21"/>
      <c r="BL549" s="21"/>
      <c r="BM549" s="21"/>
      <c r="BN549" s="196"/>
      <c r="BO549" s="24"/>
      <c r="BP549" s="21"/>
      <c r="BQ549" s="21"/>
      <c r="BR549" s="23"/>
      <c r="BS549" s="23"/>
      <c r="BT549" s="24"/>
      <c r="BU549" s="25"/>
    </row>
    <row r="550" spans="1:75" s="22" customFormat="1" ht="197.2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3"/>
      <c r="P550" s="23"/>
      <c r="Q550" s="23"/>
      <c r="R550" s="23"/>
      <c r="S550" s="23"/>
      <c r="T550" s="23"/>
      <c r="U550" s="20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184"/>
      <c r="BE550" s="189"/>
      <c r="BF550" s="189"/>
      <c r="BG550" s="21"/>
      <c r="BH550" s="21"/>
      <c r="BI550" s="21"/>
      <c r="BJ550" s="21"/>
      <c r="BK550" s="21"/>
      <c r="BL550" s="21"/>
      <c r="BM550" s="21"/>
      <c r="BN550" s="196"/>
      <c r="BO550" s="24"/>
      <c r="BP550" s="21"/>
      <c r="BQ550" s="21"/>
      <c r="BR550" s="23"/>
      <c r="BS550" s="23"/>
      <c r="BT550" s="24"/>
      <c r="BU550" s="25"/>
    </row>
    <row r="551" spans="1:75" s="22" customFormat="1" ht="279.7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190"/>
      <c r="P551" s="190"/>
      <c r="Q551" s="190"/>
      <c r="R551" s="190"/>
      <c r="S551" s="190"/>
      <c r="T551" s="190"/>
      <c r="U551" s="190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00"/>
      <c r="BE551" s="63"/>
      <c r="BF551" s="63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5" s="22" customFormat="1" ht="171.7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3"/>
      <c r="P552" s="23"/>
      <c r="Q552" s="23"/>
      <c r="R552" s="23"/>
      <c r="S552" s="23"/>
      <c r="T552" s="23"/>
      <c r="U552" s="23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00"/>
      <c r="BE552" s="23"/>
      <c r="BF552" s="23"/>
      <c r="BG552" s="21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3"/>
      <c r="BS552" s="23"/>
      <c r="BT552" s="24"/>
      <c r="BU552" s="25"/>
    </row>
    <row r="553" spans="1:75" s="22" customFormat="1" ht="129.7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3"/>
      <c r="P553" s="23"/>
      <c r="Q553" s="23"/>
      <c r="R553" s="23"/>
      <c r="S553" s="23"/>
      <c r="T553" s="23"/>
      <c r="U553" s="23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191"/>
      <c r="BE553" s="29"/>
      <c r="BF553" s="29"/>
      <c r="BG553" s="21"/>
      <c r="BH553" s="21"/>
      <c r="BI553" s="21"/>
      <c r="BJ553" s="21"/>
      <c r="BK553" s="21"/>
      <c r="BL553" s="21"/>
      <c r="BM553" s="21"/>
      <c r="BN553" s="196"/>
      <c r="BO553" s="24"/>
      <c r="BP553" s="21"/>
      <c r="BQ553" s="21"/>
      <c r="BR553" s="23"/>
      <c r="BS553" s="23"/>
      <c r="BT553" s="24"/>
      <c r="BU553" s="25"/>
    </row>
    <row r="554" spans="1:75" s="22" customFormat="1" ht="187.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9"/>
      <c r="O554" s="29"/>
      <c r="P554" s="29"/>
      <c r="Q554" s="29"/>
      <c r="R554" s="29"/>
      <c r="S554" s="29"/>
      <c r="T554" s="29"/>
      <c r="U554" s="29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00"/>
      <c r="BE554" s="23"/>
      <c r="BF554" s="23"/>
      <c r="BG554" s="21"/>
      <c r="BH554" s="21"/>
      <c r="BI554" s="21"/>
      <c r="BJ554" s="21"/>
      <c r="BK554" s="21"/>
      <c r="BL554" s="21"/>
      <c r="BM554" s="23"/>
      <c r="BN554" s="21"/>
      <c r="BO554" s="24"/>
      <c r="BP554" s="21"/>
      <c r="BQ554" s="21"/>
      <c r="BR554" s="21"/>
      <c r="BS554" s="21"/>
      <c r="BT554" s="23"/>
      <c r="BU554" s="24"/>
      <c r="BV554" s="25"/>
      <c r="BW554" s="30"/>
    </row>
    <row r="555" spans="1:75" s="22" customFormat="1" ht="187.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0"/>
      <c r="O555" s="28"/>
      <c r="P555" s="18"/>
      <c r="Q555" s="28"/>
      <c r="R555" s="28"/>
      <c r="S555" s="28"/>
      <c r="T555" s="28"/>
      <c r="U555" s="28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3"/>
      <c r="BN555" s="21"/>
      <c r="BO555" s="24"/>
      <c r="BP555" s="25"/>
      <c r="BQ555" s="21"/>
      <c r="BR555" s="21"/>
      <c r="BS555" s="21"/>
      <c r="BT555" s="23"/>
      <c r="BU555" s="24"/>
      <c r="BV555" s="25"/>
      <c r="BW555" s="30"/>
    </row>
    <row r="556" spans="1:75" s="22" customFormat="1" ht="409.6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3"/>
      <c r="P556" s="23"/>
      <c r="Q556" s="23"/>
      <c r="R556" s="23"/>
      <c r="S556" s="23"/>
      <c r="T556" s="23"/>
      <c r="U556" s="23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3"/>
      <c r="AV556" s="21"/>
      <c r="AW556" s="23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3"/>
      <c r="BN556" s="21"/>
      <c r="BO556" s="24"/>
      <c r="BP556" s="25"/>
      <c r="BQ556" s="21"/>
      <c r="BR556" s="21"/>
      <c r="BS556" s="21"/>
      <c r="BT556" s="23"/>
      <c r="BU556" s="24"/>
      <c r="BV556" s="25"/>
      <c r="BW556" s="30"/>
    </row>
    <row r="557" spans="1:75" s="22" customFormat="1" ht="409.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3"/>
      <c r="P557" s="23"/>
      <c r="Q557" s="23"/>
      <c r="R557" s="23"/>
      <c r="S557" s="23"/>
      <c r="T557" s="23"/>
      <c r="U557" s="23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00"/>
      <c r="BE557" s="23"/>
      <c r="BF557" s="23"/>
      <c r="BG557" s="21"/>
      <c r="BH557" s="21"/>
      <c r="BI557" s="21"/>
      <c r="BJ557" s="21"/>
      <c r="BK557" s="21"/>
      <c r="BL557" s="21"/>
      <c r="BM557" s="23"/>
      <c r="BN557" s="21"/>
      <c r="BO557" s="24"/>
      <c r="BP557" s="25"/>
      <c r="BQ557" s="21"/>
      <c r="BR557" s="21"/>
      <c r="BS557" s="21"/>
      <c r="BT557" s="23"/>
      <c r="BU557" s="24"/>
      <c r="BV557" s="25"/>
      <c r="BW557" s="30"/>
    </row>
    <row r="558" spans="1:75" s="22" customFormat="1" ht="194.2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0"/>
      <c r="O558" s="28"/>
      <c r="P558" s="18"/>
      <c r="Q558" s="28"/>
      <c r="R558" s="28"/>
      <c r="S558" s="28"/>
      <c r="T558" s="28"/>
      <c r="U558" s="2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1"/>
      <c r="BM558" s="23"/>
      <c r="BN558" s="21"/>
      <c r="BO558" s="24"/>
      <c r="BP558" s="25"/>
      <c r="BQ558" s="36"/>
      <c r="BR558" s="36"/>
      <c r="BS558" s="36"/>
      <c r="BT558" s="40"/>
      <c r="BU558" s="26"/>
      <c r="BV558" s="36"/>
      <c r="BW558" s="30"/>
    </row>
    <row r="559" spans="1:75" s="22" customFormat="1" ht="219.7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1"/>
      <c r="BN559" s="21"/>
      <c r="BO559" s="24"/>
      <c r="BP559" s="25"/>
      <c r="BQ559" s="36"/>
      <c r="BR559" s="36"/>
      <c r="BS559" s="36"/>
      <c r="BT559" s="40"/>
      <c r="BU559" s="26"/>
      <c r="BV559" s="36"/>
      <c r="BW559" s="30"/>
    </row>
    <row r="560" spans="1:75" s="22" customFormat="1" ht="198.7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182"/>
      <c r="P560" s="182"/>
      <c r="Q560" s="182"/>
      <c r="R560" s="182"/>
      <c r="S560" s="182"/>
      <c r="T560" s="182"/>
      <c r="U560" s="182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3"/>
      <c r="BN560" s="21"/>
      <c r="BO560" s="24"/>
      <c r="BP560" s="25"/>
      <c r="BQ560" s="21"/>
      <c r="BR560" s="21"/>
      <c r="BS560" s="21"/>
      <c r="BT560" s="23"/>
      <c r="BU560" s="24"/>
      <c r="BV560" s="25"/>
      <c r="BW560" s="30"/>
    </row>
    <row r="561" spans="1:75" s="22" customFormat="1" ht="198.7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23"/>
      <c r="P561" s="23"/>
      <c r="Q561" s="23"/>
      <c r="R561" s="23"/>
      <c r="S561" s="23"/>
      <c r="T561" s="23"/>
      <c r="U561" s="23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3"/>
      <c r="BN561" s="21"/>
      <c r="BO561" s="24"/>
      <c r="BP561" s="25"/>
      <c r="BQ561" s="21"/>
      <c r="BR561" s="21"/>
      <c r="BS561" s="21"/>
      <c r="BT561" s="23"/>
      <c r="BU561" s="24"/>
      <c r="BV561" s="25"/>
      <c r="BW561" s="30"/>
    </row>
    <row r="562" spans="1:75" s="22" customFormat="1" ht="198.7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28"/>
      <c r="P562" s="18"/>
      <c r="Q562" s="28"/>
      <c r="R562" s="28"/>
      <c r="S562" s="28"/>
      <c r="T562" s="28"/>
      <c r="U562" s="2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3"/>
      <c r="BN562" s="21"/>
      <c r="BO562" s="24"/>
      <c r="BP562" s="25"/>
      <c r="BQ562" s="21"/>
      <c r="BR562" s="21"/>
      <c r="BS562" s="21"/>
      <c r="BT562" s="23"/>
      <c r="BU562" s="24"/>
      <c r="BV562" s="25"/>
      <c r="BW562" s="30"/>
    </row>
    <row r="563" spans="1:75" s="22" customFormat="1" ht="146.2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20"/>
      <c r="N563" s="21"/>
      <c r="O563" s="28"/>
      <c r="P563" s="18"/>
      <c r="Q563" s="28"/>
      <c r="R563" s="28"/>
      <c r="S563" s="28"/>
      <c r="T563" s="28"/>
      <c r="U563" s="2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3"/>
      <c r="BN563" s="21"/>
      <c r="BO563" s="24"/>
      <c r="BP563" s="25"/>
      <c r="BQ563" s="21"/>
      <c r="BR563" s="21"/>
      <c r="BS563" s="21"/>
      <c r="BT563" s="23"/>
      <c r="BU563" s="24"/>
      <c r="BV563" s="25"/>
      <c r="BW563" s="30"/>
    </row>
    <row r="564" spans="1:75" s="22" customFormat="1" ht="227.2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28"/>
      <c r="P564" s="18"/>
      <c r="Q564" s="28"/>
      <c r="R564" s="28"/>
      <c r="S564" s="28"/>
      <c r="T564" s="28"/>
      <c r="U564" s="28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3"/>
      <c r="BN564" s="21"/>
      <c r="BO564" s="24"/>
      <c r="BP564" s="25"/>
      <c r="BQ564" s="21"/>
      <c r="BR564" s="21"/>
      <c r="BS564" s="21"/>
      <c r="BT564" s="23"/>
      <c r="BU564" s="24"/>
      <c r="BV564" s="25"/>
      <c r="BW564" s="30"/>
    </row>
    <row r="565" spans="1:75" s="22" customFormat="1" ht="154.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21"/>
      <c r="O565" s="28"/>
      <c r="P565" s="28"/>
      <c r="Q565" s="28"/>
      <c r="R565" s="28"/>
      <c r="S565" s="28"/>
      <c r="T565" s="28"/>
      <c r="U565" s="28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3"/>
      <c r="BN565" s="21"/>
      <c r="BO565" s="24"/>
      <c r="BP565" s="25"/>
      <c r="BQ565" s="21"/>
      <c r="BR565" s="21"/>
      <c r="BS565" s="21"/>
      <c r="BT565" s="23"/>
      <c r="BU565" s="24"/>
      <c r="BV565" s="25"/>
      <c r="BW565" s="30"/>
    </row>
    <row r="566" spans="1:75" s="22" customFormat="1" ht="154.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8"/>
      <c r="P566" s="18"/>
      <c r="Q566" s="28"/>
      <c r="R566" s="28"/>
      <c r="S566" s="28"/>
      <c r="T566" s="28"/>
      <c r="U566" s="28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3"/>
      <c r="BN566" s="21"/>
      <c r="BO566" s="24"/>
      <c r="BP566" s="25"/>
      <c r="BQ566" s="36"/>
      <c r="BR566" s="36"/>
      <c r="BS566" s="36"/>
      <c r="BT566" s="40"/>
      <c r="BU566" s="26"/>
      <c r="BV566" s="36"/>
      <c r="BW566" s="30"/>
    </row>
    <row r="567" spans="1:75" s="22" customFormat="1" ht="182.2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23"/>
      <c r="P567" s="23"/>
      <c r="Q567" s="23"/>
      <c r="R567" s="23"/>
      <c r="S567" s="23"/>
      <c r="T567" s="23"/>
      <c r="U567" s="23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3"/>
      <c r="BM567" s="21"/>
      <c r="BN567" s="21"/>
      <c r="BO567" s="24"/>
      <c r="BP567" s="25"/>
      <c r="BQ567" s="36"/>
      <c r="BR567" s="36"/>
      <c r="BS567" s="36"/>
      <c r="BT567" s="40"/>
      <c r="BU567" s="26"/>
      <c r="BV567" s="36"/>
      <c r="BW567" s="30"/>
    </row>
    <row r="568" spans="1:75" s="22" customFormat="1" ht="182.2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23"/>
      <c r="P568" s="23"/>
      <c r="Q568" s="23"/>
      <c r="R568" s="23"/>
      <c r="S568" s="23"/>
      <c r="T568" s="23"/>
      <c r="U568" s="28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1"/>
      <c r="BN568" s="21"/>
      <c r="BO568" s="24"/>
      <c r="BP568" s="25"/>
      <c r="BQ568" s="36"/>
      <c r="BR568" s="36"/>
      <c r="BS568" s="36"/>
      <c r="BT568" s="40"/>
      <c r="BU568" s="26"/>
      <c r="BV568" s="36"/>
      <c r="BW568" s="30"/>
    </row>
    <row r="569" spans="1:75" s="22" customFormat="1" ht="312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21"/>
      <c r="O569" s="28"/>
      <c r="P569" s="28"/>
      <c r="Q569" s="28"/>
      <c r="R569" s="28"/>
      <c r="S569" s="28"/>
      <c r="T569" s="28"/>
      <c r="U569" s="28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181"/>
      <c r="BE569" s="21"/>
      <c r="BF569" s="21"/>
      <c r="BG569" s="23"/>
      <c r="BH569" s="21"/>
      <c r="BI569" s="21"/>
      <c r="BJ569" s="21"/>
      <c r="BK569" s="21"/>
      <c r="BL569" s="23"/>
      <c r="BM569" s="21"/>
      <c r="BN569" s="21"/>
      <c r="BO569" s="24"/>
      <c r="BP569" s="25"/>
      <c r="BQ569" s="26"/>
    </row>
    <row r="570" spans="1:75" s="22" customFormat="1" ht="174.7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18"/>
      <c r="M570" s="20"/>
      <c r="N570" s="21"/>
      <c r="O570" s="28"/>
      <c r="P570" s="18"/>
      <c r="Q570" s="28"/>
      <c r="R570" s="28"/>
      <c r="S570" s="28"/>
      <c r="T570" s="28"/>
      <c r="U570" s="28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3"/>
      <c r="BH570" s="21"/>
      <c r="BI570" s="21"/>
      <c r="BJ570" s="21"/>
      <c r="BK570" s="21"/>
      <c r="BL570" s="23"/>
      <c r="BM570" s="21"/>
      <c r="BN570" s="21"/>
      <c r="BO570" s="24"/>
      <c r="BP570" s="25"/>
      <c r="BQ570" s="26"/>
    </row>
    <row r="571" spans="1:75" s="22" customFormat="1" ht="167.2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18"/>
      <c r="M571" s="20"/>
      <c r="N571" s="21"/>
      <c r="O571" s="23"/>
      <c r="P571" s="23"/>
      <c r="Q571" s="23"/>
      <c r="R571" s="23"/>
      <c r="S571" s="23"/>
      <c r="T571" s="23"/>
      <c r="U571" s="23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181"/>
      <c r="BE571" s="21"/>
      <c r="BF571" s="21"/>
      <c r="BG571" s="23"/>
      <c r="BH571" s="21"/>
      <c r="BI571" s="21"/>
      <c r="BJ571" s="21"/>
      <c r="BK571" s="21"/>
      <c r="BL571" s="23"/>
      <c r="BM571" s="21"/>
      <c r="BN571" s="21"/>
      <c r="BO571" s="24"/>
      <c r="BP571" s="25"/>
      <c r="BQ571" s="26"/>
    </row>
    <row r="572" spans="1:75" s="22" customFormat="1" ht="167.2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18"/>
      <c r="M572" s="20"/>
      <c r="N572" s="21"/>
      <c r="O572" s="23"/>
      <c r="P572" s="23"/>
      <c r="Q572" s="23"/>
      <c r="R572" s="23"/>
      <c r="S572" s="23"/>
      <c r="T572" s="23"/>
      <c r="U572" s="23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3"/>
      <c r="BH572" s="21"/>
      <c r="BI572" s="21"/>
      <c r="BJ572" s="21"/>
      <c r="BK572" s="21"/>
      <c r="BL572" s="23"/>
      <c r="BM572" s="21"/>
      <c r="BN572" s="21"/>
      <c r="BO572" s="24"/>
      <c r="BP572" s="25"/>
      <c r="BQ572" s="26"/>
    </row>
    <row r="573" spans="1:75" s="22" customFormat="1" ht="167.25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18"/>
      <c r="M573" s="20"/>
      <c r="N573" s="21"/>
      <c r="O573" s="23"/>
      <c r="P573" s="23"/>
      <c r="Q573" s="28"/>
      <c r="R573" s="28"/>
      <c r="S573" s="28"/>
      <c r="T573" s="28"/>
      <c r="U573" s="28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3"/>
      <c r="BH573" s="21"/>
      <c r="BI573" s="21"/>
      <c r="BJ573" s="21"/>
      <c r="BK573" s="21"/>
      <c r="BL573" s="23"/>
      <c r="BM573" s="21"/>
      <c r="BN573" s="21"/>
      <c r="BO573" s="24"/>
      <c r="BP573" s="25"/>
      <c r="BQ573" s="26"/>
    </row>
    <row r="574" spans="1:75" s="22" customFormat="1" ht="372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18"/>
      <c r="M574" s="20"/>
      <c r="N574" s="21"/>
      <c r="O574" s="18"/>
      <c r="P574" s="18"/>
      <c r="Q574" s="18"/>
      <c r="R574" s="18"/>
      <c r="S574" s="18"/>
      <c r="T574" s="18"/>
      <c r="U574" s="18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1"/>
      <c r="BM574" s="21"/>
      <c r="BN574" s="21"/>
      <c r="BO574" s="24"/>
      <c r="BP574" s="21"/>
      <c r="BQ574" s="21"/>
      <c r="BR574" s="21"/>
      <c r="BS574" s="21"/>
    </row>
    <row r="575" spans="1:75" s="22" customFormat="1" ht="257.2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18"/>
      <c r="M575" s="20"/>
      <c r="N575" s="21"/>
      <c r="O575" s="18"/>
      <c r="P575" s="18"/>
      <c r="Q575" s="27"/>
      <c r="R575" s="27"/>
      <c r="S575" s="27"/>
      <c r="T575" s="27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1"/>
      <c r="BO575" s="24"/>
      <c r="BP575" s="21"/>
      <c r="BQ575" s="21"/>
      <c r="BR575" s="21"/>
      <c r="BS575" s="21"/>
    </row>
    <row r="576" spans="1:75" s="22" customFormat="1" ht="254.25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18"/>
      <c r="M576" s="20"/>
      <c r="N576" s="21"/>
      <c r="O576" s="18"/>
      <c r="P576" s="18"/>
      <c r="Q576" s="27"/>
      <c r="R576" s="27"/>
      <c r="S576" s="27"/>
      <c r="T576" s="27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1"/>
      <c r="BO576" s="24"/>
      <c r="BP576" s="21"/>
      <c r="BQ576" s="21"/>
      <c r="BR576" s="21"/>
      <c r="BS576" s="21"/>
    </row>
    <row r="577" spans="1:73" s="22" customFormat="1" ht="319.5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18"/>
      <c r="M577" s="20"/>
      <c r="N577" s="21"/>
      <c r="O577" s="23"/>
      <c r="P577" s="23"/>
      <c r="Q577" s="23"/>
      <c r="R577" s="23"/>
      <c r="S577" s="23"/>
      <c r="T577" s="23"/>
      <c r="U577" s="28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1"/>
      <c r="BN577" s="21"/>
      <c r="BO577" s="24"/>
      <c r="BP577" s="21"/>
      <c r="BQ577" s="21"/>
      <c r="BR577" s="21"/>
      <c r="BS577" s="21"/>
    </row>
    <row r="578" spans="1:73" s="22" customFormat="1" ht="409.6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18"/>
      <c r="M578" s="18"/>
      <c r="N578" s="18"/>
      <c r="O578" s="28"/>
      <c r="P578" s="18"/>
      <c r="Q578" s="28"/>
      <c r="R578" s="28"/>
      <c r="S578" s="28"/>
      <c r="T578" s="28"/>
      <c r="U578" s="28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1"/>
      <c r="BM578" s="21"/>
      <c r="BN578" s="21"/>
      <c r="BO578" s="24"/>
      <c r="BP578" s="21"/>
      <c r="BQ578" s="21"/>
      <c r="BR578" s="21"/>
      <c r="BS578" s="21"/>
    </row>
    <row r="579" spans="1:73" s="22" customFormat="1" ht="141.75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18"/>
      <c r="M579" s="20"/>
      <c r="N579" s="21"/>
      <c r="O579" s="23"/>
      <c r="P579" s="23"/>
      <c r="Q579" s="23"/>
      <c r="R579" s="23"/>
      <c r="S579" s="23"/>
      <c r="T579" s="23"/>
      <c r="U579" s="28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1"/>
      <c r="BN579" s="21"/>
      <c r="BO579" s="24"/>
      <c r="BP579" s="21"/>
      <c r="BQ579" s="21"/>
      <c r="BR579" s="21"/>
      <c r="BS579" s="21"/>
    </row>
    <row r="580" spans="1:73" s="22" customFormat="1" ht="141.75" customHeight="1" x14ac:dyDescent="0.25">
      <c r="A580" s="17"/>
      <c r="B580" s="18"/>
      <c r="C580" s="18"/>
      <c r="D580" s="19"/>
      <c r="E580" s="19"/>
      <c r="F580" s="20"/>
      <c r="G580" s="18"/>
      <c r="H580" s="18"/>
      <c r="I580" s="18"/>
      <c r="J580" s="18"/>
      <c r="K580" s="18"/>
      <c r="L580" s="18"/>
      <c r="M580" s="20"/>
      <c r="N580" s="18"/>
      <c r="O580" s="23"/>
      <c r="P580" s="23"/>
      <c r="Q580" s="23"/>
      <c r="R580" s="23"/>
      <c r="S580" s="23"/>
      <c r="T580" s="23"/>
      <c r="U580" s="23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1"/>
      <c r="BH580" s="21"/>
      <c r="BI580" s="21"/>
      <c r="BJ580" s="21"/>
      <c r="BK580" s="21"/>
      <c r="BL580" s="21"/>
      <c r="BM580" s="21"/>
      <c r="BN580" s="21"/>
      <c r="BO580" s="24"/>
      <c r="BP580" s="21"/>
      <c r="BQ580" s="21"/>
      <c r="BR580" s="21"/>
      <c r="BS580" s="21"/>
    </row>
    <row r="581" spans="1:73" s="22" customFormat="1" ht="292.5" customHeight="1" x14ac:dyDescent="0.45">
      <c r="A581" s="17"/>
      <c r="B581" s="18"/>
      <c r="C581" s="176"/>
      <c r="D581" s="19"/>
      <c r="E581" s="19"/>
      <c r="F581" s="20"/>
      <c r="G581" s="18"/>
      <c r="H581" s="18"/>
      <c r="I581" s="18"/>
      <c r="J581" s="18"/>
      <c r="K581" s="18"/>
      <c r="L581" s="18"/>
      <c r="M581" s="20"/>
      <c r="N581" s="21"/>
      <c r="O581" s="27"/>
      <c r="P581" s="18"/>
      <c r="Q581" s="27"/>
      <c r="R581" s="27"/>
      <c r="S581" s="27"/>
      <c r="T581" s="27"/>
      <c r="U581" s="27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1"/>
      <c r="BN581" s="21"/>
      <c r="BO581" s="24"/>
      <c r="BP581" s="21"/>
      <c r="BQ581" s="21"/>
      <c r="BR581" s="21"/>
      <c r="BS581" s="24"/>
      <c r="BT581" s="25"/>
      <c r="BU581" s="26"/>
    </row>
    <row r="582" spans="1:73" s="22" customFormat="1" ht="177" customHeight="1" x14ac:dyDescent="0.45">
      <c r="A582" s="17"/>
      <c r="B582" s="18"/>
      <c r="C582" s="176"/>
      <c r="D582" s="19"/>
      <c r="E582" s="19"/>
      <c r="F582" s="20"/>
      <c r="G582" s="18"/>
      <c r="H582" s="18"/>
      <c r="I582" s="18"/>
      <c r="J582" s="18"/>
      <c r="K582" s="18"/>
      <c r="L582" s="18"/>
      <c r="M582" s="20"/>
      <c r="N582" s="21"/>
      <c r="O582" s="18"/>
      <c r="P582" s="18"/>
      <c r="Q582" s="27"/>
      <c r="R582" s="27"/>
      <c r="S582" s="27"/>
      <c r="T582" s="27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1"/>
      <c r="BN582" s="21"/>
      <c r="BO582" s="21"/>
      <c r="BP582" s="21"/>
      <c r="BQ582" s="21"/>
      <c r="BR582" s="21"/>
      <c r="BS582" s="24"/>
      <c r="BT582" s="25"/>
      <c r="BU582" s="26"/>
    </row>
  </sheetData>
  <autoFilter ref="A2:BW51"/>
  <mergeCells count="34">
    <mergeCell ref="J46:J47"/>
    <mergeCell ref="K46:K47"/>
    <mergeCell ref="J48:J49"/>
    <mergeCell ref="K48:K49"/>
    <mergeCell ref="J50:J51"/>
    <mergeCell ref="K50:K51"/>
    <mergeCell ref="J39:J40"/>
    <mergeCell ref="K39:K40"/>
    <mergeCell ref="J41:J42"/>
    <mergeCell ref="K41:K42"/>
    <mergeCell ref="J43:J45"/>
    <mergeCell ref="K43:K45"/>
    <mergeCell ref="J31:J32"/>
    <mergeCell ref="K31:K32"/>
    <mergeCell ref="J33:J34"/>
    <mergeCell ref="K33:K34"/>
    <mergeCell ref="J36:J38"/>
    <mergeCell ref="K36:K38"/>
    <mergeCell ref="M298:M299"/>
    <mergeCell ref="A1:BT1"/>
    <mergeCell ref="K3:K7"/>
    <mergeCell ref="J3:J7"/>
    <mergeCell ref="J8:J10"/>
    <mergeCell ref="K8:K10"/>
    <mergeCell ref="K11:K12"/>
    <mergeCell ref="J13:J14"/>
    <mergeCell ref="K13:K14"/>
    <mergeCell ref="J18:J22"/>
    <mergeCell ref="J25:J26"/>
    <mergeCell ref="K25:K26"/>
    <mergeCell ref="J27:J28"/>
    <mergeCell ref="K27:K28"/>
    <mergeCell ref="J29:J30"/>
    <mergeCell ref="K29:K30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2018-09-26T12:27:33Z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