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шаблон!$A$2:$BW$48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шаблон!$A$1:$BT$18</definedName>
  </definedNames>
  <calcPr calcId="145621"/>
</workbook>
</file>

<file path=xl/calcChain.xml><?xml version="1.0" encoding="utf-8"?>
<calcChain xmlns="http://schemas.openxmlformats.org/spreadsheetml/2006/main">
  <c r="N3" i="4" l="1"/>
  <c r="BE13" i="4"/>
  <c r="O5" i="4" l="1"/>
  <c r="Q4" i="4" l="1"/>
  <c r="Q3" i="4"/>
  <c r="U3" i="4" s="1"/>
  <c r="Q5" i="4"/>
  <c r="T11" i="4"/>
  <c r="U11" i="4"/>
  <c r="AU8" i="4"/>
  <c r="BM3" i="4"/>
  <c r="P3" i="4"/>
  <c r="R3" i="4"/>
  <c r="S3" i="4"/>
  <c r="T3" i="4"/>
  <c r="O3" i="4"/>
  <c r="U5" i="4"/>
  <c r="R5" i="4"/>
  <c r="U4" i="4"/>
  <c r="T4" i="4"/>
  <c r="R4" i="4"/>
  <c r="O4" i="4"/>
  <c r="M3" i="4"/>
  <c r="BE8" i="4" l="1"/>
  <c r="AM8" i="4"/>
  <c r="AI8" i="4"/>
  <c r="P13" i="4"/>
  <c r="Q13" i="4"/>
  <c r="R13" i="4"/>
  <c r="S13" i="4"/>
  <c r="O13" i="4"/>
  <c r="P6" i="4"/>
  <c r="Q6" i="4"/>
  <c r="R6" i="4"/>
  <c r="S6" i="4"/>
  <c r="T6" i="4"/>
  <c r="U6" i="4"/>
  <c r="O6" i="4"/>
  <c r="P8" i="4"/>
  <c r="Q8" i="4"/>
  <c r="R8" i="4"/>
  <c r="S8" i="4"/>
  <c r="T8" i="4"/>
  <c r="T13" i="4" s="1"/>
  <c r="U8" i="4"/>
  <c r="U13" i="4" s="1"/>
  <c r="O8" i="4"/>
  <c r="BE6" i="4"/>
  <c r="N7" i="4"/>
  <c r="O7" i="4" s="1"/>
  <c r="S11" i="4"/>
  <c r="R11" i="4"/>
  <c r="Q11" i="4"/>
  <c r="O11" i="4"/>
  <c r="R7" i="4" l="1"/>
  <c r="Q7" i="4"/>
  <c r="U7" i="4" s="1"/>
  <c r="T7" i="4"/>
  <c r="N12" i="4"/>
  <c r="O12" i="4" s="1"/>
  <c r="N11" i="4"/>
  <c r="U10" i="4"/>
  <c r="N10" i="4"/>
  <c r="N9" i="4"/>
  <c r="O9" i="4" s="1"/>
  <c r="R9" i="4" l="1"/>
  <c r="T9" i="4"/>
  <c r="Q9" i="4"/>
  <c r="R12" i="4"/>
  <c r="T12" i="4"/>
  <c r="Q12" i="4"/>
  <c r="U12" i="4" s="1"/>
  <c r="U9" i="4" l="1"/>
  <c r="BT8" i="4" l="1"/>
  <c r="BS8" i="4"/>
  <c r="BN8" i="4"/>
  <c r="BS6" i="4" l="1"/>
  <c r="BT6" i="4" s="1"/>
  <c r="BS3" i="4"/>
  <c r="BT3" i="4" s="1"/>
  <c r="BN6" i="4" l="1"/>
  <c r="BN3" i="4" l="1"/>
  <c r="BN13" i="4" s="1"/>
  <c r="BN22" i="4" l="1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S35" i="4" l="1"/>
  <c r="BT35" i="4" s="1"/>
  <c r="BS34" i="4"/>
  <c r="BT34" i="4" s="1"/>
  <c r="BS33" i="4"/>
  <c r="BT33" i="4" s="1"/>
  <c r="BS48" i="4"/>
  <c r="BT48" i="4" s="1"/>
  <c r="BS22" i="4"/>
  <c r="BT22" i="4" s="1"/>
  <c r="BS23" i="4"/>
  <c r="BT23" i="4" s="1"/>
  <c r="BS24" i="4"/>
  <c r="BT24" i="4" s="1"/>
  <c r="BS25" i="4"/>
  <c r="BT25" i="4" s="1"/>
  <c r="BS26" i="4"/>
  <c r="BT26" i="4" s="1"/>
  <c r="BS27" i="4"/>
  <c r="BT27" i="4" s="1"/>
  <c r="BS28" i="4"/>
  <c r="BT28" i="4" s="1"/>
  <c r="BS29" i="4"/>
  <c r="BT29" i="4" s="1"/>
  <c r="BS30" i="4"/>
  <c r="BT30" i="4" s="1"/>
  <c r="BS31" i="4"/>
  <c r="BT31" i="4" s="1"/>
  <c r="BS32" i="4"/>
  <c r="BT32" i="4" s="1"/>
  <c r="BS36" i="4"/>
  <c r="BT36" i="4" s="1"/>
  <c r="BS37" i="4"/>
  <c r="BT37" i="4" s="1"/>
  <c r="BS38" i="4"/>
  <c r="BT38" i="4" s="1"/>
  <c r="BS39" i="4"/>
  <c r="BT39" i="4" s="1"/>
  <c r="BS40" i="4"/>
  <c r="BT40" i="4" s="1"/>
  <c r="BS41" i="4"/>
  <c r="BT41" i="4" s="1"/>
  <c r="BS42" i="4"/>
  <c r="BT42" i="4" s="1"/>
  <c r="BS43" i="4"/>
  <c r="BT43" i="4" s="1"/>
  <c r="BS44" i="4"/>
  <c r="BT44" i="4" s="1"/>
  <c r="BS45" i="4"/>
  <c r="BT45" i="4" s="1"/>
  <c r="BS46" i="4"/>
  <c r="BT46" i="4" s="1"/>
  <c r="BS47" i="4"/>
  <c r="BT47" i="4" s="1"/>
  <c r="O75" i="2" l="1"/>
  <c r="R75" i="2"/>
  <c r="M76" i="2"/>
  <c r="N76" i="2"/>
  <c r="N75" i="2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T67" i="2"/>
  <c r="AR64" i="2"/>
  <c r="T66" i="2"/>
  <c r="AJ64" i="2"/>
  <c r="O62" i="2"/>
  <c r="R62" i="2"/>
  <c r="N63" i="2"/>
  <c r="S63" i="2"/>
  <c r="S62" i="2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/>
  <c r="S42" i="2"/>
  <c r="S41" i="2"/>
  <c r="P42" i="2"/>
  <c r="T42" i="2"/>
  <c r="BB41" i="2"/>
  <c r="BK41" i="2"/>
  <c r="N73" i="2"/>
  <c r="S74" i="2"/>
  <c r="S73" i="2"/>
  <c r="Q74" i="2"/>
  <c r="Q73" i="2"/>
  <c r="P74" i="2"/>
  <c r="N64" i="2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/>
  <c r="P40" i="2"/>
  <c r="P48" i="2"/>
  <c r="T48" i="2"/>
  <c r="BF46" i="2"/>
  <c r="N62" i="2"/>
  <c r="S65" i="2"/>
  <c r="Q65" i="2"/>
  <c r="P65" i="2"/>
  <c r="S68" i="2"/>
  <c r="Q68" i="2"/>
  <c r="P68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/>
  <c r="Q36" i="2"/>
  <c r="Q35" i="2"/>
  <c r="T68" i="2"/>
  <c r="BB64" i="2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/>
  <c r="T36" i="2"/>
  <c r="BB73" i="2"/>
  <c r="BK73" i="2"/>
  <c r="T73" i="2"/>
  <c r="BB70" i="2"/>
  <c r="BK70" i="2"/>
  <c r="T70" i="2"/>
  <c r="T75" i="2"/>
  <c r="BB75" i="2"/>
  <c r="BK75" i="2"/>
  <c r="BB46" i="2"/>
  <c r="BK46" i="2"/>
  <c r="T46" i="2"/>
  <c r="BB62" i="2"/>
  <c r="BK62" i="2"/>
  <c r="T62" i="2"/>
  <c r="AF55" i="2"/>
  <c r="BK55" i="2"/>
  <c r="T55" i="2"/>
  <c r="BB38" i="2"/>
  <c r="BK38" i="2"/>
  <c r="T38" i="2"/>
  <c r="AF64" i="2"/>
  <c r="BK64" i="2"/>
  <c r="T64" i="2"/>
  <c r="BB35" i="2"/>
  <c r="BK35" i="2"/>
  <c r="T35" i="2"/>
  <c r="T31" i="2"/>
  <c r="T32" i="2"/>
  <c r="AL29" i="2"/>
  <c r="T33" i="2"/>
  <c r="AR29" i="2"/>
  <c r="M34" i="2"/>
  <c r="N34" i="2"/>
  <c r="S34" i="2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/>
  <c r="S9" i="2"/>
  <c r="S8" i="2"/>
  <c r="Q22" i="2"/>
  <c r="Q21" i="2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/>
  <c r="N27" i="2"/>
  <c r="N29" i="2"/>
  <c r="S30" i="2"/>
  <c r="S29" i="2"/>
  <c r="Q30" i="2"/>
  <c r="P30" i="2"/>
  <c r="N8" i="2"/>
  <c r="AJ29" i="2"/>
  <c r="P34" i="2"/>
  <c r="Q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6" i="2"/>
  <c r="Q17" i="2"/>
  <c r="Q16" i="2"/>
  <c r="P12" i="2"/>
  <c r="P11" i="2"/>
  <c r="Q12" i="2"/>
  <c r="Q11" i="2"/>
  <c r="P10" i="2"/>
  <c r="T10" i="2"/>
  <c r="BF8" i="2"/>
  <c r="P9" i="2"/>
  <c r="Q9" i="2"/>
  <c r="Q8" i="2"/>
  <c r="M44" i="2"/>
  <c r="N44" i="2"/>
  <c r="R43" i="2"/>
  <c r="O43" i="2"/>
  <c r="P8" i="2"/>
  <c r="T22" i="2"/>
  <c r="P21" i="2"/>
  <c r="P29" i="2"/>
  <c r="T30" i="2"/>
  <c r="Q29" i="2"/>
  <c r="T34" i="2"/>
  <c r="BB29" i="2"/>
  <c r="T28" i="2"/>
  <c r="T26" i="2"/>
  <c r="T24" i="2"/>
  <c r="T17" i="2"/>
  <c r="T12" i="2"/>
  <c r="T9" i="2"/>
  <c r="Q44" i="2"/>
  <c r="Q43" i="2"/>
  <c r="N43" i="2"/>
  <c r="S44" i="2"/>
  <c r="S43" i="2"/>
  <c r="P44" i="2"/>
  <c r="BB8" i="2"/>
  <c r="BK8" i="2"/>
  <c r="T8" i="2"/>
  <c r="BB11" i="2"/>
  <c r="BK11" i="2"/>
  <c r="T11" i="2"/>
  <c r="BB16" i="2"/>
  <c r="BK16" i="2"/>
  <c r="T16" i="2"/>
  <c r="BB23" i="2"/>
  <c r="BK23" i="2"/>
  <c r="T23" i="2"/>
  <c r="BB25" i="2"/>
  <c r="BK25" i="2"/>
  <c r="T25" i="2"/>
  <c r="BB27" i="2"/>
  <c r="BK27" i="2"/>
  <c r="T27" i="2"/>
  <c r="AF29" i="2"/>
  <c r="BK29" i="2"/>
  <c r="T29" i="2"/>
  <c r="BH21" i="2"/>
  <c r="BK21" i="2"/>
  <c r="T21" i="2"/>
  <c r="T44" i="2"/>
  <c r="P43" i="2"/>
  <c r="T43" i="2"/>
  <c r="BB43" i="2"/>
  <c r="BK43" i="2"/>
  <c r="M80" i="2"/>
  <c r="T80" i="2"/>
  <c r="N80" i="2"/>
  <c r="N79" i="2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/>
  <c r="N77" i="2"/>
  <c r="S78" i="2"/>
  <c r="S77" i="2"/>
  <c r="P78" i="2"/>
  <c r="T78" i="2"/>
  <c r="P77" i="2"/>
  <c r="T77" i="2"/>
  <c r="BB77" i="2"/>
  <c r="BK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/>
  <c r="P82" i="2"/>
  <c r="Q52" i="2"/>
  <c r="Q51" i="2"/>
  <c r="N51" i="2"/>
  <c r="S52" i="2"/>
  <c r="S51" i="2"/>
  <c r="P52" i="2"/>
  <c r="Q50" i="2"/>
  <c r="Q49" i="2"/>
  <c r="N49" i="2"/>
  <c r="S50" i="2"/>
  <c r="S49" i="2"/>
  <c r="P50" i="2"/>
  <c r="M5" i="2"/>
  <c r="M4" i="2"/>
  <c r="N5" i="2"/>
  <c r="S5" i="2"/>
  <c r="S3" i="2"/>
  <c r="T4" i="2"/>
  <c r="N4" i="2"/>
  <c r="R3" i="2"/>
  <c r="O3" i="2"/>
  <c r="N3" i="2"/>
  <c r="AZ3" i="2"/>
  <c r="T82" i="2"/>
  <c r="BB81" i="2"/>
  <c r="P81" i="2"/>
  <c r="T83" i="2"/>
  <c r="BF81" i="2"/>
  <c r="T52" i="2"/>
  <c r="P51" i="2"/>
  <c r="T50" i="2"/>
  <c r="P49" i="2"/>
  <c r="Q5" i="2"/>
  <c r="Q3" i="2"/>
  <c r="P5" i="2"/>
  <c r="BK81" i="2"/>
  <c r="T81" i="2"/>
  <c r="T51" i="2"/>
  <c r="BB51" i="2"/>
  <c r="BK51" i="2"/>
  <c r="T49" i="2"/>
  <c r="BB49" i="2"/>
  <c r="BK49" i="2"/>
  <c r="P3" i="2"/>
  <c r="T5" i="2"/>
  <c r="T3" i="2"/>
  <c r="BB3" i="2"/>
  <c r="BK3" i="2"/>
  <c r="M86" i="2"/>
  <c r="M85" i="2"/>
  <c r="N86" i="2"/>
  <c r="P86" i="2"/>
  <c r="N85" i="2"/>
  <c r="S85" i="2"/>
  <c r="S84" i="2"/>
  <c r="R84" i="2"/>
  <c r="O84" i="2"/>
  <c r="N84" i="2"/>
  <c r="Q85" i="2"/>
  <c r="Q86" i="2"/>
  <c r="T86" i="2"/>
  <c r="BF84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/>
  <c r="T19" i="2"/>
  <c r="AZ18" i="2"/>
  <c r="R18" i="2"/>
  <c r="O18" i="2"/>
  <c r="M14" i="2"/>
  <c r="N14" i="2"/>
  <c r="Q14" i="2"/>
  <c r="Q13" i="2"/>
  <c r="R13" i="2"/>
  <c r="O13" i="2"/>
  <c r="M7" i="2"/>
  <c r="N7" i="2"/>
  <c r="P7" i="2"/>
  <c r="S6" i="2"/>
  <c r="R6" i="2"/>
  <c r="O6" i="2"/>
  <c r="N6" i="2"/>
  <c r="N19" i="2"/>
  <c r="N18" i="2"/>
  <c r="T85" i="2"/>
  <c r="P84" i="2"/>
  <c r="Q84" i="2"/>
  <c r="Q61" i="2"/>
  <c r="Q60" i="2"/>
  <c r="N60" i="2"/>
  <c r="S61" i="2"/>
  <c r="S60" i="2"/>
  <c r="P61" i="2"/>
  <c r="Q54" i="2"/>
  <c r="Q53" i="2"/>
  <c r="N53" i="2"/>
  <c r="S54" i="2"/>
  <c r="S53" i="2"/>
  <c r="P54" i="2"/>
  <c r="P20" i="2"/>
  <c r="S20" i="2"/>
  <c r="S18" i="2"/>
  <c r="N13" i="2"/>
  <c r="P14" i="2"/>
  <c r="S14" i="2"/>
  <c r="S13" i="2"/>
  <c r="P6" i="2"/>
  <c r="Q7" i="2"/>
  <c r="Q6" i="2"/>
  <c r="T84" i="2"/>
  <c r="BB84" i="2"/>
  <c r="BK84" i="2"/>
  <c r="T61" i="2"/>
  <c r="P60" i="2"/>
  <c r="T54" i="2"/>
  <c r="P53" i="2"/>
  <c r="T20" i="2"/>
  <c r="P18" i="2"/>
  <c r="T14" i="2"/>
  <c r="P13" i="2"/>
  <c r="T7" i="2"/>
  <c r="T6" i="2"/>
  <c r="BH6" i="2"/>
  <c r="BK6" i="2"/>
  <c r="T18" i="2"/>
  <c r="BB18" i="2"/>
  <c r="BK18" i="2"/>
  <c r="T60" i="2"/>
  <c r="BB60" i="2"/>
  <c r="BK60" i="2"/>
  <c r="T53" i="2"/>
  <c r="BB53" i="2"/>
  <c r="BK53" i="2"/>
  <c r="T13" i="2"/>
  <c r="BB13" i="2"/>
  <c r="BK13" i="2"/>
</calcChain>
</file>

<file path=xl/sharedStrings.xml><?xml version="1.0" encoding="utf-8"?>
<sst xmlns="http://schemas.openxmlformats.org/spreadsheetml/2006/main" count="527" uniqueCount="370">
  <si>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</si>
  <si>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</si>
  <si>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</si>
  <si>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</si>
  <si>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</si>
  <si>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</si>
  <si>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</si>
  <si>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</si>
  <si>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</si>
  <si>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</si>
  <si>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</si>
  <si>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</si>
  <si>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</si>
  <si>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</si>
  <si>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</si>
  <si>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</si>
  <si>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</si>
  <si>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</si>
  <si>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</si>
  <si>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</si>
  <si>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</si>
  <si>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</si>
  <si>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</si>
  <si>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</si>
  <si>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</si>
  <si>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</si>
  <si>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</si>
  <si>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</si>
  <si>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</si>
  <si>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</si>
  <si>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</si>
  <si>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</si>
  <si>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</si>
  <si>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</si>
  <si>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</si>
  <si>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</si>
  <si>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</si>
  <si>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</si>
  <si>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</si>
  <si>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</si>
  <si>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</si>
  <si>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</si>
  <si>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</si>
  <si>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</si>
  <si>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</si>
  <si>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</si>
  <si>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</si>
  <si>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</si>
  <si>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</si>
  <si>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</si>
  <si>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</si>
  <si>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</si>
  <si>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</si>
  <si>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</si>
  <si>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</si>
  <si>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</si>
  <si>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</si>
  <si>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</si>
  <si>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</si>
  <si>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</si>
  <si>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</si>
  <si>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</si>
  <si>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</si>
  <si>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</si>
  <si>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</si>
  <si>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</si>
  <si>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</si>
  <si>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</si>
  <si>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</si>
  <si>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</si>
  <si>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</si>
  <si>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</si>
  <si>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</si>
  <si>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</si>
  <si>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</si>
  <si>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</si>
  <si>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</si>
  <si>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</si>
  <si>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</si>
  <si>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</si>
  <si>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</si>
  <si>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</si>
  <si>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</si>
  <si>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</si>
  <si>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</si>
  <si>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</si>
  <si>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</si>
  <si>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</si>
  <si>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</si>
  <si>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</si>
  <si>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</si>
  <si>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</si>
  <si>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</si>
  <si>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</si>
  <si>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</si>
  <si>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</si>
  <si>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</si>
  <si>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</si>
  <si>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</si>
  <si>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</si>
  <si>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</si>
  <si>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</si>
  <si>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</si>
  <si>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</si>
  <si>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</si>
  <si>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</si>
  <si>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</si>
  <si>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</si>
  <si>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</si>
  <si>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</si>
  <si>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</si>
  <si>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</si>
  <si>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</si>
  <si>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</si>
  <si>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</si>
  <si>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</si>
  <si>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</si>
  <si>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</si>
  <si>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</si>
  <si>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</si>
  <si>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</si>
  <si>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</si>
  <si>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</si>
  <si>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</si>
  <si>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</si>
  <si>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</si>
  <si>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</si>
  <si>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</si>
  <si>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</si>
  <si>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</si>
  <si>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</si>
  <si>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</si>
  <si>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</si>
  <si>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</si>
  <si>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</si>
  <si>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</si>
  <si>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</si>
  <si>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</si>
  <si>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</si>
  <si>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</si>
  <si>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</si>
  <si>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</si>
  <si>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</si>
  <si>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</si>
  <si>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</si>
  <si>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</si>
  <si>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</si>
  <si>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</si>
  <si>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</si>
  <si>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</si>
  <si>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</si>
  <si>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</si>
  <si>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</si>
  <si>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</si>
  <si>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</si>
  <si>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</si>
  <si>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</si>
  <si>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</si>
  <si>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</si>
  <si>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</si>
  <si>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</si>
  <si>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</si>
  <si>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</si>
  <si>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</si>
  <si>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</si>
  <si>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</si>
  <si>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</si>
  <si>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</si>
  <si>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</si>
  <si>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</si>
  <si>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</si>
  <si>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</si>
  <si>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</si>
  <si>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</si>
  <si>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</si>
  <si>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</si>
  <si>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</si>
  <si>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</si>
  <si>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</si>
  <si>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</si>
  <si>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</si>
  <si>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</si>
  <si>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</si>
  <si>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</si>
  <si>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</si>
  <si>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</si>
  <si>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</si>
  <si>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</si>
  <si>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</si>
  <si>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</si>
  <si>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</si>
  <si>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</si>
  <si>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</si>
  <si>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</si>
  <si>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</si>
  <si>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</si>
  <si>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</si>
  <si>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</si>
  <si>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</si>
  <si>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</si>
  <si>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</si>
  <si>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</si>
  <si>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</si>
  <si>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</si>
  <si>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</si>
  <si>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</si>
  <si>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</si>
  <si>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</si>
  <si>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</si>
  <si>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</si>
  <si>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</si>
  <si>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</si>
  <si>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</si>
  <si>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</si>
  <si>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</si>
  <si>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</si>
  <si>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</si>
  <si>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</si>
  <si>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</si>
  <si>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</si>
  <si>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</si>
  <si>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</si>
  <si>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</si>
  <si>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</si>
  <si>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</si>
  <si>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</si>
  <si>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</si>
  <si>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</si>
  <si>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</si>
  <si>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</si>
  <si>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</si>
  <si>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</si>
  <si>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</si>
  <si>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</si>
  <si>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</si>
  <si>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</si>
  <si>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</si>
  <si>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</si>
  <si>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</si>
  <si>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</si>
  <si>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</si>
  <si>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</si>
  <si>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</si>
  <si>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</si>
  <si>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</si>
  <si>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</si>
  <si>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</si>
  <si>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</si>
  <si>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</si>
  <si>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</si>
  <si>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</si>
  <si>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</si>
  <si>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</si>
  <si>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</si>
  <si>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</si>
  <si>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</si>
  <si>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</si>
  <si>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</si>
  <si>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</si>
  <si>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</si>
  <si>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</si>
  <si>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</si>
  <si>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</si>
  <si>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</si>
  <si>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</si>
  <si>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</si>
  <si>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</si>
  <si>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</si>
  <si>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</si>
  <si>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</si>
  <si>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</si>
  <si>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</si>
  <si>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</si>
  <si>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</si>
  <si>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</si>
  <si>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</si>
  <si>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</si>
  <si>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</si>
  <si>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</si>
  <si>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</si>
  <si>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</si>
  <si>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</si>
  <si>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</si>
  <si>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</si>
  <si>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</si>
  <si>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</si>
  <si>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</si>
  <si>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</si>
  <si>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</si>
  <si>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</si>
  <si>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</si>
  <si>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</si>
  <si>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</si>
  <si>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</si>
  <si>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</si>
  <si>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</si>
  <si>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</si>
  <si>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</si>
  <si>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</si>
  <si>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</si>
  <si>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</si>
  <si>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</si>
  <si>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</si>
  <si>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</si>
  <si>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</si>
  <si>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</si>
  <si>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</si>
  <si>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</si>
  <si>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</si>
  <si>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</si>
  <si>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</si>
  <si>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</si>
  <si>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</si>
  <si>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</si>
  <si>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</si>
  <si>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</si>
  <si>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</si>
  <si>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</si>
  <si>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</si>
  <si>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</si>
  <si>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</si>
  <si>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</si>
  <si>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</si>
  <si>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</si>
  <si>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</si>
  <si>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</si>
  <si>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</si>
  <si>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</si>
  <si>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</si>
  <si>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</si>
  <si>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</si>
  <si>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</si>
  <si>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</si>
  <si>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</si>
  <si>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</si>
  <si>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</si>
  <si>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</si>
  <si>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41782616 (ВЭС-3944/2019)</t>
  </si>
  <si>
    <t>41776713 (ЦЭС-17325/2019)</t>
  </si>
  <si>
    <t>Изотова Екатерина Владимировна</t>
  </si>
  <si>
    <t>Четвериков Сергей Николаевич</t>
  </si>
  <si>
    <t>Курская обл., Касторенский р-н, п. Олымский, ул. Мира, д.9</t>
  </si>
  <si>
    <t>Курская обл., Курский р-н, д. Татаренкова, ул. Бабанина, д.1 е</t>
  </si>
  <si>
    <t>строительство воздушной линии электропередачи 10 кВ – ответвления протяженностью 0,015 км от опоры № 12-2 существующей ВЛ-10 кВ № 427.16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 (в том числе 0,015 км по техническим условиям Ц-17209);      
-  монтаж линейного разъединителя 10 кВ на концевой опоре проектируемого ответвления от ВЛ-10 кВ № 427.16 (тип и технические характеристики уточнить при проектировании) (в том числе по техническим условиям Ц-17209);
- строительство воздушной линии электропередачи 0,4 кВ самонесущим изолированным проводом (ВЛИ-0,4 кВ) протяженностью 0,05 км от проектируемой ТП-10/0,4 кВ до границы земельного участка заявителя (марку и сечение провода, протяженность уточнить при проектировании) (в том числе 0,01 км по техническим условиям Ц-17209).                                                         
10.2.	 Строительство новых подстанций: 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(в том числе по техническим условиям Ц-17209).</t>
  </si>
  <si>
    <t>реконструкция существующей ВЛ-0,4 кВ № 3 в части замены неизолированного провода на провод большего сечения на участке протяженностью 0,3 км от ТП-10/0,4 кВ №080 до опоры  №1-4 с заменой двух опор №№ 1-2, 1-4 (объем реконструкции уточнить при проектировании).</t>
  </si>
  <si>
    <t>реконструкция существующей ВЛ-10 кВ № 427.16 в части монтажа ответвительной арматуры в точке врезки (объем реконструкции уточнить при проектировании) (в том числе по техническим условиям Ц-17209).</t>
  </si>
  <si>
    <t>41778266 (ЦЭС-17355/2019)</t>
  </si>
  <si>
    <t>ООО "Консалтинговое бюро"</t>
  </si>
  <si>
    <t>Курская обл., г. Курск, ул. К.Маркса, д.77</t>
  </si>
  <si>
    <t>строительство воздушной линии электропередачи 10 кВ – ответвления протяженностью 0,01 км от опоры № 91 существующей ВЛ-10 кВ № 427.16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проектировании);      
-  монтаж линейного разъединителя 10 кВ на концевой опоре проектируемого ответвления от ВЛ-10 кВ № 427.16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                                                         
10.2.	 Строительство новых подстанций: 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</si>
  <si>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427.16 в части монтажа ответвительной арматуры в точке врезки (объем реконструкции уточнить при проектировании).</t>
  </si>
  <si>
    <t>ВЛ-0,4 кВ № 3 (инв. № 6891)</t>
  </si>
  <si>
    <t>реконструкция существующей ВЛ-0,4 кВ № 3 в части замены неизолированного провода (А-25) на провод большего сечения (СИП 50мм2) на участке протяженностью 0,3 км с заменой двух опор</t>
  </si>
  <si>
    <t>Остальной объем строительства в Ц-17209 « Очередь № 123 от 15 до 150 кВт (Ц-17209) Doing Business»</t>
  </si>
  <si>
    <t>КТП 160 кВА со шкафом АСКУЭ в комплекте с УСПД (МЭК-104)</t>
  </si>
  <si>
    <t xml:space="preserve">реконструкция ВЛ-0,4 кВ № 3 в части замены неизолированного провода (А-25) на провод большего сечения (СИП 50мм2) </t>
  </si>
  <si>
    <t xml:space="preserve">Замена 2-х опор ВЛ-0,4 кВ </t>
  </si>
  <si>
    <t>2 опоры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</si>
  <si>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133 льготники от 15 до 150 кВт»)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</si>
  <si>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</si>
  <si>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</si>
  <si>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</si>
  <si>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</si>
  <si>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</si>
  <si>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</si>
  <si>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</si>
  <si>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</si>
  <si>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</si>
  <si>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КТП 160 кВА - 1 шт.</t>
  </si>
  <si>
    <t>реконструкция существующей ВЛ-0,4 кВ в части замены неизолированного провода на провод большего сечения на участке протяженностью 0,3 км с заменой двух опор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</si>
</sst>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4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30"/>
      <color theme="1"/>
      <name val="Arial"/>
      <family val="2"/>
      <charset val="204"/>
    </font>
    <font>
      <sz val="30"/>
      <color rgb="FF000000"/>
      <name val="Arial"/>
      <family val="2"/>
      <charset val="204"/>
    </font>
    <font>
      <sz val="3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wrapText="1"/>
    </xf>
    <xf numFmtId="168" fontId="16" fillId="0" borderId="0" xfId="0" applyNumberFormat="1" applyFont="1" applyFill="1" applyAlignment="1">
      <alignment horizontal="center" vertical="center" wrapText="1"/>
    </xf>
    <xf numFmtId="14" fontId="16" fillId="0" borderId="0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8" fontId="17" fillId="0" borderId="5" xfId="0" applyNumberFormat="1" applyFont="1" applyFill="1" applyBorder="1" applyAlignment="1" applyProtection="1">
      <alignment horizontal="right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168" fontId="23" fillId="0" borderId="5" xfId="0" applyNumberFormat="1" applyFont="1" applyFill="1" applyBorder="1" applyAlignment="1" applyProtection="1">
      <alignment horizontal="right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168" fontId="22" fillId="0" borderId="0" xfId="0" applyNumberFormat="1" applyFont="1" applyFill="1" applyAlignment="1">
      <alignment horizontal="center" vertical="center" wrapText="1"/>
    </xf>
    <xf numFmtId="164" fontId="22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left" wrapText="1"/>
    </xf>
    <xf numFmtId="0" fontId="18" fillId="0" borderId="4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10" xfId="0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center" vertical="center" wrapText="1"/>
    </xf>
    <xf numFmtId="164" fontId="22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164" fontId="22" fillId="0" borderId="6" xfId="0" applyNumberFormat="1" applyFont="1" applyFill="1" applyBorder="1" applyAlignment="1">
      <alignment horizontal="center" vertical="center" wrapText="1"/>
    </xf>
    <xf numFmtId="14" fontId="22" fillId="0" borderId="4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35"/>
  <sheetViews>
    <sheetView tabSelected="1" zoomScale="19" zoomScaleNormal="19" zoomScaleSheetLayoutView="20" workbookViewId="0">
      <pane ySplit="2" topLeftCell="A3" activePane="bottomLeft" state="frozen"/>
      <selection pane="bottomLeft" activeCell="G8" sqref="G8"/>
    </sheetView>
  </sheetViews>
  <sheetFormatPr defaultColWidth="9.140625" defaultRowHeight="34.5" x14ac:dyDescent="0.45"/>
  <cols>
    <col min="1" max="1" width="32.140625" style="176" customWidth="1"/>
    <col min="2" max="2" width="30.5703125" style="176" customWidth="1"/>
    <col min="3" max="3" width="32.140625" style="176" customWidth="1"/>
    <col min="4" max="4" width="26.85546875" style="176" customWidth="1"/>
    <col min="5" max="5" width="32.140625" style="176" customWidth="1"/>
    <col min="6" max="6" width="19.28515625" style="176" customWidth="1"/>
    <col min="7" max="7" width="30" style="176" customWidth="1"/>
    <col min="8" max="8" width="23" style="176" customWidth="1"/>
    <col min="9" max="9" width="36.85546875" style="176" customWidth="1"/>
    <col min="10" max="10" width="122.28515625" style="176" customWidth="1"/>
    <col min="11" max="11" width="69.5703125" style="176" customWidth="1"/>
    <col min="12" max="12" width="31" style="176" customWidth="1"/>
    <col min="13" max="13" width="42.140625" style="176" customWidth="1"/>
    <col min="14" max="14" width="67" style="176" customWidth="1"/>
    <col min="15" max="15" width="36.42578125" style="176" customWidth="1"/>
    <col min="16" max="16" width="0.140625" style="176" customWidth="1"/>
    <col min="17" max="17" width="29" style="176" customWidth="1"/>
    <col min="18" max="18" width="33.28515625" style="176" customWidth="1"/>
    <col min="19" max="19" width="39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17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34.5703125" style="176" customWidth="1"/>
    <col min="47" max="47" width="34.8554687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27.4257812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43.140625" style="176" hidden="1" customWidth="1"/>
    <col min="63" max="63" width="34.28515625" style="176" hidden="1" customWidth="1"/>
    <col min="64" max="64" width="107.85546875" style="176" customWidth="1"/>
    <col min="65" max="65" width="36.5703125" style="176" customWidth="1"/>
    <col min="66" max="66" width="38.85546875" style="193" customWidth="1"/>
    <col min="67" max="67" width="37.28515625" style="177" customWidth="1"/>
    <col min="68" max="68" width="68.7109375" style="176" hidden="1" customWidth="1"/>
    <col min="69" max="69" width="32" style="178" hidden="1" customWidth="1"/>
    <col min="70" max="70" width="22.42578125" style="196" hidden="1" customWidth="1"/>
    <col min="71" max="71" width="21.140625" style="176" hidden="1" customWidth="1"/>
    <col min="72" max="72" width="35.28515625" style="176" hidden="1" customWidth="1"/>
    <col min="73" max="75" width="0" style="176" hidden="1" customWidth="1"/>
    <col min="76" max="16384" width="9.140625" style="176"/>
  </cols>
  <sheetData>
    <row r="1" spans="1:73" ht="161.25" customHeight="1" x14ac:dyDescent="0.95">
      <c r="A1" s="247" t="s">
        <v>358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</row>
    <row r="2" spans="1:73" s="202" customFormat="1" ht="374.25" customHeight="1" x14ac:dyDescent="0.25">
      <c r="A2" s="197" t="s">
        <v>0</v>
      </c>
      <c r="B2" s="197" t="s">
        <v>24</v>
      </c>
      <c r="C2" s="197" t="s">
        <v>330</v>
      </c>
      <c r="D2" s="197" t="s">
        <v>25</v>
      </c>
      <c r="E2" s="197" t="s">
        <v>31</v>
      </c>
      <c r="F2" s="197" t="s">
        <v>27</v>
      </c>
      <c r="G2" s="197" t="s">
        <v>1</v>
      </c>
      <c r="H2" s="197" t="s">
        <v>2</v>
      </c>
      <c r="I2" s="197" t="s">
        <v>19</v>
      </c>
      <c r="J2" s="197" t="s">
        <v>308</v>
      </c>
      <c r="K2" s="197" t="s">
        <v>309</v>
      </c>
      <c r="L2" s="197" t="s">
        <v>28</v>
      </c>
      <c r="M2" s="197" t="s">
        <v>32</v>
      </c>
      <c r="N2" s="197" t="s">
        <v>33</v>
      </c>
      <c r="O2" s="197" t="s">
        <v>34</v>
      </c>
      <c r="P2" s="197"/>
      <c r="Q2" s="197" t="s">
        <v>35</v>
      </c>
      <c r="R2" s="197" t="s">
        <v>36</v>
      </c>
      <c r="S2" s="197" t="s">
        <v>37</v>
      </c>
      <c r="T2" s="197" t="s">
        <v>38</v>
      </c>
      <c r="U2" s="197" t="s">
        <v>39</v>
      </c>
      <c r="V2" s="197" t="s">
        <v>325</v>
      </c>
      <c r="W2" s="197" t="s">
        <v>313</v>
      </c>
      <c r="X2" s="197" t="s">
        <v>324</v>
      </c>
      <c r="Y2" s="197" t="s">
        <v>313</v>
      </c>
      <c r="Z2" s="197" t="s">
        <v>29</v>
      </c>
      <c r="AA2" s="197" t="s">
        <v>313</v>
      </c>
      <c r="AB2" s="197" t="s">
        <v>323</v>
      </c>
      <c r="AC2" s="197" t="s">
        <v>313</v>
      </c>
      <c r="AD2" s="197" t="s">
        <v>322</v>
      </c>
      <c r="AE2" s="197" t="s">
        <v>313</v>
      </c>
      <c r="AF2" s="197" t="s">
        <v>315</v>
      </c>
      <c r="AG2" s="197" t="s">
        <v>313</v>
      </c>
      <c r="AH2" s="197" t="s">
        <v>314</v>
      </c>
      <c r="AI2" s="197" t="s">
        <v>313</v>
      </c>
      <c r="AJ2" s="197" t="s">
        <v>315</v>
      </c>
      <c r="AK2" s="197"/>
      <c r="AL2" s="197" t="s">
        <v>316</v>
      </c>
      <c r="AM2" s="197" t="s">
        <v>313</v>
      </c>
      <c r="AN2" s="197" t="s">
        <v>317</v>
      </c>
      <c r="AO2" s="197" t="s">
        <v>313</v>
      </c>
      <c r="AP2" s="197" t="s">
        <v>11</v>
      </c>
      <c r="AQ2" s="197"/>
      <c r="AR2" s="197" t="s">
        <v>10</v>
      </c>
      <c r="AS2" s="197"/>
      <c r="AT2" s="197" t="s">
        <v>318</v>
      </c>
      <c r="AU2" s="197" t="s">
        <v>313</v>
      </c>
      <c r="AV2" s="197" t="s">
        <v>326</v>
      </c>
      <c r="AW2" s="197" t="s">
        <v>313</v>
      </c>
      <c r="AX2" s="197" t="s">
        <v>328</v>
      </c>
      <c r="AY2" s="197" t="s">
        <v>313</v>
      </c>
      <c r="AZ2" s="197" t="s">
        <v>327</v>
      </c>
      <c r="BA2" s="197" t="s">
        <v>313</v>
      </c>
      <c r="BB2" s="197" t="s">
        <v>311</v>
      </c>
      <c r="BC2" s="197" t="s">
        <v>313</v>
      </c>
      <c r="BD2" s="197" t="s">
        <v>310</v>
      </c>
      <c r="BE2" s="197" t="s">
        <v>313</v>
      </c>
      <c r="BF2" s="197" t="s">
        <v>320</v>
      </c>
      <c r="BG2" s="197" t="s">
        <v>313</v>
      </c>
      <c r="BH2" s="197" t="s">
        <v>329</v>
      </c>
      <c r="BI2" s="197" t="s">
        <v>313</v>
      </c>
      <c r="BJ2" s="197" t="s">
        <v>319</v>
      </c>
      <c r="BK2" s="197" t="s">
        <v>313</v>
      </c>
      <c r="BL2" s="197" t="s">
        <v>321</v>
      </c>
      <c r="BM2" s="197" t="s">
        <v>313</v>
      </c>
      <c r="BN2" s="198" t="s">
        <v>21</v>
      </c>
      <c r="BO2" s="199" t="s">
        <v>312</v>
      </c>
      <c r="BP2" s="200" t="s">
        <v>18</v>
      </c>
      <c r="BQ2" s="201"/>
    </row>
    <row r="3" spans="1:73" s="202" customFormat="1" ht="409.6" customHeight="1" x14ac:dyDescent="0.25">
      <c r="A3" s="197" t="s">
        <v>337</v>
      </c>
      <c r="B3" s="203">
        <v>41782616</v>
      </c>
      <c r="C3" s="199">
        <v>43524</v>
      </c>
      <c r="D3" s="204">
        <v>38983.75</v>
      </c>
      <c r="E3" s="204"/>
      <c r="F3" s="197">
        <v>65</v>
      </c>
      <c r="G3" s="197" t="s">
        <v>339</v>
      </c>
      <c r="H3" s="197" t="s">
        <v>132</v>
      </c>
      <c r="I3" s="197" t="s">
        <v>341</v>
      </c>
      <c r="J3" s="205" t="s">
        <v>174</v>
      </c>
      <c r="K3" s="261" t="s">
        <v>344</v>
      </c>
      <c r="L3" s="197" t="s">
        <v>351</v>
      </c>
      <c r="M3" s="197" t="str">
        <f>BL2</f>
        <v>Реконструкция ВЛ-0,4 кВ в части замены провода на провод большего сечения, км</v>
      </c>
      <c r="N3" s="197" t="str">
        <f>BL3</f>
        <v>реконструкция существующей ВЛ-0,4 кВ № 3 в части замены неизолированного провода (А-25) на провод большего сечения (СИП 50мм2) на участке протяженностью 0,3 км с заменой двух опор</v>
      </c>
      <c r="O3" s="198">
        <f>O4+O5</f>
        <v>152.10399999999998</v>
      </c>
      <c r="P3" s="198">
        <f t="shared" ref="P3:T3" si="0">P4+P5</f>
        <v>0</v>
      </c>
      <c r="Q3" s="198">
        <f t="shared" si="0"/>
        <v>15.067</v>
      </c>
      <c r="R3" s="198">
        <f t="shared" si="0"/>
        <v>136.21199999999999</v>
      </c>
      <c r="S3" s="198">
        <f t="shared" si="0"/>
        <v>0</v>
      </c>
      <c r="T3" s="198">
        <f t="shared" si="0"/>
        <v>0.82499999999999996</v>
      </c>
      <c r="U3" s="198">
        <f>Q3+R3+S3+T3</f>
        <v>152.10399999999998</v>
      </c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206"/>
      <c r="AM3" s="197"/>
      <c r="AN3" s="197"/>
      <c r="AO3" s="197"/>
      <c r="AP3" s="197"/>
      <c r="AQ3" s="197"/>
      <c r="AR3" s="197"/>
      <c r="AS3" s="197"/>
      <c r="AT3" s="206"/>
      <c r="AU3" s="197"/>
      <c r="AV3" s="197"/>
      <c r="AW3" s="197"/>
      <c r="AX3" s="197"/>
      <c r="AY3" s="197"/>
      <c r="AZ3" s="197"/>
      <c r="BA3" s="197"/>
      <c r="BB3" s="197"/>
      <c r="BC3" s="197"/>
      <c r="BD3" s="206"/>
      <c r="BE3" s="198"/>
      <c r="BF3" s="197"/>
      <c r="BG3" s="198"/>
      <c r="BH3" s="197"/>
      <c r="BI3" s="204"/>
      <c r="BJ3" s="204"/>
      <c r="BK3" s="197"/>
      <c r="BL3" s="197" t="s">
        <v>352</v>
      </c>
      <c r="BM3" s="198">
        <f>0.3*352.08+2*23.25</f>
        <v>152.124</v>
      </c>
      <c r="BN3" s="207">
        <f t="shared" ref="BN3:BN8" si="1">W3+Y3+AA3+AC3+AE3+AG3+AI3+AM3+AO3+AQ3+AS3+AU3+AW3+AY3+BA3+BC3+BE3+BG3+BI3+BK3+BM3</f>
        <v>152.124</v>
      </c>
      <c r="BO3" s="199">
        <v>43884</v>
      </c>
      <c r="BP3" s="200" t="s">
        <v>210</v>
      </c>
      <c r="BQ3" s="199">
        <v>43524</v>
      </c>
      <c r="BR3" s="208">
        <v>12</v>
      </c>
      <c r="BS3" s="202">
        <f>BR3*30</f>
        <v>360</v>
      </c>
      <c r="BT3" s="209">
        <f>BQ3+BS3</f>
        <v>43884</v>
      </c>
    </row>
    <row r="4" spans="1:73" s="202" customFormat="1" ht="409.6" customHeight="1" x14ac:dyDescent="0.25">
      <c r="A4" s="197"/>
      <c r="B4" s="203"/>
      <c r="C4" s="199"/>
      <c r="D4" s="204"/>
      <c r="E4" s="204"/>
      <c r="F4" s="197"/>
      <c r="G4" s="197"/>
      <c r="H4" s="197"/>
      <c r="I4" s="197"/>
      <c r="J4" s="205"/>
      <c r="K4" s="263"/>
      <c r="L4" s="197"/>
      <c r="M4" s="197" t="s">
        <v>355</v>
      </c>
      <c r="N4" s="197">
        <v>0.3</v>
      </c>
      <c r="O4" s="198">
        <f>N4*352.08</f>
        <v>105.624</v>
      </c>
      <c r="P4" s="198"/>
      <c r="Q4" s="198">
        <f>N4*34.89</f>
        <v>10.467000000000001</v>
      </c>
      <c r="R4" s="198">
        <f>N4*314.44</f>
        <v>94.331999999999994</v>
      </c>
      <c r="S4" s="198">
        <v>0</v>
      </c>
      <c r="T4" s="198">
        <f>N4*2.75</f>
        <v>0.82499999999999996</v>
      </c>
      <c r="U4" s="198">
        <f>SUM(Q4:T4)</f>
        <v>105.624</v>
      </c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206"/>
      <c r="AM4" s="197"/>
      <c r="AN4" s="197"/>
      <c r="AO4" s="197"/>
      <c r="AP4" s="197"/>
      <c r="AQ4" s="197"/>
      <c r="AR4" s="197"/>
      <c r="AS4" s="197"/>
      <c r="AT4" s="206"/>
      <c r="AU4" s="197"/>
      <c r="AV4" s="197"/>
      <c r="AW4" s="197"/>
      <c r="AX4" s="197"/>
      <c r="AY4" s="197"/>
      <c r="AZ4" s="197"/>
      <c r="BA4" s="197"/>
      <c r="BB4" s="197"/>
      <c r="BC4" s="197"/>
      <c r="BD4" s="206"/>
      <c r="BE4" s="207"/>
      <c r="BF4" s="197"/>
      <c r="BG4" s="198"/>
      <c r="BH4" s="197"/>
      <c r="BI4" s="204"/>
      <c r="BJ4" s="204"/>
      <c r="BK4" s="197"/>
      <c r="BL4" s="197"/>
      <c r="BM4" s="197"/>
      <c r="BN4" s="207"/>
      <c r="BO4" s="199"/>
      <c r="BP4" s="200"/>
      <c r="BQ4" s="210"/>
      <c r="BR4" s="211"/>
      <c r="BT4" s="209"/>
    </row>
    <row r="5" spans="1:73" s="202" customFormat="1" ht="174.75" customHeight="1" x14ac:dyDescent="0.25">
      <c r="A5" s="197"/>
      <c r="B5" s="203"/>
      <c r="C5" s="199"/>
      <c r="D5" s="204"/>
      <c r="E5" s="204"/>
      <c r="F5" s="197"/>
      <c r="G5" s="197"/>
      <c r="H5" s="197"/>
      <c r="I5" s="197"/>
      <c r="J5" s="205"/>
      <c r="K5" s="262"/>
      <c r="L5" s="197"/>
      <c r="M5" s="197" t="s">
        <v>356</v>
      </c>
      <c r="N5" s="197" t="s">
        <v>357</v>
      </c>
      <c r="O5" s="198">
        <f>23.24*2</f>
        <v>46.48</v>
      </c>
      <c r="P5" s="198"/>
      <c r="Q5" s="198">
        <f>2.3*2</f>
        <v>4.5999999999999996</v>
      </c>
      <c r="R5" s="198">
        <f>20.94*2</f>
        <v>41.88</v>
      </c>
      <c r="S5" s="198">
        <v>0</v>
      </c>
      <c r="T5" s="198">
        <v>0</v>
      </c>
      <c r="U5" s="198">
        <f>SUM(Q5:T5)</f>
        <v>46.480000000000004</v>
      </c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206"/>
      <c r="AM5" s="197"/>
      <c r="AN5" s="197"/>
      <c r="AO5" s="197"/>
      <c r="AP5" s="197"/>
      <c r="AQ5" s="197"/>
      <c r="AR5" s="197"/>
      <c r="AS5" s="197"/>
      <c r="AT5" s="206"/>
      <c r="AU5" s="197"/>
      <c r="AV5" s="197"/>
      <c r="AW5" s="197"/>
      <c r="AX5" s="197"/>
      <c r="AY5" s="197"/>
      <c r="AZ5" s="197"/>
      <c r="BA5" s="197"/>
      <c r="BB5" s="197"/>
      <c r="BC5" s="197"/>
      <c r="BD5" s="206"/>
      <c r="BE5" s="207"/>
      <c r="BF5" s="197"/>
      <c r="BG5" s="198"/>
      <c r="BH5" s="197"/>
      <c r="BI5" s="204"/>
      <c r="BJ5" s="204"/>
      <c r="BK5" s="197"/>
      <c r="BL5" s="197"/>
      <c r="BM5" s="197"/>
      <c r="BN5" s="207"/>
      <c r="BO5" s="199"/>
      <c r="BP5" s="200"/>
      <c r="BQ5" s="210"/>
      <c r="BR5" s="211"/>
      <c r="BT5" s="209"/>
    </row>
    <row r="6" spans="1:73" s="202" customFormat="1" ht="409.6" customHeight="1" x14ac:dyDescent="0.25">
      <c r="A6" s="212" t="s">
        <v>338</v>
      </c>
      <c r="B6" s="213">
        <v>41776713</v>
      </c>
      <c r="C6" s="199">
        <v>43524</v>
      </c>
      <c r="D6" s="214">
        <v>11110.665999999999</v>
      </c>
      <c r="E6" s="214"/>
      <c r="F6" s="197">
        <v>30</v>
      </c>
      <c r="G6" s="213" t="s">
        <v>340</v>
      </c>
      <c r="H6" s="213" t="s">
        <v>138</v>
      </c>
      <c r="I6" s="213" t="s">
        <v>342</v>
      </c>
      <c r="J6" s="248" t="s">
        <v>343</v>
      </c>
      <c r="K6" s="248" t="s">
        <v>345</v>
      </c>
      <c r="L6" s="197"/>
      <c r="M6" s="197"/>
      <c r="N6" s="197"/>
      <c r="O6" s="204">
        <f>O7</f>
        <v>47.08</v>
      </c>
      <c r="P6" s="204">
        <f t="shared" ref="P6:U6" si="2">P7</f>
        <v>0</v>
      </c>
      <c r="Q6" s="204">
        <f t="shared" si="2"/>
        <v>5.1787999999999998</v>
      </c>
      <c r="R6" s="204">
        <f t="shared" si="2"/>
        <v>39.0764</v>
      </c>
      <c r="S6" s="204">
        <f t="shared" si="2"/>
        <v>0</v>
      </c>
      <c r="T6" s="204">
        <f t="shared" si="2"/>
        <v>2.8247999999999998</v>
      </c>
      <c r="U6" s="204">
        <f t="shared" si="2"/>
        <v>47.08</v>
      </c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207"/>
      <c r="AM6" s="198"/>
      <c r="AN6" s="198"/>
      <c r="AO6" s="198"/>
      <c r="AP6" s="198"/>
      <c r="AQ6" s="198"/>
      <c r="AR6" s="198"/>
      <c r="AS6" s="198"/>
      <c r="AT6" s="206"/>
      <c r="AU6" s="215"/>
      <c r="AV6" s="198"/>
      <c r="AW6" s="198"/>
      <c r="AX6" s="198"/>
      <c r="AY6" s="198"/>
      <c r="AZ6" s="198"/>
      <c r="BA6" s="198"/>
      <c r="BB6" s="198"/>
      <c r="BC6" s="198"/>
      <c r="BD6" s="206">
        <v>0.04</v>
      </c>
      <c r="BE6" s="207">
        <f>BD6*1177</f>
        <v>47.08</v>
      </c>
      <c r="BF6" s="197"/>
      <c r="BG6" s="198"/>
      <c r="BH6" s="197"/>
      <c r="BI6" s="215"/>
      <c r="BJ6" s="215"/>
      <c r="BK6" s="198"/>
      <c r="BL6" s="198"/>
      <c r="BM6" s="198"/>
      <c r="BN6" s="207">
        <f t="shared" si="1"/>
        <v>47.08</v>
      </c>
      <c r="BO6" s="199">
        <v>43884</v>
      </c>
      <c r="BP6" s="198" t="s">
        <v>353</v>
      </c>
      <c r="BQ6" s="216">
        <v>43524</v>
      </c>
      <c r="BR6" s="203">
        <v>12</v>
      </c>
      <c r="BS6" s="202">
        <f t="shared" ref="BS6:BS8" si="3">BR6*30</f>
        <v>360</v>
      </c>
      <c r="BT6" s="209">
        <f t="shared" ref="BT6:BT8" si="4">BQ6+BS6</f>
        <v>43884</v>
      </c>
      <c r="BU6" s="217"/>
    </row>
    <row r="7" spans="1:73" s="202" customFormat="1" ht="409.6" customHeight="1" x14ac:dyDescent="0.25">
      <c r="A7" s="212"/>
      <c r="B7" s="213"/>
      <c r="C7" s="199"/>
      <c r="D7" s="214"/>
      <c r="E7" s="214"/>
      <c r="F7" s="197"/>
      <c r="G7" s="213"/>
      <c r="H7" s="213"/>
      <c r="I7" s="213"/>
      <c r="J7" s="250"/>
      <c r="K7" s="250"/>
      <c r="L7" s="197"/>
      <c r="M7" s="197" t="s">
        <v>310</v>
      </c>
      <c r="N7" s="197">
        <f>BD6</f>
        <v>0.04</v>
      </c>
      <c r="O7" s="198">
        <f>N7*1177</f>
        <v>47.08</v>
      </c>
      <c r="P7" s="198"/>
      <c r="Q7" s="198">
        <f>O7*0.11</f>
        <v>5.1787999999999998</v>
      </c>
      <c r="R7" s="198">
        <f>O7*0.83</f>
        <v>39.0764</v>
      </c>
      <c r="S7" s="198">
        <v>0</v>
      </c>
      <c r="T7" s="198">
        <f>O7*0.06</f>
        <v>2.8247999999999998</v>
      </c>
      <c r="U7" s="198">
        <f>SUM(Q7:T7)</f>
        <v>47.08</v>
      </c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207"/>
      <c r="AM7" s="198"/>
      <c r="AN7" s="198"/>
      <c r="AO7" s="198"/>
      <c r="AP7" s="198"/>
      <c r="AQ7" s="198"/>
      <c r="AR7" s="198"/>
      <c r="AS7" s="198"/>
      <c r="AT7" s="206"/>
      <c r="AU7" s="215"/>
      <c r="AV7" s="198"/>
      <c r="AW7" s="198"/>
      <c r="AX7" s="198"/>
      <c r="AY7" s="198"/>
      <c r="AZ7" s="198"/>
      <c r="BA7" s="198"/>
      <c r="BB7" s="198"/>
      <c r="BC7" s="198"/>
      <c r="BD7" s="206"/>
      <c r="BE7" s="207"/>
      <c r="BF7" s="197"/>
      <c r="BG7" s="198"/>
      <c r="BH7" s="197"/>
      <c r="BI7" s="215"/>
      <c r="BJ7" s="215"/>
      <c r="BK7" s="198"/>
      <c r="BL7" s="198"/>
      <c r="BM7" s="198"/>
      <c r="BN7" s="207"/>
      <c r="BO7" s="199"/>
      <c r="BP7" s="198"/>
      <c r="BQ7" s="216"/>
      <c r="BR7" s="203"/>
      <c r="BT7" s="209"/>
      <c r="BU7" s="217"/>
    </row>
    <row r="8" spans="1:73" s="202" customFormat="1" ht="298.5" customHeight="1" x14ac:dyDescent="0.25">
      <c r="A8" s="212" t="s">
        <v>346</v>
      </c>
      <c r="B8" s="213">
        <v>41778266</v>
      </c>
      <c r="C8" s="199">
        <v>43525</v>
      </c>
      <c r="D8" s="214">
        <v>89962.5</v>
      </c>
      <c r="E8" s="214"/>
      <c r="F8" s="197">
        <v>150</v>
      </c>
      <c r="G8" s="213" t="s">
        <v>347</v>
      </c>
      <c r="H8" s="213" t="s">
        <v>138</v>
      </c>
      <c r="I8" s="213" t="s">
        <v>348</v>
      </c>
      <c r="J8" s="248" t="s">
        <v>349</v>
      </c>
      <c r="K8" s="248" t="s">
        <v>350</v>
      </c>
      <c r="L8" s="197"/>
      <c r="M8" s="218"/>
      <c r="N8" s="197"/>
      <c r="O8" s="198">
        <f>O9+O10+O11+O12</f>
        <v>783.78</v>
      </c>
      <c r="P8" s="198">
        <f t="shared" ref="P8:U8" si="5">P9+P10+P11+P12</f>
        <v>0</v>
      </c>
      <c r="Q8" s="198">
        <f t="shared" si="5"/>
        <v>33.2849</v>
      </c>
      <c r="R8" s="198">
        <f t="shared" si="5"/>
        <v>97.887899999999988</v>
      </c>
      <c r="S8" s="198">
        <f t="shared" si="5"/>
        <v>636.41</v>
      </c>
      <c r="T8" s="198">
        <f t="shared" si="5"/>
        <v>16.197199999999999</v>
      </c>
      <c r="U8" s="198">
        <f t="shared" si="5"/>
        <v>783.77999999999986</v>
      </c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7">
        <v>0.01</v>
      </c>
      <c r="AI8" s="198">
        <f>U9</f>
        <v>12.82</v>
      </c>
      <c r="AJ8" s="197"/>
      <c r="AK8" s="198"/>
      <c r="AL8" s="206">
        <v>1</v>
      </c>
      <c r="AM8" s="198">
        <f>U10</f>
        <v>72.070000000000007</v>
      </c>
      <c r="AN8" s="197"/>
      <c r="AO8" s="198"/>
      <c r="AP8" s="198"/>
      <c r="AQ8" s="198"/>
      <c r="AR8" s="198"/>
      <c r="AS8" s="198"/>
      <c r="AT8" s="206" t="s">
        <v>354</v>
      </c>
      <c r="AU8" s="198">
        <f>572.11+115.01</f>
        <v>687.12</v>
      </c>
      <c r="AV8" s="198"/>
      <c r="AW8" s="198"/>
      <c r="AX8" s="198"/>
      <c r="AY8" s="198"/>
      <c r="AZ8" s="198"/>
      <c r="BA8" s="198"/>
      <c r="BB8" s="198"/>
      <c r="BC8" s="198"/>
      <c r="BD8" s="206">
        <v>0.01</v>
      </c>
      <c r="BE8" s="207">
        <f>U12</f>
        <v>11.77</v>
      </c>
      <c r="BF8" s="197"/>
      <c r="BG8" s="197"/>
      <c r="BH8" s="197"/>
      <c r="BI8" s="215"/>
      <c r="BJ8" s="215"/>
      <c r="BK8" s="198"/>
      <c r="BL8" s="198"/>
      <c r="BM8" s="198"/>
      <c r="BN8" s="207">
        <f t="shared" si="1"/>
        <v>783.78</v>
      </c>
      <c r="BO8" s="199">
        <v>43705</v>
      </c>
      <c r="BP8" s="198"/>
      <c r="BQ8" s="216">
        <v>43525</v>
      </c>
      <c r="BR8" s="203">
        <v>6</v>
      </c>
      <c r="BS8" s="202">
        <f t="shared" si="3"/>
        <v>180</v>
      </c>
      <c r="BT8" s="209">
        <f t="shared" si="4"/>
        <v>43705</v>
      </c>
      <c r="BU8" s="217"/>
    </row>
    <row r="9" spans="1:73" s="202" customFormat="1" ht="266.25" customHeight="1" x14ac:dyDescent="0.25">
      <c r="A9" s="212"/>
      <c r="B9" s="213"/>
      <c r="C9" s="199"/>
      <c r="D9" s="214"/>
      <c r="E9" s="214"/>
      <c r="F9" s="197"/>
      <c r="G9" s="213"/>
      <c r="H9" s="213"/>
      <c r="I9" s="213"/>
      <c r="J9" s="249"/>
      <c r="K9" s="249"/>
      <c r="L9" s="197"/>
      <c r="M9" s="197" t="s">
        <v>314</v>
      </c>
      <c r="N9" s="197">
        <f>AH8</f>
        <v>0.01</v>
      </c>
      <c r="O9" s="198">
        <f>N9*1282</f>
        <v>12.82</v>
      </c>
      <c r="P9" s="198"/>
      <c r="Q9" s="198">
        <f>O9*0.11</f>
        <v>1.4102000000000001</v>
      </c>
      <c r="R9" s="198">
        <f>O9*0.84</f>
        <v>10.768800000000001</v>
      </c>
      <c r="S9" s="198">
        <v>0</v>
      </c>
      <c r="T9" s="198">
        <f>O9*0.05</f>
        <v>0.64100000000000001</v>
      </c>
      <c r="U9" s="198">
        <f>SUM(Q9:T9)</f>
        <v>12.82</v>
      </c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207"/>
      <c r="AM9" s="198"/>
      <c r="AN9" s="198"/>
      <c r="AO9" s="198"/>
      <c r="AP9" s="198"/>
      <c r="AQ9" s="198"/>
      <c r="AR9" s="198"/>
      <c r="AS9" s="198"/>
      <c r="AT9" s="207"/>
      <c r="AU9" s="198"/>
      <c r="AV9" s="198"/>
      <c r="AW9" s="198"/>
      <c r="AX9" s="198"/>
      <c r="AY9" s="198"/>
      <c r="AZ9" s="198"/>
      <c r="BA9" s="198"/>
      <c r="BB9" s="198"/>
      <c r="BC9" s="198"/>
      <c r="BD9" s="207"/>
      <c r="BE9" s="207"/>
      <c r="BF9" s="198"/>
      <c r="BG9" s="198"/>
      <c r="BH9" s="197"/>
      <c r="BI9" s="215"/>
      <c r="BJ9" s="215"/>
      <c r="BK9" s="198"/>
      <c r="BL9" s="198"/>
      <c r="BM9" s="198"/>
      <c r="BN9" s="207"/>
      <c r="BO9" s="199"/>
      <c r="BP9" s="198"/>
      <c r="BQ9" s="216"/>
      <c r="BR9" s="203"/>
      <c r="BT9" s="209"/>
      <c r="BU9" s="217"/>
    </row>
    <row r="10" spans="1:73" s="202" customFormat="1" ht="266.25" customHeight="1" x14ac:dyDescent="0.25">
      <c r="A10" s="212"/>
      <c r="B10" s="213"/>
      <c r="C10" s="199"/>
      <c r="D10" s="214"/>
      <c r="E10" s="214"/>
      <c r="F10" s="197"/>
      <c r="G10" s="213"/>
      <c r="H10" s="213"/>
      <c r="I10" s="213"/>
      <c r="J10" s="249"/>
      <c r="K10" s="249"/>
      <c r="L10" s="197"/>
      <c r="M10" s="197" t="s">
        <v>316</v>
      </c>
      <c r="N10" s="197">
        <f>AL8</f>
        <v>1</v>
      </c>
      <c r="O10" s="198">
        <v>72.069999999999993</v>
      </c>
      <c r="P10" s="198"/>
      <c r="Q10" s="198">
        <v>5.34</v>
      </c>
      <c r="R10" s="198">
        <v>19.440000000000001</v>
      </c>
      <c r="S10" s="198">
        <v>45.49</v>
      </c>
      <c r="T10" s="198">
        <v>1.8</v>
      </c>
      <c r="U10" s="198">
        <f>SUM(Q10:T10)</f>
        <v>72.070000000000007</v>
      </c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7"/>
      <c r="AI10" s="215"/>
      <c r="AJ10" s="215"/>
      <c r="AK10" s="198"/>
      <c r="AL10" s="206"/>
      <c r="AM10" s="215"/>
      <c r="AN10" s="215"/>
      <c r="AO10" s="198"/>
      <c r="AP10" s="198"/>
      <c r="AQ10" s="198"/>
      <c r="AR10" s="198"/>
      <c r="AS10" s="198"/>
      <c r="AT10" s="206"/>
      <c r="AU10" s="215"/>
      <c r="AV10" s="198"/>
      <c r="AW10" s="198"/>
      <c r="AX10" s="198"/>
      <c r="AY10" s="198"/>
      <c r="AZ10" s="198"/>
      <c r="BA10" s="198"/>
      <c r="BB10" s="198"/>
      <c r="BC10" s="198"/>
      <c r="BD10" s="206"/>
      <c r="BE10" s="198"/>
      <c r="BF10" s="197"/>
      <c r="BG10" s="198"/>
      <c r="BH10" s="197"/>
      <c r="BI10" s="215"/>
      <c r="BJ10" s="215"/>
      <c r="BK10" s="198"/>
      <c r="BL10" s="198"/>
      <c r="BM10" s="198"/>
      <c r="BN10" s="207"/>
      <c r="BO10" s="199"/>
      <c r="BP10" s="198"/>
      <c r="BQ10" s="216"/>
      <c r="BR10" s="203"/>
      <c r="BT10" s="209"/>
      <c r="BU10" s="217"/>
    </row>
    <row r="11" spans="1:73" s="202" customFormat="1" ht="266.25" customHeight="1" x14ac:dyDescent="0.25">
      <c r="A11" s="212"/>
      <c r="B11" s="213"/>
      <c r="C11" s="199"/>
      <c r="D11" s="214"/>
      <c r="E11" s="214"/>
      <c r="F11" s="197"/>
      <c r="G11" s="213"/>
      <c r="H11" s="213"/>
      <c r="I11" s="213"/>
      <c r="J11" s="249"/>
      <c r="K11" s="249"/>
      <c r="L11" s="197"/>
      <c r="M11" s="197" t="s">
        <v>318</v>
      </c>
      <c r="N11" s="197" t="str">
        <f>AT8</f>
        <v>КТП 160 кВА со шкафом АСКУЭ в комплекте с УСПД (МЭК-104)</v>
      </c>
      <c r="O11" s="198">
        <f>572.11+115.01</f>
        <v>687.12</v>
      </c>
      <c r="P11" s="198"/>
      <c r="Q11" s="198">
        <f>22.93+2.31</f>
        <v>25.24</v>
      </c>
      <c r="R11" s="198">
        <f>55.11+2.8</f>
        <v>57.91</v>
      </c>
      <c r="S11" s="198">
        <f>486.69+104.23</f>
        <v>590.91999999999996</v>
      </c>
      <c r="T11" s="198">
        <f>7.38+5.67</f>
        <v>13.05</v>
      </c>
      <c r="U11" s="198">
        <f>Q11+R11+S11+T11</f>
        <v>687.11999999999989</v>
      </c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7"/>
      <c r="AI11" s="215"/>
      <c r="AJ11" s="215"/>
      <c r="AK11" s="198"/>
      <c r="AL11" s="206"/>
      <c r="AM11" s="215"/>
      <c r="AN11" s="215"/>
      <c r="AO11" s="198"/>
      <c r="AP11" s="198"/>
      <c r="AQ11" s="198"/>
      <c r="AR11" s="198"/>
      <c r="AS11" s="198"/>
      <c r="AT11" s="206"/>
      <c r="AU11" s="215"/>
      <c r="AV11" s="198"/>
      <c r="AW11" s="198"/>
      <c r="AX11" s="198"/>
      <c r="AY11" s="198"/>
      <c r="AZ11" s="198"/>
      <c r="BA11" s="198"/>
      <c r="BB11" s="198"/>
      <c r="BC11" s="198"/>
      <c r="BD11" s="206"/>
      <c r="BE11" s="207"/>
      <c r="BF11" s="197"/>
      <c r="BG11" s="198"/>
      <c r="BH11" s="197"/>
      <c r="BI11" s="215"/>
      <c r="BJ11" s="215"/>
      <c r="BK11" s="198"/>
      <c r="BL11" s="198"/>
      <c r="BM11" s="198"/>
      <c r="BN11" s="207"/>
      <c r="BO11" s="199"/>
      <c r="BP11" s="198"/>
      <c r="BQ11" s="216"/>
      <c r="BR11" s="203"/>
      <c r="BT11" s="209"/>
      <c r="BU11" s="217"/>
    </row>
    <row r="12" spans="1:73" s="202" customFormat="1" ht="266.25" customHeight="1" x14ac:dyDescent="0.25">
      <c r="A12" s="212"/>
      <c r="B12" s="213"/>
      <c r="C12" s="199"/>
      <c r="D12" s="214"/>
      <c r="E12" s="214"/>
      <c r="F12" s="197"/>
      <c r="G12" s="213"/>
      <c r="H12" s="213"/>
      <c r="I12" s="213"/>
      <c r="J12" s="250"/>
      <c r="K12" s="250"/>
      <c r="L12" s="197"/>
      <c r="M12" s="197" t="s">
        <v>310</v>
      </c>
      <c r="N12" s="197">
        <f>BD8</f>
        <v>0.01</v>
      </c>
      <c r="O12" s="198">
        <f>N12*1177</f>
        <v>11.77</v>
      </c>
      <c r="P12" s="198"/>
      <c r="Q12" s="198">
        <f>O12*0.11</f>
        <v>1.2947</v>
      </c>
      <c r="R12" s="198">
        <f>O12*0.83</f>
        <v>9.7690999999999999</v>
      </c>
      <c r="S12" s="198">
        <v>0</v>
      </c>
      <c r="T12" s="198">
        <f>O12*0.06</f>
        <v>0.70619999999999994</v>
      </c>
      <c r="U12" s="198">
        <f>SUM(Q12:T12)</f>
        <v>11.77</v>
      </c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7"/>
      <c r="AI12" s="215"/>
      <c r="AJ12" s="215"/>
      <c r="AK12" s="198"/>
      <c r="AL12" s="206"/>
      <c r="AM12" s="215"/>
      <c r="AN12" s="215"/>
      <c r="AO12" s="198"/>
      <c r="AP12" s="198"/>
      <c r="AQ12" s="198"/>
      <c r="AR12" s="198"/>
      <c r="AS12" s="198"/>
      <c r="AT12" s="206"/>
      <c r="AU12" s="215"/>
      <c r="AV12" s="198"/>
      <c r="AW12" s="198"/>
      <c r="AX12" s="198"/>
      <c r="AY12" s="198"/>
      <c r="AZ12" s="198"/>
      <c r="BA12" s="198"/>
      <c r="BB12" s="198"/>
      <c r="BC12" s="198"/>
      <c r="BD12" s="206"/>
      <c r="BE12" s="207"/>
      <c r="BF12" s="197"/>
      <c r="BG12" s="198"/>
      <c r="BH12" s="197"/>
      <c r="BI12" s="215"/>
      <c r="BJ12" s="215"/>
      <c r="BK12" s="198"/>
      <c r="BL12" s="198"/>
      <c r="BM12" s="198"/>
      <c r="BN12" s="207"/>
      <c r="BO12" s="199"/>
      <c r="BP12" s="198"/>
      <c r="BQ12" s="216"/>
      <c r="BR12" s="203"/>
      <c r="BT12" s="209"/>
      <c r="BU12" s="217"/>
    </row>
    <row r="13" spans="1:73" s="236" customFormat="1" ht="409.6" customHeight="1" x14ac:dyDescent="0.25">
      <c r="A13" s="251" t="s">
        <v>39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3"/>
      <c r="O13" s="254">
        <f>O3+O6+O8</f>
        <v>982.96399999999994</v>
      </c>
      <c r="P13" s="254">
        <f t="shared" ref="P13:U13" si="6">P3+P6+P8</f>
        <v>0</v>
      </c>
      <c r="Q13" s="254">
        <f t="shared" si="6"/>
        <v>53.530699999999996</v>
      </c>
      <c r="R13" s="254">
        <f t="shared" si="6"/>
        <v>273.17629999999997</v>
      </c>
      <c r="S13" s="254">
        <f t="shared" si="6"/>
        <v>636.41</v>
      </c>
      <c r="T13" s="254">
        <f t="shared" si="6"/>
        <v>19.846999999999998</v>
      </c>
      <c r="U13" s="254">
        <f t="shared" si="6"/>
        <v>982.96399999999983</v>
      </c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5">
        <v>0.01</v>
      </c>
      <c r="AI13" s="256">
        <v>12.82</v>
      </c>
      <c r="AJ13" s="256"/>
      <c r="AK13" s="254"/>
      <c r="AL13" s="257">
        <v>1</v>
      </c>
      <c r="AM13" s="256">
        <v>72.069999999999993</v>
      </c>
      <c r="AN13" s="256"/>
      <c r="AO13" s="254"/>
      <c r="AP13" s="254"/>
      <c r="AQ13" s="254"/>
      <c r="AR13" s="254"/>
      <c r="AS13" s="254"/>
      <c r="AT13" s="257" t="s">
        <v>368</v>
      </c>
      <c r="AU13" s="256">
        <v>687.12</v>
      </c>
      <c r="AV13" s="254"/>
      <c r="AW13" s="254"/>
      <c r="AX13" s="254"/>
      <c r="AY13" s="254"/>
      <c r="AZ13" s="254"/>
      <c r="BA13" s="254"/>
      <c r="BB13" s="254"/>
      <c r="BC13" s="254"/>
      <c r="BD13" s="257">
        <v>0.05</v>
      </c>
      <c r="BE13" s="258">
        <f>BE6+BE8</f>
        <v>58.849999999999994</v>
      </c>
      <c r="BF13" s="255"/>
      <c r="BG13" s="254"/>
      <c r="BH13" s="255"/>
      <c r="BI13" s="256"/>
      <c r="BJ13" s="256"/>
      <c r="BK13" s="254"/>
      <c r="BL13" s="254" t="s">
        <v>369</v>
      </c>
      <c r="BM13" s="254">
        <v>152.124</v>
      </c>
      <c r="BN13" s="258">
        <f>SUM(BN3:BN12)</f>
        <v>982.98399999999992</v>
      </c>
      <c r="BO13" s="259"/>
      <c r="BP13" s="260"/>
      <c r="BQ13" s="234"/>
      <c r="BR13" s="235"/>
      <c r="BT13" s="237"/>
      <c r="BU13" s="238"/>
    </row>
    <row r="14" spans="1:73" s="22" customFormat="1" ht="138.75" customHeight="1" x14ac:dyDescent="0.25">
      <c r="A14" s="226"/>
      <c r="B14" s="227"/>
      <c r="C14" s="228"/>
      <c r="D14" s="229"/>
      <c r="E14" s="229"/>
      <c r="F14" s="230"/>
      <c r="G14" s="227"/>
      <c r="H14" s="227"/>
      <c r="I14" s="227"/>
      <c r="J14" s="227"/>
      <c r="K14" s="227"/>
      <c r="L14" s="230"/>
      <c r="M14" s="230"/>
      <c r="N14" s="230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0"/>
      <c r="AU14" s="232"/>
      <c r="AV14" s="231"/>
      <c r="AW14" s="231"/>
      <c r="AX14" s="231"/>
      <c r="AY14" s="231"/>
      <c r="AZ14" s="231"/>
      <c r="BA14" s="231"/>
      <c r="BB14" s="231"/>
      <c r="BC14" s="231"/>
      <c r="BD14" s="230"/>
      <c r="BE14" s="231"/>
      <c r="BF14" s="230"/>
      <c r="BG14" s="231"/>
      <c r="BH14" s="230"/>
      <c r="BI14" s="232"/>
      <c r="BJ14" s="232"/>
      <c r="BK14" s="231"/>
      <c r="BL14" s="231"/>
      <c r="BM14" s="231"/>
      <c r="BN14" s="231"/>
      <c r="BO14" s="228"/>
      <c r="BP14" s="219"/>
      <c r="BQ14" s="192"/>
      <c r="BR14" s="195"/>
      <c r="BT14" s="191"/>
      <c r="BU14" s="25"/>
    </row>
    <row r="15" spans="1:73" s="22" customFormat="1" ht="269.25" customHeight="1" x14ac:dyDescent="0.25">
      <c r="A15" s="233" t="s">
        <v>359</v>
      </c>
      <c r="B15" s="224"/>
      <c r="C15" s="26"/>
      <c r="D15" s="225"/>
      <c r="E15" s="225"/>
      <c r="F15" s="179"/>
      <c r="G15" s="224"/>
      <c r="J15" s="233" t="s">
        <v>363</v>
      </c>
      <c r="L15" s="179"/>
      <c r="M15" s="179"/>
      <c r="N15" s="179"/>
      <c r="O15" s="233" t="s">
        <v>364</v>
      </c>
      <c r="P15" s="179"/>
      <c r="Q15" s="179"/>
      <c r="R15" s="179"/>
      <c r="S15" s="179"/>
      <c r="T15" s="179"/>
      <c r="U15" s="179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179"/>
      <c r="AI15" s="40"/>
      <c r="AJ15" s="40"/>
      <c r="AK15" s="36"/>
      <c r="AL15" s="179"/>
      <c r="AM15" s="40"/>
      <c r="AN15" s="40"/>
      <c r="AO15" s="36"/>
      <c r="AP15" s="36"/>
      <c r="AQ15" s="36"/>
      <c r="AR15" s="36"/>
      <c r="AS15" s="36"/>
      <c r="AT15" s="179"/>
      <c r="AU15" s="40"/>
      <c r="AV15" s="36"/>
      <c r="AW15" s="36"/>
      <c r="AX15" s="36"/>
      <c r="AY15" s="36"/>
      <c r="AZ15" s="36"/>
      <c r="BA15" s="36"/>
      <c r="BB15" s="36"/>
      <c r="BC15" s="36"/>
      <c r="BD15" s="179"/>
      <c r="BE15" s="40"/>
      <c r="BF15" s="40"/>
      <c r="BG15" s="36"/>
      <c r="BH15" s="179"/>
      <c r="BI15" s="40"/>
      <c r="BJ15" s="40"/>
      <c r="BK15" s="36"/>
      <c r="BL15" s="36"/>
      <c r="BM15" s="36"/>
      <c r="BN15" s="36"/>
      <c r="BO15" s="26"/>
      <c r="BP15" s="219"/>
      <c r="BQ15" s="192"/>
      <c r="BR15" s="195"/>
      <c r="BT15" s="191"/>
      <c r="BU15" s="25"/>
    </row>
    <row r="16" spans="1:73" s="22" customFormat="1" ht="269.25" customHeight="1" x14ac:dyDescent="0.25">
      <c r="A16" s="233" t="s">
        <v>360</v>
      </c>
      <c r="B16" s="224"/>
      <c r="C16" s="26"/>
      <c r="D16" s="225"/>
      <c r="E16" s="225"/>
      <c r="F16" s="179"/>
      <c r="G16" s="224"/>
      <c r="J16" s="233" t="s">
        <v>363</v>
      </c>
      <c r="L16" s="179"/>
      <c r="M16" s="179"/>
      <c r="N16" s="179"/>
      <c r="O16" s="233" t="s">
        <v>365</v>
      </c>
      <c r="P16" s="179"/>
      <c r="Q16" s="179"/>
      <c r="R16" s="179"/>
      <c r="S16" s="179"/>
      <c r="T16" s="179"/>
      <c r="U16" s="179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179"/>
      <c r="BC16" s="179"/>
      <c r="BD16" s="179"/>
      <c r="BE16" s="179"/>
      <c r="BF16" s="179"/>
      <c r="BG16" s="36"/>
      <c r="BH16" s="179"/>
      <c r="BI16" s="40"/>
      <c r="BJ16" s="40"/>
      <c r="BK16" s="36"/>
      <c r="BL16" s="36"/>
      <c r="BM16" s="36"/>
      <c r="BN16" s="36"/>
      <c r="BO16" s="26"/>
      <c r="BP16" s="219"/>
      <c r="BQ16" s="192"/>
      <c r="BR16" s="195"/>
      <c r="BT16" s="191"/>
      <c r="BU16" s="25"/>
    </row>
    <row r="17" spans="1:73" s="22" customFormat="1" ht="269.25" customHeight="1" x14ac:dyDescent="0.25">
      <c r="A17" s="233" t="s">
        <v>361</v>
      </c>
      <c r="B17" s="224"/>
      <c r="C17" s="26"/>
      <c r="D17" s="225"/>
      <c r="E17" s="225"/>
      <c r="F17" s="179"/>
      <c r="G17" s="224"/>
      <c r="J17" s="233" t="s">
        <v>363</v>
      </c>
      <c r="L17" s="179"/>
      <c r="M17" s="179"/>
      <c r="N17" s="179"/>
      <c r="O17" s="233" t="s">
        <v>366</v>
      </c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179"/>
      <c r="AU17" s="40"/>
      <c r="AV17" s="36"/>
      <c r="AW17" s="36"/>
      <c r="AX17" s="36"/>
      <c r="AY17" s="36"/>
      <c r="AZ17" s="36"/>
      <c r="BA17" s="36"/>
      <c r="BB17" s="36"/>
      <c r="BC17" s="36"/>
      <c r="BD17" s="179"/>
      <c r="BE17" s="40"/>
      <c r="BF17" s="40"/>
      <c r="BG17" s="36"/>
      <c r="BH17" s="179"/>
      <c r="BI17" s="40"/>
      <c r="BJ17" s="40"/>
      <c r="BK17" s="36"/>
      <c r="BL17" s="36"/>
      <c r="BM17" s="36"/>
      <c r="BN17" s="36"/>
      <c r="BO17" s="26"/>
      <c r="BP17" s="219"/>
      <c r="BQ17" s="192"/>
      <c r="BR17" s="195"/>
      <c r="BT17" s="191"/>
      <c r="BU17" s="25"/>
    </row>
    <row r="18" spans="1:73" s="22" customFormat="1" ht="269.25" customHeight="1" x14ac:dyDescent="0.25">
      <c r="A18" s="233" t="s">
        <v>362</v>
      </c>
      <c r="B18" s="224"/>
      <c r="C18" s="26"/>
      <c r="D18" s="225"/>
      <c r="E18" s="225"/>
      <c r="F18" s="179"/>
      <c r="G18" s="224"/>
      <c r="J18" s="233" t="s">
        <v>363</v>
      </c>
      <c r="L18" s="179"/>
      <c r="M18" s="179"/>
      <c r="N18" s="179"/>
      <c r="O18" s="233" t="s">
        <v>367</v>
      </c>
      <c r="P18" s="179"/>
      <c r="Q18" s="179"/>
      <c r="R18" s="179"/>
      <c r="S18" s="179"/>
      <c r="T18" s="179"/>
      <c r="U18" s="179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179"/>
      <c r="AI18" s="179"/>
      <c r="AJ18" s="179"/>
      <c r="AK18" s="36"/>
      <c r="AL18" s="179"/>
      <c r="AM18" s="179"/>
      <c r="AN18" s="179"/>
      <c r="AO18" s="36"/>
      <c r="AP18" s="36"/>
      <c r="AQ18" s="36"/>
      <c r="AR18" s="36"/>
      <c r="AS18" s="36"/>
      <c r="AT18" s="179"/>
      <c r="AU18" s="179"/>
      <c r="AV18" s="36"/>
      <c r="AW18" s="36"/>
      <c r="AX18" s="36"/>
      <c r="AY18" s="36"/>
      <c r="AZ18" s="36"/>
      <c r="BA18" s="36"/>
      <c r="BB18" s="36"/>
      <c r="BC18" s="36"/>
      <c r="BD18" s="179"/>
      <c r="BE18" s="179"/>
      <c r="BF18" s="179"/>
      <c r="BG18" s="179"/>
      <c r="BH18" s="179"/>
      <c r="BI18" s="40"/>
      <c r="BJ18" s="40"/>
      <c r="BK18" s="36"/>
      <c r="BL18" s="36"/>
      <c r="BM18" s="36"/>
      <c r="BN18" s="36"/>
      <c r="BO18" s="26"/>
      <c r="BP18" s="219"/>
      <c r="BQ18" s="192"/>
      <c r="BR18" s="195"/>
      <c r="BT18" s="191"/>
      <c r="BU18" s="25"/>
    </row>
    <row r="19" spans="1:73" s="22" customFormat="1" ht="272.25" customHeight="1" x14ac:dyDescent="0.25">
      <c r="A19" s="220"/>
      <c r="B19" s="221"/>
      <c r="C19" s="222"/>
      <c r="D19" s="223"/>
      <c r="E19" s="223"/>
      <c r="F19" s="240"/>
      <c r="G19" s="221"/>
      <c r="H19" s="221"/>
      <c r="I19" s="221"/>
      <c r="J19" s="221"/>
      <c r="K19" s="221"/>
      <c r="L19" s="240"/>
      <c r="M19" s="240"/>
      <c r="N19" s="240"/>
      <c r="O19" s="181"/>
      <c r="P19" s="181"/>
      <c r="Q19" s="181"/>
      <c r="R19" s="181"/>
      <c r="S19" s="181"/>
      <c r="T19" s="181"/>
      <c r="U19" s="181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240"/>
      <c r="AI19" s="181"/>
      <c r="AJ19" s="181"/>
      <c r="AK19" s="180"/>
      <c r="AL19" s="240"/>
      <c r="AM19" s="181"/>
      <c r="AN19" s="181"/>
      <c r="AO19" s="180"/>
      <c r="AP19" s="180"/>
      <c r="AQ19" s="180"/>
      <c r="AR19" s="180"/>
      <c r="AS19" s="180"/>
      <c r="AT19" s="240"/>
      <c r="AU19" s="181"/>
      <c r="AV19" s="180"/>
      <c r="AW19" s="180"/>
      <c r="AX19" s="180"/>
      <c r="AY19" s="180"/>
      <c r="AZ19" s="180"/>
      <c r="BA19" s="180"/>
      <c r="BB19" s="180"/>
      <c r="BC19" s="180"/>
      <c r="BD19" s="240"/>
      <c r="BE19" s="181"/>
      <c r="BF19" s="181"/>
      <c r="BG19" s="180"/>
      <c r="BH19" s="240"/>
      <c r="BI19" s="181"/>
      <c r="BJ19" s="181"/>
      <c r="BK19" s="180"/>
      <c r="BL19" s="180"/>
      <c r="BM19" s="180"/>
      <c r="BN19" s="180"/>
      <c r="BO19" s="222"/>
      <c r="BP19" s="21"/>
      <c r="BQ19" s="192"/>
      <c r="BR19" s="195"/>
      <c r="BT19" s="191"/>
      <c r="BU19" s="25"/>
    </row>
    <row r="20" spans="1:73" s="22" customFormat="1" ht="243.7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3"/>
      <c r="AJ20" s="23"/>
      <c r="AK20" s="21"/>
      <c r="AL20" s="240"/>
      <c r="AM20" s="23"/>
      <c r="AN20" s="23"/>
      <c r="AO20" s="21"/>
      <c r="AP20" s="21"/>
      <c r="AQ20" s="21"/>
      <c r="AR20" s="21"/>
      <c r="AS20" s="21"/>
      <c r="AT20" s="240"/>
      <c r="AU20" s="23"/>
      <c r="AV20" s="21"/>
      <c r="AW20" s="21"/>
      <c r="AX20" s="21"/>
      <c r="AY20" s="21"/>
      <c r="AZ20" s="21"/>
      <c r="BA20" s="21"/>
      <c r="BB20" s="21"/>
      <c r="BC20" s="21"/>
      <c r="BD20" s="240"/>
      <c r="BE20" s="181"/>
      <c r="BF20" s="23"/>
      <c r="BG20" s="21"/>
      <c r="BH20" s="20"/>
      <c r="BI20" s="23"/>
      <c r="BJ20" s="23"/>
      <c r="BK20" s="21"/>
      <c r="BL20" s="21"/>
      <c r="BM20" s="21"/>
      <c r="BN20" s="180"/>
      <c r="BO20" s="24"/>
      <c r="BP20" s="21"/>
      <c r="BQ20" s="192"/>
      <c r="BR20" s="195"/>
      <c r="BT20" s="191"/>
      <c r="BU20" s="25"/>
    </row>
    <row r="21" spans="1:73" s="22" customFormat="1" ht="274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0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40"/>
      <c r="BE21" s="21"/>
      <c r="BF21" s="20"/>
      <c r="BG21" s="21"/>
      <c r="BH21" s="20"/>
      <c r="BI21" s="23"/>
      <c r="BJ21" s="23"/>
      <c r="BK21" s="21"/>
      <c r="BL21" s="21"/>
      <c r="BM21" s="21"/>
      <c r="BN21" s="180"/>
      <c r="BO21" s="24"/>
      <c r="BP21" s="21"/>
      <c r="BQ21" s="192"/>
      <c r="BR21" s="195"/>
      <c r="BT21" s="191"/>
      <c r="BU21" s="25"/>
    </row>
    <row r="22" spans="1:73" s="22" customFormat="1" ht="409.6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0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40"/>
      <c r="BE22" s="21"/>
      <c r="BF22" s="20"/>
      <c r="BG22" s="21"/>
      <c r="BH22" s="20"/>
      <c r="BI22" s="23"/>
      <c r="BJ22" s="23"/>
      <c r="BK22" s="21"/>
      <c r="BL22" s="21"/>
      <c r="BM22" s="21"/>
      <c r="BN22" s="180">
        <f t="shared" ref="BN22:BN40" si="7">W22+Y22+AA22+AC22+AE22+AG22+AI22+AM22+AO22+AQ22+AS22+AU22+AW22+AY22+BA22+BC22+BE22+BG22+BI22+BK22+BM22</f>
        <v>0</v>
      </c>
      <c r="BO22" s="24">
        <v>43585</v>
      </c>
      <c r="BP22" s="21" t="s">
        <v>210</v>
      </c>
      <c r="BQ22" s="192">
        <v>43405</v>
      </c>
      <c r="BR22" s="195">
        <v>6</v>
      </c>
      <c r="BS22" s="22">
        <f t="shared" ref="BS22:BS47" si="8">BR22*30</f>
        <v>180</v>
      </c>
      <c r="BT22" s="191">
        <f t="shared" ref="BT22:BT48" si="9">BQ22+BS22</f>
        <v>43585</v>
      </c>
      <c r="BU22" s="25"/>
    </row>
    <row r="23" spans="1:73" s="22" customFormat="1" ht="408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9"/>
      <c r="P23" s="29"/>
      <c r="Q23" s="29"/>
      <c r="R23" s="29"/>
      <c r="S23" s="29"/>
      <c r="T23" s="29"/>
      <c r="U23" s="29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0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40"/>
      <c r="BE23" s="21"/>
      <c r="BF23" s="240"/>
      <c r="BG23" s="29"/>
      <c r="BH23" s="29"/>
      <c r="BI23" s="23"/>
      <c r="BJ23" s="23"/>
      <c r="BK23" s="21"/>
      <c r="BL23" s="21"/>
      <c r="BM23" s="21"/>
      <c r="BN23" s="180">
        <f t="shared" si="7"/>
        <v>0</v>
      </c>
      <c r="BO23" s="24">
        <v>43585</v>
      </c>
      <c r="BP23" s="21" t="s">
        <v>210</v>
      </c>
      <c r="BQ23" s="192">
        <v>43405</v>
      </c>
      <c r="BR23" s="195">
        <v>6</v>
      </c>
      <c r="BS23" s="22">
        <f t="shared" si="8"/>
        <v>180</v>
      </c>
      <c r="BT23" s="191">
        <f t="shared" si="9"/>
        <v>43585</v>
      </c>
      <c r="BU23" s="25"/>
    </row>
    <row r="24" spans="1:73" s="22" customFormat="1" ht="408.7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9"/>
      <c r="P24" s="29"/>
      <c r="Q24" s="29"/>
      <c r="R24" s="29"/>
      <c r="S24" s="29"/>
      <c r="T24" s="29"/>
      <c r="U24" s="29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0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0"/>
      <c r="BC24" s="20"/>
      <c r="BD24" s="240"/>
      <c r="BE24" s="20"/>
      <c r="BF24" s="20"/>
      <c r="BG24" s="21"/>
      <c r="BH24" s="20"/>
      <c r="BI24" s="23"/>
      <c r="BJ24" s="23"/>
      <c r="BK24" s="21"/>
      <c r="BL24" s="21"/>
      <c r="BM24" s="21"/>
      <c r="BN24" s="180">
        <f t="shared" si="7"/>
        <v>0</v>
      </c>
      <c r="BO24" s="24">
        <v>43593</v>
      </c>
      <c r="BP24" s="21" t="s">
        <v>333</v>
      </c>
      <c r="BQ24" s="192">
        <v>43413</v>
      </c>
      <c r="BR24" s="195">
        <v>6</v>
      </c>
      <c r="BS24" s="22">
        <f t="shared" si="8"/>
        <v>180</v>
      </c>
      <c r="BT24" s="191">
        <f t="shared" si="9"/>
        <v>43593</v>
      </c>
      <c r="BU24" s="25"/>
    </row>
    <row r="25" spans="1:73" s="22" customFormat="1" ht="408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0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40"/>
      <c r="BE25" s="180"/>
      <c r="BF25" s="21"/>
      <c r="BG25" s="21"/>
      <c r="BH25" s="20"/>
      <c r="BI25" s="23"/>
      <c r="BJ25" s="23"/>
      <c r="BK25" s="21"/>
      <c r="BL25" s="21"/>
      <c r="BM25" s="21"/>
      <c r="BN25" s="180">
        <f t="shared" si="7"/>
        <v>0</v>
      </c>
      <c r="BO25" s="24">
        <v>43593</v>
      </c>
      <c r="BP25" s="21" t="s">
        <v>333</v>
      </c>
      <c r="BQ25" s="192">
        <v>43413</v>
      </c>
      <c r="BR25" s="195">
        <v>6</v>
      </c>
      <c r="BS25" s="22">
        <f t="shared" si="8"/>
        <v>180</v>
      </c>
      <c r="BT25" s="191">
        <f t="shared" si="9"/>
        <v>43593</v>
      </c>
      <c r="BU25" s="25"/>
    </row>
    <row r="26" spans="1:73" s="22" customFormat="1" ht="408.7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1"/>
      <c r="R26" s="21"/>
      <c r="S26" s="21"/>
      <c r="T26" s="21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0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40"/>
      <c r="BE26" s="180"/>
      <c r="BF26" s="21"/>
      <c r="BG26" s="21"/>
      <c r="BH26" s="20"/>
      <c r="BI26" s="23"/>
      <c r="BJ26" s="23"/>
      <c r="BK26" s="21"/>
      <c r="BL26" s="21"/>
      <c r="BM26" s="21"/>
      <c r="BN26" s="180">
        <f t="shared" si="7"/>
        <v>0</v>
      </c>
      <c r="BO26" s="24">
        <v>43596</v>
      </c>
      <c r="BP26" s="21" t="s">
        <v>334</v>
      </c>
      <c r="BQ26" s="192">
        <v>43416</v>
      </c>
      <c r="BR26" s="195">
        <v>6</v>
      </c>
      <c r="BS26" s="22">
        <f t="shared" si="8"/>
        <v>180</v>
      </c>
      <c r="BT26" s="191">
        <f t="shared" si="9"/>
        <v>43596</v>
      </c>
      <c r="BU26" s="25"/>
    </row>
    <row r="27" spans="1:73" s="22" customFormat="1" ht="408.7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0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80"/>
      <c r="BE27" s="180"/>
      <c r="BF27" s="21"/>
      <c r="BG27" s="21"/>
      <c r="BH27" s="20"/>
      <c r="BI27" s="23"/>
      <c r="BJ27" s="23"/>
      <c r="BK27" s="21"/>
      <c r="BL27" s="21"/>
      <c r="BM27" s="21"/>
      <c r="BN27" s="180">
        <f t="shared" si="7"/>
        <v>0</v>
      </c>
      <c r="BO27" s="24">
        <v>43593</v>
      </c>
      <c r="BP27" s="21" t="s">
        <v>335</v>
      </c>
      <c r="BQ27" s="192">
        <v>43413</v>
      </c>
      <c r="BR27" s="195">
        <v>6</v>
      </c>
      <c r="BS27" s="22">
        <f t="shared" si="8"/>
        <v>180</v>
      </c>
      <c r="BT27" s="191">
        <f t="shared" si="9"/>
        <v>43593</v>
      </c>
      <c r="BU27" s="25"/>
    </row>
    <row r="28" spans="1:73" s="22" customFormat="1" ht="409.6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1"/>
      <c r="AJ28" s="20"/>
      <c r="AK28" s="21"/>
      <c r="AL28" s="240"/>
      <c r="AM28" s="20"/>
      <c r="AN28" s="20"/>
      <c r="AO28" s="21"/>
      <c r="AP28" s="21"/>
      <c r="AQ28" s="21"/>
      <c r="AR28" s="21"/>
      <c r="AS28" s="21"/>
      <c r="AT28" s="240"/>
      <c r="AU28" s="20"/>
      <c r="AV28" s="20"/>
      <c r="AW28" s="21"/>
      <c r="AX28" s="21"/>
      <c r="AY28" s="21"/>
      <c r="AZ28" s="21"/>
      <c r="BA28" s="21"/>
      <c r="BB28" s="21"/>
      <c r="BC28" s="21"/>
      <c r="BD28" s="240"/>
      <c r="BE28" s="20"/>
      <c r="BF28" s="20"/>
      <c r="BG28" s="21"/>
      <c r="BH28" s="20"/>
      <c r="BI28" s="23"/>
      <c r="BJ28" s="23"/>
      <c r="BK28" s="21"/>
      <c r="BL28" s="21"/>
      <c r="BM28" s="21"/>
      <c r="BN28" s="180">
        <f t="shared" si="7"/>
        <v>0</v>
      </c>
      <c r="BO28" s="24">
        <v>43596</v>
      </c>
      <c r="BP28" s="21" t="s">
        <v>334</v>
      </c>
      <c r="BQ28" s="192">
        <v>43416</v>
      </c>
      <c r="BR28" s="195">
        <v>6</v>
      </c>
      <c r="BS28" s="22">
        <f t="shared" si="8"/>
        <v>180</v>
      </c>
      <c r="BT28" s="191">
        <f t="shared" si="9"/>
        <v>43596</v>
      </c>
      <c r="BU28" s="25"/>
    </row>
    <row r="29" spans="1:73" s="22" customFormat="1" ht="409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0"/>
      <c r="AM29" s="21"/>
      <c r="AN29" s="21"/>
      <c r="AO29" s="21"/>
      <c r="AP29" s="21"/>
      <c r="AQ29" s="21"/>
      <c r="AR29" s="21"/>
      <c r="AS29" s="21"/>
      <c r="AT29" s="20"/>
      <c r="AU29" s="21"/>
      <c r="AV29" s="20"/>
      <c r="AW29" s="21"/>
      <c r="AX29" s="21"/>
      <c r="AY29" s="21"/>
      <c r="AZ29" s="21"/>
      <c r="BA29" s="21"/>
      <c r="BB29" s="21"/>
      <c r="BC29" s="21"/>
      <c r="BD29" s="240"/>
      <c r="BE29" s="180"/>
      <c r="BF29" s="20"/>
      <c r="BG29" s="21"/>
      <c r="BH29" s="20"/>
      <c r="BI29" s="23"/>
      <c r="BJ29" s="23"/>
      <c r="BK29" s="21"/>
      <c r="BL29" s="21"/>
      <c r="BM29" s="21"/>
      <c r="BN29" s="180">
        <f t="shared" si="7"/>
        <v>0</v>
      </c>
      <c r="BO29" s="24">
        <v>43596</v>
      </c>
      <c r="BP29" s="21" t="s">
        <v>335</v>
      </c>
      <c r="BQ29" s="192">
        <v>43416</v>
      </c>
      <c r="BR29" s="195">
        <v>6</v>
      </c>
      <c r="BS29" s="22">
        <f t="shared" si="8"/>
        <v>180</v>
      </c>
      <c r="BT29" s="191">
        <f t="shared" si="9"/>
        <v>43596</v>
      </c>
      <c r="BU29" s="25"/>
    </row>
    <row r="30" spans="1:73" s="22" customFormat="1" ht="409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0"/>
      <c r="AM30" s="21"/>
      <c r="AN30" s="21"/>
      <c r="AO30" s="21"/>
      <c r="AP30" s="21"/>
      <c r="AQ30" s="21"/>
      <c r="AR30" s="21"/>
      <c r="AS30" s="21"/>
      <c r="AT30" s="20"/>
      <c r="AU30" s="21"/>
      <c r="AV30" s="20"/>
      <c r="AW30" s="21"/>
      <c r="AX30" s="21"/>
      <c r="AY30" s="21"/>
      <c r="AZ30" s="21"/>
      <c r="BA30" s="21"/>
      <c r="BB30" s="21"/>
      <c r="BC30" s="21"/>
      <c r="BD30" s="240"/>
      <c r="BE30" s="180"/>
      <c r="BF30" s="20"/>
      <c r="BG30" s="21"/>
      <c r="BH30" s="20"/>
      <c r="BI30" s="23"/>
      <c r="BJ30" s="23"/>
      <c r="BK30" s="21"/>
      <c r="BL30" s="21"/>
      <c r="BM30" s="21"/>
      <c r="BN30" s="180">
        <f t="shared" si="7"/>
        <v>0</v>
      </c>
      <c r="BO30" s="24">
        <v>43593</v>
      </c>
      <c r="BP30" s="21" t="s">
        <v>333</v>
      </c>
      <c r="BQ30" s="192">
        <v>43413</v>
      </c>
      <c r="BR30" s="195">
        <v>6</v>
      </c>
      <c r="BS30" s="22">
        <f t="shared" si="8"/>
        <v>180</v>
      </c>
      <c r="BT30" s="191">
        <f t="shared" si="9"/>
        <v>43593</v>
      </c>
      <c r="BU30" s="25"/>
    </row>
    <row r="31" spans="1:73" s="22" customFormat="1" ht="409.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0"/>
      <c r="AM31" s="21"/>
      <c r="AN31" s="21"/>
      <c r="AO31" s="21"/>
      <c r="AP31" s="21"/>
      <c r="AQ31" s="21"/>
      <c r="AR31" s="21"/>
      <c r="AS31" s="21"/>
      <c r="AT31" s="20"/>
      <c r="AU31" s="21"/>
      <c r="AV31" s="20"/>
      <c r="AW31" s="21"/>
      <c r="AX31" s="21"/>
      <c r="AY31" s="21"/>
      <c r="AZ31" s="21"/>
      <c r="BA31" s="21"/>
      <c r="BB31" s="21"/>
      <c r="BC31" s="21"/>
      <c r="BD31" s="240"/>
      <c r="BE31" s="180"/>
      <c r="BF31" s="20"/>
      <c r="BG31" s="21"/>
      <c r="BH31" s="20"/>
      <c r="BI31" s="23"/>
      <c r="BJ31" s="23"/>
      <c r="BK31" s="21"/>
      <c r="BL31" s="21"/>
      <c r="BM31" s="21"/>
      <c r="BN31" s="180">
        <f t="shared" si="7"/>
        <v>0</v>
      </c>
      <c r="BO31" s="24">
        <v>43593</v>
      </c>
      <c r="BP31" s="21" t="s">
        <v>332</v>
      </c>
      <c r="BQ31" s="192">
        <v>43413</v>
      </c>
      <c r="BR31" s="195">
        <v>6</v>
      </c>
      <c r="BS31" s="22">
        <f t="shared" si="8"/>
        <v>180</v>
      </c>
      <c r="BT31" s="191">
        <f t="shared" si="9"/>
        <v>43593</v>
      </c>
      <c r="BU31" s="25"/>
    </row>
    <row r="32" spans="1:73" s="22" customFormat="1" ht="409.6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1"/>
      <c r="R32" s="21"/>
      <c r="S32" s="21"/>
      <c r="T32" s="21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0"/>
      <c r="AM32" s="21"/>
      <c r="AN32" s="21"/>
      <c r="AO32" s="21"/>
      <c r="AP32" s="21"/>
      <c r="AQ32" s="21"/>
      <c r="AR32" s="21"/>
      <c r="AS32" s="21"/>
      <c r="AT32" s="20"/>
      <c r="AU32" s="21"/>
      <c r="AV32" s="20"/>
      <c r="AW32" s="21"/>
      <c r="AX32" s="21"/>
      <c r="AY32" s="21"/>
      <c r="AZ32" s="21"/>
      <c r="BA32" s="21"/>
      <c r="BB32" s="21"/>
      <c r="BC32" s="21"/>
      <c r="BD32" s="240"/>
      <c r="BE32" s="180"/>
      <c r="BF32" s="20"/>
      <c r="BG32" s="21"/>
      <c r="BH32" s="20"/>
      <c r="BI32" s="23"/>
      <c r="BJ32" s="23"/>
      <c r="BK32" s="21"/>
      <c r="BL32" s="21"/>
      <c r="BM32" s="21"/>
      <c r="BN32" s="180">
        <f t="shared" si="7"/>
        <v>0</v>
      </c>
      <c r="BO32" s="24">
        <v>43598</v>
      </c>
      <c r="BP32" s="21" t="s">
        <v>333</v>
      </c>
      <c r="BQ32" s="192">
        <v>43418</v>
      </c>
      <c r="BR32" s="195">
        <v>6</v>
      </c>
      <c r="BS32" s="22">
        <f t="shared" si="8"/>
        <v>180</v>
      </c>
      <c r="BT32" s="191">
        <f t="shared" si="9"/>
        <v>43598</v>
      </c>
      <c r="BU32" s="25"/>
    </row>
    <row r="33" spans="1:73" s="22" customFormat="1" ht="409.6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1"/>
      <c r="R33" s="21"/>
      <c r="S33" s="21"/>
      <c r="T33" s="21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0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40"/>
      <c r="BE33" s="21"/>
      <c r="BF33" s="20"/>
      <c r="BG33" s="21"/>
      <c r="BH33" s="20"/>
      <c r="BI33" s="23"/>
      <c r="BJ33" s="23"/>
      <c r="BK33" s="21"/>
      <c r="BL33" s="21"/>
      <c r="BM33" s="21"/>
      <c r="BN33" s="180">
        <f t="shared" si="7"/>
        <v>0</v>
      </c>
      <c r="BO33" s="24">
        <v>43593</v>
      </c>
      <c r="BP33" s="21" t="s">
        <v>333</v>
      </c>
      <c r="BQ33" s="192">
        <v>43413</v>
      </c>
      <c r="BR33" s="195">
        <v>6</v>
      </c>
      <c r="BS33" s="22">
        <f t="shared" ref="BS33:BS35" si="10">BR33*30</f>
        <v>180</v>
      </c>
      <c r="BT33" s="191">
        <f t="shared" ref="BT33:BT35" si="11">BQ33+BS33</f>
        <v>43593</v>
      </c>
      <c r="BU33" s="25"/>
    </row>
    <row r="34" spans="1:73" s="22" customFormat="1" ht="409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0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40"/>
      <c r="BE34" s="180"/>
      <c r="BF34" s="20"/>
      <c r="BG34" s="21"/>
      <c r="BH34" s="20"/>
      <c r="BI34" s="23"/>
      <c r="BJ34" s="23"/>
      <c r="BK34" s="21"/>
      <c r="BL34" s="21"/>
      <c r="BM34" s="21"/>
      <c r="BN34" s="180">
        <f t="shared" si="7"/>
        <v>0</v>
      </c>
      <c r="BO34" s="24">
        <v>43596</v>
      </c>
      <c r="BP34" s="21" t="s">
        <v>332</v>
      </c>
      <c r="BQ34" s="192">
        <v>43416</v>
      </c>
      <c r="BR34" s="195">
        <v>6</v>
      </c>
      <c r="BS34" s="22">
        <f t="shared" si="10"/>
        <v>180</v>
      </c>
      <c r="BT34" s="191">
        <f t="shared" si="11"/>
        <v>43596</v>
      </c>
      <c r="BU34" s="25"/>
    </row>
    <row r="35" spans="1:73" s="22" customFormat="1" ht="409.6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0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0"/>
      <c r="BC35" s="21"/>
      <c r="BD35" s="240"/>
      <c r="BE35" s="21"/>
      <c r="BF35" s="20"/>
      <c r="BG35" s="21"/>
      <c r="BH35" s="20"/>
      <c r="BI35" s="23"/>
      <c r="BJ35" s="23"/>
      <c r="BK35" s="21"/>
      <c r="BL35" s="21"/>
      <c r="BM35" s="21"/>
      <c r="BN35" s="180">
        <f t="shared" si="7"/>
        <v>0</v>
      </c>
      <c r="BO35" s="24">
        <v>43593</v>
      </c>
      <c r="BP35" s="21" t="s">
        <v>331</v>
      </c>
      <c r="BQ35" s="192">
        <v>43413</v>
      </c>
      <c r="BR35" s="195">
        <v>6</v>
      </c>
      <c r="BS35" s="22">
        <f t="shared" si="10"/>
        <v>180</v>
      </c>
      <c r="BT35" s="191">
        <f t="shared" si="11"/>
        <v>43593</v>
      </c>
      <c r="BU35" s="25"/>
    </row>
    <row r="36" spans="1:73" s="22" customFormat="1" ht="409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1"/>
      <c r="R36" s="21"/>
      <c r="S36" s="21"/>
      <c r="T36" s="21"/>
      <c r="U36" s="20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0"/>
      <c r="AM36" s="21"/>
      <c r="AN36" s="21"/>
      <c r="AO36" s="21"/>
      <c r="AP36" s="21"/>
      <c r="AQ36" s="21"/>
      <c r="AR36" s="21"/>
      <c r="AS36" s="21"/>
      <c r="AT36" s="20"/>
      <c r="AU36" s="21"/>
      <c r="AV36" s="20"/>
      <c r="AW36" s="21"/>
      <c r="AX36" s="21"/>
      <c r="AY36" s="21"/>
      <c r="AZ36" s="21"/>
      <c r="BA36" s="21"/>
      <c r="BB36" s="21"/>
      <c r="BC36" s="21"/>
      <c r="BD36" s="240"/>
      <c r="BE36" s="20"/>
      <c r="BF36" s="20"/>
      <c r="BG36" s="21"/>
      <c r="BH36" s="20"/>
      <c r="BI36" s="23"/>
      <c r="BJ36" s="23"/>
      <c r="BK36" s="21"/>
      <c r="BL36" s="21"/>
      <c r="BM36" s="21"/>
      <c r="BN36" s="180">
        <f t="shared" si="7"/>
        <v>0</v>
      </c>
      <c r="BO36" s="24">
        <v>43773</v>
      </c>
      <c r="BP36" s="21" t="s">
        <v>210</v>
      </c>
      <c r="BQ36" s="192">
        <v>43413</v>
      </c>
      <c r="BR36" s="195">
        <v>12</v>
      </c>
      <c r="BS36" s="22">
        <f t="shared" si="8"/>
        <v>360</v>
      </c>
      <c r="BT36" s="191">
        <f t="shared" si="9"/>
        <v>43773</v>
      </c>
      <c r="BU36" s="25"/>
    </row>
    <row r="37" spans="1:73" s="22" customFormat="1" ht="409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1"/>
      <c r="R37" s="21"/>
      <c r="S37" s="21"/>
      <c r="T37" s="21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0"/>
      <c r="AM37" s="21"/>
      <c r="AN37" s="21"/>
      <c r="AO37" s="21"/>
      <c r="AP37" s="21"/>
      <c r="AQ37" s="21"/>
      <c r="AR37" s="21"/>
      <c r="AS37" s="21"/>
      <c r="AT37" s="20"/>
      <c r="AU37" s="21"/>
      <c r="AV37" s="20"/>
      <c r="AW37" s="21"/>
      <c r="AX37" s="21"/>
      <c r="AY37" s="21"/>
      <c r="AZ37" s="21"/>
      <c r="BA37" s="21"/>
      <c r="BB37" s="21"/>
      <c r="BC37" s="21"/>
      <c r="BD37" s="240"/>
      <c r="BE37" s="180"/>
      <c r="BF37" s="20"/>
      <c r="BG37" s="21"/>
      <c r="BH37" s="20"/>
      <c r="BI37" s="23"/>
      <c r="BJ37" s="23"/>
      <c r="BK37" s="21"/>
      <c r="BL37" s="21"/>
      <c r="BM37" s="21"/>
      <c r="BN37" s="180">
        <f t="shared" si="7"/>
        <v>0</v>
      </c>
      <c r="BO37" s="24">
        <v>43593</v>
      </c>
      <c r="BP37" s="21" t="s">
        <v>336</v>
      </c>
      <c r="BQ37" s="192">
        <v>43413</v>
      </c>
      <c r="BR37" s="195">
        <v>6</v>
      </c>
      <c r="BS37" s="22">
        <f t="shared" si="8"/>
        <v>180</v>
      </c>
      <c r="BT37" s="191">
        <f t="shared" si="9"/>
        <v>43593</v>
      </c>
      <c r="BU37" s="25"/>
    </row>
    <row r="38" spans="1:73" s="22" customFormat="1" ht="179.2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0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40"/>
      <c r="BE38" s="21"/>
      <c r="BF38" s="20"/>
      <c r="BG38" s="21"/>
      <c r="BH38" s="20"/>
      <c r="BI38" s="23"/>
      <c r="BJ38" s="23"/>
      <c r="BK38" s="21"/>
      <c r="BL38" s="21"/>
      <c r="BM38" s="21"/>
      <c r="BN38" s="180">
        <f t="shared" si="7"/>
        <v>0</v>
      </c>
      <c r="BO38" s="24">
        <v>43593</v>
      </c>
      <c r="BP38" s="21" t="s">
        <v>210</v>
      </c>
      <c r="BQ38" s="192">
        <v>43413</v>
      </c>
      <c r="BR38" s="195">
        <v>6</v>
      </c>
      <c r="BS38" s="22">
        <f t="shared" si="8"/>
        <v>180</v>
      </c>
      <c r="BT38" s="191">
        <f t="shared" si="9"/>
        <v>43593</v>
      </c>
      <c r="BU38" s="25"/>
    </row>
    <row r="39" spans="1:73" s="22" customFormat="1" ht="409.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0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80"/>
      <c r="BE39" s="180"/>
      <c r="BF39" s="21"/>
      <c r="BG39" s="21"/>
      <c r="BH39" s="20"/>
      <c r="BI39" s="23"/>
      <c r="BJ39" s="23"/>
      <c r="BK39" s="21"/>
      <c r="BL39" s="21"/>
      <c r="BM39" s="21"/>
      <c r="BN39" s="180">
        <f t="shared" si="7"/>
        <v>0</v>
      </c>
      <c r="BO39" s="24">
        <v>43598</v>
      </c>
      <c r="BP39" s="21" t="s">
        <v>210</v>
      </c>
      <c r="BQ39" s="192">
        <v>43418</v>
      </c>
      <c r="BR39" s="195">
        <v>6</v>
      </c>
      <c r="BS39" s="22">
        <f t="shared" si="8"/>
        <v>180</v>
      </c>
      <c r="BT39" s="191">
        <f t="shared" si="9"/>
        <v>43598</v>
      </c>
      <c r="BU39" s="25"/>
    </row>
    <row r="40" spans="1:73" s="22" customFormat="1" ht="207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1"/>
      <c r="R40" s="21"/>
      <c r="S40" s="21"/>
      <c r="T40" s="21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0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40"/>
      <c r="BE40" s="21"/>
      <c r="BF40" s="20"/>
      <c r="BG40" s="21"/>
      <c r="BH40" s="20"/>
      <c r="BI40" s="23"/>
      <c r="BJ40" s="23"/>
      <c r="BK40" s="21"/>
      <c r="BL40" s="21"/>
      <c r="BM40" s="21"/>
      <c r="BN40" s="180">
        <f t="shared" si="7"/>
        <v>0</v>
      </c>
      <c r="BO40" s="24">
        <v>43593</v>
      </c>
      <c r="BP40" s="21" t="s">
        <v>210</v>
      </c>
      <c r="BQ40" s="192">
        <v>43413</v>
      </c>
      <c r="BR40" s="195">
        <v>6</v>
      </c>
      <c r="BS40" s="22">
        <f t="shared" si="8"/>
        <v>180</v>
      </c>
      <c r="BT40" s="191">
        <f t="shared" si="9"/>
        <v>43593</v>
      </c>
      <c r="BU40" s="25"/>
    </row>
    <row r="41" spans="1:73" s="22" customFormat="1" ht="234.7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0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80"/>
      <c r="BE41" s="180"/>
      <c r="BF41" s="21"/>
      <c r="BG41" s="21"/>
      <c r="BH41" s="20"/>
      <c r="BI41" s="23"/>
      <c r="BJ41" s="23"/>
      <c r="BK41" s="21"/>
      <c r="BL41" s="21"/>
      <c r="BM41" s="21"/>
      <c r="BN41" s="180">
        <f t="shared" ref="BN41:BN48" si="12">W41+Y41+AA41+AC41+AE41+AG41+AI41+AM41+AO41+AQ41+AS41+AU41+AW41+AY41+BA41+BC41+BE41+BG41+BI41+BK41+BM41</f>
        <v>0</v>
      </c>
      <c r="BO41" s="24">
        <v>43596</v>
      </c>
      <c r="BP41" s="21" t="s">
        <v>210</v>
      </c>
      <c r="BQ41" s="192">
        <v>43416</v>
      </c>
      <c r="BR41" s="195">
        <v>6</v>
      </c>
      <c r="BS41" s="22">
        <f t="shared" si="8"/>
        <v>180</v>
      </c>
      <c r="BT41" s="191">
        <f t="shared" si="9"/>
        <v>43596</v>
      </c>
      <c r="BU41" s="25"/>
    </row>
    <row r="42" spans="1:73" s="22" customFormat="1" ht="309.7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0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80"/>
      <c r="BE42" s="180"/>
      <c r="BF42" s="21"/>
      <c r="BG42" s="21"/>
      <c r="BH42" s="20"/>
      <c r="BI42" s="23"/>
      <c r="BJ42" s="23"/>
      <c r="BK42" s="21"/>
      <c r="BL42" s="21"/>
      <c r="BM42" s="21"/>
      <c r="BN42" s="180">
        <f t="shared" si="12"/>
        <v>0</v>
      </c>
      <c r="BO42" s="24">
        <v>43596</v>
      </c>
      <c r="BP42" s="21" t="s">
        <v>210</v>
      </c>
      <c r="BQ42" s="192">
        <v>43416</v>
      </c>
      <c r="BR42" s="195">
        <v>6</v>
      </c>
      <c r="BS42" s="22">
        <f t="shared" si="8"/>
        <v>180</v>
      </c>
      <c r="BT42" s="191">
        <f t="shared" si="9"/>
        <v>43596</v>
      </c>
      <c r="BU42" s="25"/>
    </row>
    <row r="43" spans="1:73" s="22" customFormat="1" ht="193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0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40"/>
      <c r="BE43" s="21"/>
      <c r="BF43" s="21"/>
      <c r="BG43" s="21"/>
      <c r="BH43" s="20"/>
      <c r="BI43" s="23"/>
      <c r="BJ43" s="20"/>
      <c r="BK43" s="21"/>
      <c r="BL43" s="21"/>
      <c r="BM43" s="21"/>
      <c r="BN43" s="180">
        <f t="shared" si="12"/>
        <v>0</v>
      </c>
      <c r="BO43" s="24">
        <v>43596</v>
      </c>
      <c r="BP43" s="21" t="s">
        <v>210</v>
      </c>
      <c r="BQ43" s="192">
        <v>43416</v>
      </c>
      <c r="BR43" s="195">
        <v>6</v>
      </c>
      <c r="BS43" s="22">
        <f t="shared" si="8"/>
        <v>180</v>
      </c>
      <c r="BT43" s="191">
        <f t="shared" si="9"/>
        <v>43596</v>
      </c>
      <c r="BU43" s="25"/>
    </row>
    <row r="44" spans="1:73" s="22" customFormat="1" ht="193.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0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40"/>
      <c r="BE44" s="21"/>
      <c r="BF44" s="21"/>
      <c r="BG44" s="21"/>
      <c r="BH44" s="20"/>
      <c r="BI44" s="23"/>
      <c r="BJ44" s="23"/>
      <c r="BK44" s="21"/>
      <c r="BL44" s="21"/>
      <c r="BM44" s="21"/>
      <c r="BN44" s="180">
        <f t="shared" si="12"/>
        <v>0</v>
      </c>
      <c r="BO44" s="24">
        <v>43596</v>
      </c>
      <c r="BP44" s="21" t="s">
        <v>210</v>
      </c>
      <c r="BQ44" s="192">
        <v>43416</v>
      </c>
      <c r="BR44" s="195">
        <v>6</v>
      </c>
      <c r="BS44" s="22">
        <f t="shared" si="8"/>
        <v>180</v>
      </c>
      <c r="BT44" s="191">
        <f t="shared" si="9"/>
        <v>43596</v>
      </c>
      <c r="BU44" s="25"/>
    </row>
    <row r="45" spans="1:73" s="22" customFormat="1" ht="193.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0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40"/>
      <c r="BE45" s="20"/>
      <c r="BF45" s="20"/>
      <c r="BG45" s="21"/>
      <c r="BH45" s="20"/>
      <c r="BI45" s="23"/>
      <c r="BJ45" s="23"/>
      <c r="BK45" s="21"/>
      <c r="BL45" s="21"/>
      <c r="BM45" s="21"/>
      <c r="BN45" s="180">
        <f t="shared" si="12"/>
        <v>0</v>
      </c>
      <c r="BO45" s="24">
        <v>43596</v>
      </c>
      <c r="BP45" s="21" t="s">
        <v>210</v>
      </c>
      <c r="BQ45" s="192">
        <v>43416</v>
      </c>
      <c r="BR45" s="195">
        <v>6</v>
      </c>
      <c r="BS45" s="22">
        <f t="shared" si="8"/>
        <v>180</v>
      </c>
      <c r="BT45" s="191">
        <f t="shared" si="9"/>
        <v>43596</v>
      </c>
      <c r="BU45" s="25"/>
    </row>
    <row r="46" spans="1:73" s="22" customFormat="1" ht="193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1"/>
      <c r="R46" s="21"/>
      <c r="S46" s="21"/>
      <c r="T46" s="21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0"/>
      <c r="AM46" s="21"/>
      <c r="AN46" s="21"/>
      <c r="AO46" s="21"/>
      <c r="AP46" s="21"/>
      <c r="AQ46" s="21"/>
      <c r="AR46" s="21"/>
      <c r="AS46" s="21"/>
      <c r="AT46" s="180"/>
      <c r="AU46" s="21"/>
      <c r="AV46" s="21"/>
      <c r="AW46" s="21"/>
      <c r="AX46" s="21"/>
      <c r="AY46" s="21"/>
      <c r="AZ46" s="21"/>
      <c r="BA46" s="21"/>
      <c r="BB46" s="21"/>
      <c r="BC46" s="21"/>
      <c r="BD46" s="240"/>
      <c r="BE46" s="180"/>
      <c r="BF46" s="21"/>
      <c r="BG46" s="21"/>
      <c r="BH46" s="20"/>
      <c r="BI46" s="23"/>
      <c r="BJ46" s="23"/>
      <c r="BK46" s="21"/>
      <c r="BL46" s="21"/>
      <c r="BM46" s="21"/>
      <c r="BN46" s="180">
        <f t="shared" si="12"/>
        <v>0</v>
      </c>
      <c r="BO46" s="24">
        <v>43578</v>
      </c>
      <c r="BP46" s="21" t="s">
        <v>210</v>
      </c>
      <c r="BQ46" s="192">
        <v>43398</v>
      </c>
      <c r="BR46" s="195">
        <v>6</v>
      </c>
      <c r="BS46" s="22">
        <f t="shared" si="8"/>
        <v>180</v>
      </c>
      <c r="BT46" s="191">
        <f t="shared" si="9"/>
        <v>43578</v>
      </c>
      <c r="BU46" s="25"/>
    </row>
    <row r="47" spans="1:73" s="22" customFormat="1" ht="201.7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240"/>
      <c r="AM47" s="20"/>
      <c r="AN47" s="20"/>
      <c r="AO47" s="21"/>
      <c r="AP47" s="21"/>
      <c r="AQ47" s="21"/>
      <c r="AR47" s="21"/>
      <c r="AS47" s="21"/>
      <c r="AT47" s="240"/>
      <c r="AU47" s="20"/>
      <c r="AV47" s="21"/>
      <c r="AW47" s="21"/>
      <c r="AX47" s="21"/>
      <c r="AY47" s="21"/>
      <c r="AZ47" s="21"/>
      <c r="BA47" s="21"/>
      <c r="BB47" s="21"/>
      <c r="BC47" s="21"/>
      <c r="BD47" s="240"/>
      <c r="BE47" s="21"/>
      <c r="BF47" s="21"/>
      <c r="BG47" s="21"/>
      <c r="BH47" s="20"/>
      <c r="BI47" s="23"/>
      <c r="BJ47" s="20"/>
      <c r="BK47" s="21"/>
      <c r="BL47" s="21"/>
      <c r="BM47" s="21"/>
      <c r="BN47" s="180">
        <f t="shared" si="12"/>
        <v>0</v>
      </c>
      <c r="BO47" s="24">
        <v>43591</v>
      </c>
      <c r="BP47" s="21"/>
      <c r="BQ47" s="192">
        <v>43411</v>
      </c>
      <c r="BR47" s="195">
        <v>6</v>
      </c>
      <c r="BS47" s="22">
        <f t="shared" si="8"/>
        <v>180</v>
      </c>
      <c r="BT47" s="191">
        <f t="shared" si="9"/>
        <v>43591</v>
      </c>
      <c r="BU47" s="25"/>
    </row>
    <row r="48" spans="1:73" s="22" customFormat="1" ht="201.7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240"/>
      <c r="AM48" s="20"/>
      <c r="AN48" s="20"/>
      <c r="AO48" s="21"/>
      <c r="AP48" s="21"/>
      <c r="AQ48" s="21"/>
      <c r="AR48" s="21"/>
      <c r="AS48" s="21"/>
      <c r="AT48" s="240"/>
      <c r="AU48" s="20"/>
      <c r="AV48" s="21"/>
      <c r="AW48" s="21"/>
      <c r="AX48" s="21"/>
      <c r="AY48" s="21"/>
      <c r="AZ48" s="21"/>
      <c r="BA48" s="21"/>
      <c r="BB48" s="21"/>
      <c r="BC48" s="21"/>
      <c r="BD48" s="240"/>
      <c r="BE48" s="180"/>
      <c r="BF48" s="21"/>
      <c r="BG48" s="21"/>
      <c r="BH48" s="20"/>
      <c r="BI48" s="23"/>
      <c r="BJ48" s="23"/>
      <c r="BK48" s="21"/>
      <c r="BL48" s="21"/>
      <c r="BM48" s="21"/>
      <c r="BN48" s="180">
        <f t="shared" si="12"/>
        <v>0</v>
      </c>
      <c r="BO48" s="24">
        <v>43591</v>
      </c>
      <c r="BP48" s="21" t="s">
        <v>210</v>
      </c>
      <c r="BQ48" s="192">
        <v>43411</v>
      </c>
      <c r="BR48" s="195">
        <v>6</v>
      </c>
      <c r="BS48" s="22">
        <f>BR48*30</f>
        <v>180</v>
      </c>
      <c r="BT48" s="191">
        <f t="shared" si="9"/>
        <v>43591</v>
      </c>
      <c r="BU48" s="25"/>
    </row>
    <row r="49" spans="1:73" s="22" customFormat="1" ht="147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0"/>
      <c r="P49" s="20"/>
      <c r="Q49" s="21"/>
      <c r="R49" s="21"/>
      <c r="S49" s="21"/>
      <c r="T49" s="21"/>
      <c r="U49" s="20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0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40"/>
      <c r="BE49" s="20"/>
      <c r="BF49" s="20"/>
      <c r="BG49" s="21"/>
      <c r="BH49" s="20"/>
      <c r="BI49" s="23"/>
      <c r="BJ49" s="23"/>
      <c r="BK49" s="21"/>
      <c r="BL49" s="21"/>
      <c r="BM49" s="21"/>
      <c r="BN49" s="180"/>
      <c r="BO49" s="24"/>
      <c r="BP49" s="21"/>
      <c r="BQ49" s="21"/>
      <c r="BR49" s="23"/>
      <c r="BS49" s="23"/>
      <c r="BT49" s="24"/>
      <c r="BU49" s="25"/>
    </row>
    <row r="50" spans="1:73" s="22" customFormat="1" ht="147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1"/>
      <c r="R50" s="21"/>
      <c r="S50" s="21"/>
      <c r="T50" s="21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0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40"/>
      <c r="BE50" s="180"/>
      <c r="BF50" s="20"/>
      <c r="BG50" s="21"/>
      <c r="BH50" s="20"/>
      <c r="BI50" s="23"/>
      <c r="BJ50" s="23"/>
      <c r="BK50" s="21"/>
      <c r="BL50" s="21"/>
      <c r="BM50" s="21"/>
      <c r="BN50" s="180"/>
      <c r="BO50" s="24"/>
      <c r="BP50" s="21"/>
      <c r="BQ50" s="21"/>
      <c r="BR50" s="23"/>
      <c r="BS50" s="23"/>
      <c r="BT50" s="24"/>
      <c r="BU50" s="25"/>
    </row>
    <row r="51" spans="1:73" s="22" customFormat="1" ht="147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0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40"/>
      <c r="BE51" s="21"/>
      <c r="BF51" s="20"/>
      <c r="BG51" s="21"/>
      <c r="BH51" s="20"/>
      <c r="BI51" s="23"/>
      <c r="BJ51" s="23"/>
      <c r="BK51" s="21"/>
      <c r="BL51" s="21"/>
      <c r="BM51" s="21"/>
      <c r="BN51" s="180"/>
      <c r="BO51" s="24"/>
      <c r="BP51" s="21"/>
      <c r="BQ51" s="21"/>
      <c r="BR51" s="23"/>
      <c r="BS51" s="23"/>
      <c r="BT51" s="24"/>
      <c r="BU51" s="25"/>
    </row>
    <row r="52" spans="1:73" s="22" customFormat="1" ht="147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0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40"/>
      <c r="BE52" s="180"/>
      <c r="BF52" s="20"/>
      <c r="BG52" s="21"/>
      <c r="BH52" s="20"/>
      <c r="BI52" s="23"/>
      <c r="BJ52" s="23"/>
      <c r="BK52" s="21"/>
      <c r="BL52" s="21"/>
      <c r="BM52" s="21"/>
      <c r="BN52" s="180"/>
      <c r="BO52" s="24"/>
      <c r="BP52" s="21"/>
      <c r="BQ52" s="21"/>
      <c r="BR52" s="23"/>
      <c r="BS52" s="23"/>
      <c r="BT52" s="24"/>
      <c r="BU52" s="25"/>
    </row>
    <row r="53" spans="1:73" s="22" customFormat="1" ht="147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0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40"/>
      <c r="BE53" s="21"/>
      <c r="BF53" s="20"/>
      <c r="BG53" s="21"/>
      <c r="BH53" s="20"/>
      <c r="BI53" s="23"/>
      <c r="BJ53" s="23"/>
      <c r="BK53" s="21"/>
      <c r="BL53" s="21"/>
      <c r="BM53" s="21"/>
      <c r="BN53" s="180"/>
      <c r="BO53" s="24"/>
      <c r="BP53" s="21"/>
      <c r="BQ53" s="21"/>
      <c r="BR53" s="23"/>
      <c r="BS53" s="23"/>
      <c r="BT53" s="24"/>
      <c r="BU53" s="25"/>
    </row>
    <row r="54" spans="1:73" s="22" customFormat="1" ht="147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0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40"/>
      <c r="BE54" s="180"/>
      <c r="BF54" s="20"/>
      <c r="BG54" s="21"/>
      <c r="BH54" s="20"/>
      <c r="BI54" s="23"/>
      <c r="BJ54" s="23"/>
      <c r="BK54" s="21"/>
      <c r="BL54" s="21"/>
      <c r="BM54" s="21"/>
      <c r="BN54" s="180"/>
      <c r="BO54" s="24"/>
      <c r="BP54" s="21"/>
      <c r="BQ54" s="21"/>
      <c r="BR54" s="23"/>
      <c r="BS54" s="23"/>
      <c r="BT54" s="24"/>
      <c r="BU54" s="25"/>
    </row>
    <row r="55" spans="1:73" s="22" customFormat="1" ht="147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0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40"/>
      <c r="BE55" s="21"/>
      <c r="BF55" s="20"/>
      <c r="BG55" s="21"/>
      <c r="BH55" s="20"/>
      <c r="BI55" s="23"/>
      <c r="BJ55" s="23"/>
      <c r="BK55" s="21"/>
      <c r="BL55" s="21"/>
      <c r="BM55" s="21"/>
      <c r="BN55" s="180"/>
      <c r="BO55" s="24"/>
      <c r="BP55" s="21"/>
      <c r="BQ55" s="21"/>
      <c r="BR55" s="23"/>
      <c r="BS55" s="23"/>
      <c r="BT55" s="24"/>
      <c r="BU55" s="25"/>
    </row>
    <row r="56" spans="1:73" s="22" customFormat="1" ht="147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0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40"/>
      <c r="BE56" s="180"/>
      <c r="BF56" s="20"/>
      <c r="BG56" s="21"/>
      <c r="BH56" s="20"/>
      <c r="BI56" s="23"/>
      <c r="BJ56" s="23"/>
      <c r="BK56" s="21"/>
      <c r="BL56" s="21"/>
      <c r="BM56" s="21"/>
      <c r="BN56" s="180"/>
      <c r="BO56" s="24"/>
      <c r="BP56" s="21"/>
      <c r="BQ56" s="21"/>
      <c r="BR56" s="23"/>
      <c r="BS56" s="23"/>
      <c r="BT56" s="24"/>
      <c r="BU56" s="25"/>
    </row>
    <row r="57" spans="1:73" s="22" customFormat="1" ht="193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0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40"/>
      <c r="BE57" s="21"/>
      <c r="BF57" s="20"/>
      <c r="BG57" s="21"/>
      <c r="BH57" s="20"/>
      <c r="BI57" s="23"/>
      <c r="BJ57" s="23"/>
      <c r="BK57" s="21"/>
      <c r="BL57" s="21"/>
      <c r="BM57" s="21"/>
      <c r="BN57" s="180"/>
      <c r="BO57" s="24"/>
      <c r="BP57" s="21"/>
      <c r="BQ57" s="21"/>
      <c r="BR57" s="23"/>
      <c r="BS57" s="23"/>
      <c r="BT57" s="24"/>
      <c r="BU57" s="25"/>
    </row>
    <row r="58" spans="1:73" s="22" customFormat="1" ht="193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0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40"/>
      <c r="BE58" s="180"/>
      <c r="BF58" s="20"/>
      <c r="BG58" s="21"/>
      <c r="BH58" s="20"/>
      <c r="BI58" s="23"/>
      <c r="BJ58" s="23"/>
      <c r="BK58" s="21"/>
      <c r="BL58" s="21"/>
      <c r="BM58" s="21"/>
      <c r="BN58" s="180"/>
      <c r="BO58" s="24"/>
      <c r="BP58" s="21"/>
      <c r="BQ58" s="21"/>
      <c r="BR58" s="23"/>
      <c r="BS58" s="23"/>
      <c r="BT58" s="24"/>
      <c r="BU58" s="25"/>
    </row>
    <row r="59" spans="1:73" s="22" customFormat="1" ht="193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0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40"/>
      <c r="BE59" s="21"/>
      <c r="BF59" s="20"/>
      <c r="BG59" s="21"/>
      <c r="BH59" s="20"/>
      <c r="BI59" s="23"/>
      <c r="BJ59" s="23"/>
      <c r="BK59" s="21"/>
      <c r="BL59" s="21"/>
      <c r="BM59" s="21"/>
      <c r="BN59" s="180"/>
      <c r="BO59" s="24"/>
      <c r="BP59" s="21"/>
      <c r="BQ59" s="21"/>
      <c r="BR59" s="23"/>
      <c r="BS59" s="23"/>
      <c r="BT59" s="24"/>
      <c r="BU59" s="25"/>
    </row>
    <row r="60" spans="1:73" s="22" customFormat="1" ht="193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0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80"/>
      <c r="BE60" s="180"/>
      <c r="BF60" s="21"/>
      <c r="BG60" s="21"/>
      <c r="BH60" s="20"/>
      <c r="BI60" s="23"/>
      <c r="BJ60" s="23"/>
      <c r="BK60" s="21"/>
      <c r="BL60" s="21"/>
      <c r="BM60" s="21"/>
      <c r="BN60" s="180"/>
      <c r="BO60" s="24"/>
      <c r="BP60" s="21"/>
      <c r="BQ60" s="21"/>
      <c r="BR60" s="23"/>
      <c r="BS60" s="23"/>
      <c r="BT60" s="24"/>
      <c r="BU60" s="25"/>
    </row>
    <row r="61" spans="1:73" s="22" customFormat="1" ht="239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40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40"/>
      <c r="BE61" s="21"/>
      <c r="BF61" s="20"/>
      <c r="BG61" s="20"/>
      <c r="BH61" s="20"/>
      <c r="BI61" s="23"/>
      <c r="BJ61" s="23"/>
      <c r="BK61" s="20"/>
      <c r="BL61" s="23"/>
      <c r="BM61" s="21"/>
      <c r="BN61" s="180"/>
      <c r="BO61" s="24"/>
      <c r="BP61" s="21"/>
      <c r="BQ61" s="21"/>
      <c r="BR61" s="23"/>
      <c r="BS61" s="23"/>
      <c r="BT61" s="24"/>
      <c r="BU61" s="25"/>
    </row>
    <row r="62" spans="1:73" s="22" customFormat="1" ht="239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40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40"/>
      <c r="BE62" s="21"/>
      <c r="BF62" s="20"/>
      <c r="BG62" s="20"/>
      <c r="BH62" s="20"/>
      <c r="BI62" s="23"/>
      <c r="BJ62" s="23"/>
      <c r="BK62" s="20"/>
      <c r="BL62" s="23"/>
      <c r="BM62" s="21"/>
      <c r="BN62" s="180"/>
      <c r="BO62" s="24"/>
      <c r="BP62" s="21"/>
      <c r="BQ62" s="21"/>
      <c r="BR62" s="23"/>
      <c r="BS62" s="23"/>
      <c r="BT62" s="24"/>
      <c r="BU62" s="25"/>
    </row>
    <row r="63" spans="1:73" s="22" customFormat="1" ht="40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0"/>
      <c r="Q63" s="21"/>
      <c r="R63" s="21"/>
      <c r="S63" s="20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40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40"/>
      <c r="BE63" s="21"/>
      <c r="BF63" s="21"/>
      <c r="BG63" s="20"/>
      <c r="BH63" s="20"/>
      <c r="BI63" s="23"/>
      <c r="BJ63" s="23"/>
      <c r="BK63" s="20"/>
      <c r="BL63" s="23"/>
      <c r="BM63" s="21"/>
      <c r="BN63" s="180"/>
      <c r="BO63" s="24"/>
      <c r="BP63" s="21"/>
      <c r="BQ63" s="21"/>
      <c r="BR63" s="23"/>
      <c r="BS63" s="23"/>
      <c r="BT63" s="24"/>
      <c r="BU63" s="25"/>
    </row>
    <row r="64" spans="1:73" s="22" customFormat="1" ht="22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40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40"/>
      <c r="BE64" s="21"/>
      <c r="BF64" s="20"/>
      <c r="BG64" s="20"/>
      <c r="BH64" s="20"/>
      <c r="BI64" s="23"/>
      <c r="BJ64" s="23"/>
      <c r="BK64" s="20"/>
      <c r="BL64" s="23"/>
      <c r="BM64" s="21"/>
      <c r="BN64" s="180"/>
      <c r="BO64" s="24"/>
      <c r="BP64" s="21"/>
      <c r="BQ64" s="21"/>
      <c r="BR64" s="23"/>
      <c r="BS64" s="23"/>
      <c r="BT64" s="24"/>
      <c r="BU64" s="25"/>
    </row>
    <row r="65" spans="1:73" s="22" customFormat="1" ht="229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40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40"/>
      <c r="BE65" s="21"/>
      <c r="BF65" s="20"/>
      <c r="BG65" s="20"/>
      <c r="BH65" s="20"/>
      <c r="BI65" s="23"/>
      <c r="BJ65" s="23"/>
      <c r="BK65" s="20"/>
      <c r="BL65" s="23"/>
      <c r="BM65" s="21"/>
      <c r="BN65" s="180"/>
      <c r="BO65" s="24"/>
      <c r="BP65" s="21"/>
      <c r="BQ65" s="21"/>
      <c r="BR65" s="23"/>
      <c r="BS65" s="23"/>
      <c r="BT65" s="24"/>
      <c r="BU65" s="25"/>
    </row>
    <row r="66" spans="1:73" s="22" customFormat="1" ht="229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40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40"/>
      <c r="BE66" s="21"/>
      <c r="BF66" s="20"/>
      <c r="BG66" s="20"/>
      <c r="BH66" s="20"/>
      <c r="BI66" s="23"/>
      <c r="BJ66" s="23"/>
      <c r="BK66" s="20"/>
      <c r="BL66" s="23"/>
      <c r="BM66" s="21"/>
      <c r="BN66" s="180"/>
      <c r="BO66" s="24"/>
      <c r="BP66" s="21"/>
      <c r="BQ66" s="21"/>
      <c r="BR66" s="23"/>
      <c r="BS66" s="23"/>
      <c r="BT66" s="24"/>
      <c r="BU66" s="25"/>
    </row>
    <row r="67" spans="1:73" s="22" customFormat="1" ht="229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40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40"/>
      <c r="BE67" s="21"/>
      <c r="BF67" s="20"/>
      <c r="BG67" s="20"/>
      <c r="BH67" s="20"/>
      <c r="BI67" s="23"/>
      <c r="BJ67" s="23"/>
      <c r="BK67" s="20"/>
      <c r="BL67" s="23"/>
      <c r="BM67" s="21"/>
      <c r="BN67" s="180"/>
      <c r="BO67" s="24"/>
      <c r="BP67" s="21"/>
      <c r="BQ67" s="21"/>
      <c r="BR67" s="23"/>
      <c r="BS67" s="23"/>
      <c r="BT67" s="24"/>
      <c r="BU67" s="25"/>
    </row>
    <row r="68" spans="1:73" s="22" customFormat="1" ht="194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240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40"/>
      <c r="BE68" s="21"/>
      <c r="BF68" s="20"/>
      <c r="BG68" s="20"/>
      <c r="BH68" s="20"/>
      <c r="BI68" s="23"/>
      <c r="BJ68" s="23"/>
      <c r="BK68" s="20"/>
      <c r="BL68" s="23"/>
      <c r="BM68" s="21"/>
      <c r="BN68" s="180"/>
      <c r="BO68" s="24"/>
      <c r="BP68" s="21"/>
      <c r="BQ68" s="21"/>
      <c r="BR68" s="23"/>
      <c r="BS68" s="23"/>
      <c r="BT68" s="24"/>
      <c r="BU68" s="25"/>
    </row>
    <row r="69" spans="1:73" s="22" customFormat="1" ht="409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0"/>
      <c r="Q69" s="21"/>
      <c r="R69" s="21"/>
      <c r="S69" s="20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40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40"/>
      <c r="BE69" s="23"/>
      <c r="BF69" s="23"/>
      <c r="BG69" s="20"/>
      <c r="BH69" s="20"/>
      <c r="BI69" s="23"/>
      <c r="BJ69" s="23"/>
      <c r="BK69" s="20"/>
      <c r="BL69" s="23"/>
      <c r="BM69" s="21"/>
      <c r="BN69" s="180"/>
      <c r="BO69" s="24"/>
      <c r="BP69" s="21"/>
      <c r="BQ69" s="21"/>
      <c r="BR69" s="23"/>
      <c r="BS69" s="23"/>
      <c r="BT69" s="24"/>
      <c r="BU69" s="25"/>
    </row>
    <row r="70" spans="1:73" s="22" customFormat="1" ht="409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240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40"/>
      <c r="BE70" s="21"/>
      <c r="BF70" s="20"/>
      <c r="BG70" s="20"/>
      <c r="BH70" s="20"/>
      <c r="BI70" s="23"/>
      <c r="BJ70" s="23"/>
      <c r="BK70" s="20"/>
      <c r="BL70" s="23"/>
      <c r="BM70" s="21"/>
      <c r="BN70" s="180"/>
      <c r="BO70" s="24"/>
      <c r="BP70" s="21"/>
      <c r="BQ70" s="21"/>
      <c r="BR70" s="23"/>
      <c r="BS70" s="23"/>
      <c r="BT70" s="24"/>
      <c r="BU70" s="25"/>
    </row>
    <row r="71" spans="1:73" s="22" customFormat="1" ht="409.6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240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40"/>
      <c r="BE71" s="21"/>
      <c r="BF71" s="20"/>
      <c r="BG71" s="20"/>
      <c r="BH71" s="20"/>
      <c r="BI71" s="23"/>
      <c r="BJ71" s="23"/>
      <c r="BK71" s="20"/>
      <c r="BL71" s="23"/>
      <c r="BM71" s="21"/>
      <c r="BN71" s="180"/>
      <c r="BO71" s="24"/>
      <c r="BP71" s="21"/>
      <c r="BQ71" s="21"/>
      <c r="BR71" s="23"/>
      <c r="BS71" s="23"/>
      <c r="BT71" s="24"/>
      <c r="BU71" s="25"/>
    </row>
    <row r="72" spans="1:73" s="22" customFormat="1" ht="184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40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40"/>
      <c r="BE72" s="23"/>
      <c r="BF72" s="23"/>
      <c r="BG72" s="20"/>
      <c r="BH72" s="20"/>
      <c r="BI72" s="23"/>
      <c r="BJ72" s="23"/>
      <c r="BK72" s="20"/>
      <c r="BL72" s="23"/>
      <c r="BM72" s="21"/>
      <c r="BN72" s="180"/>
      <c r="BO72" s="24"/>
      <c r="BP72" s="21"/>
      <c r="BQ72" s="21"/>
      <c r="BR72" s="23"/>
      <c r="BS72" s="23"/>
      <c r="BT72" s="24"/>
      <c r="BU72" s="25"/>
    </row>
    <row r="73" spans="1:73" s="22" customFormat="1" ht="221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40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0"/>
      <c r="BD73" s="240"/>
      <c r="BE73" s="21"/>
      <c r="BF73" s="20"/>
      <c r="BG73" s="20"/>
      <c r="BH73" s="20"/>
      <c r="BI73" s="23"/>
      <c r="BJ73" s="23"/>
      <c r="BK73" s="20"/>
      <c r="BL73" s="23"/>
      <c r="BM73" s="21"/>
      <c r="BN73" s="180"/>
      <c r="BO73" s="24"/>
      <c r="BP73" s="21"/>
      <c r="BQ73" s="21"/>
      <c r="BR73" s="23"/>
      <c r="BS73" s="23"/>
      <c r="BT73" s="24"/>
      <c r="BU73" s="25"/>
    </row>
    <row r="74" spans="1:73" s="22" customFormat="1" ht="15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0"/>
      <c r="Q74" s="21"/>
      <c r="R74" s="21"/>
      <c r="S74" s="20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40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0"/>
      <c r="BD74" s="240"/>
      <c r="BE74" s="23"/>
      <c r="BF74" s="23"/>
      <c r="BG74" s="20"/>
      <c r="BH74" s="20"/>
      <c r="BI74" s="23"/>
      <c r="BJ74" s="23"/>
      <c r="BK74" s="20"/>
      <c r="BL74" s="23"/>
      <c r="BM74" s="21"/>
      <c r="BN74" s="180"/>
      <c r="BO74" s="24"/>
      <c r="BP74" s="21"/>
      <c r="BQ74" s="21"/>
      <c r="BR74" s="23"/>
      <c r="BS74" s="23"/>
      <c r="BT74" s="24"/>
      <c r="BU74" s="25"/>
    </row>
    <row r="75" spans="1:73" s="22" customFormat="1" ht="216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40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40"/>
      <c r="BE75" s="21"/>
      <c r="BF75" s="20"/>
      <c r="BG75" s="20"/>
      <c r="BH75" s="20"/>
      <c r="BI75" s="23"/>
      <c r="BJ75" s="23"/>
      <c r="BK75" s="20"/>
      <c r="BL75" s="23"/>
      <c r="BM75" s="21"/>
      <c r="BN75" s="180"/>
      <c r="BO75" s="24"/>
      <c r="BP75" s="21"/>
      <c r="BQ75" s="21"/>
      <c r="BR75" s="23"/>
      <c r="BS75" s="23"/>
      <c r="BT75" s="24"/>
      <c r="BU75" s="25"/>
    </row>
    <row r="76" spans="1:73" s="22" customFormat="1" ht="216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0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40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40"/>
      <c r="BE76" s="21"/>
      <c r="BF76" s="20"/>
      <c r="BG76" s="20"/>
      <c r="BH76" s="20"/>
      <c r="BI76" s="23"/>
      <c r="BJ76" s="23"/>
      <c r="BK76" s="20"/>
      <c r="BL76" s="23"/>
      <c r="BM76" s="21"/>
      <c r="BN76" s="180"/>
      <c r="BO76" s="24"/>
      <c r="BP76" s="21"/>
      <c r="BQ76" s="21"/>
      <c r="BR76" s="23"/>
      <c r="BS76" s="23"/>
      <c r="BT76" s="24"/>
      <c r="BU76" s="25"/>
    </row>
    <row r="77" spans="1:73" s="22" customFormat="1" ht="17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40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40"/>
      <c r="BE77" s="21"/>
      <c r="BF77" s="20"/>
      <c r="BG77" s="20"/>
      <c r="BH77" s="20"/>
      <c r="BI77" s="23"/>
      <c r="BJ77" s="23"/>
      <c r="BK77" s="20"/>
      <c r="BL77" s="23"/>
      <c r="BM77" s="21"/>
      <c r="BN77" s="180"/>
      <c r="BO77" s="24"/>
      <c r="BP77" s="21"/>
      <c r="BQ77" s="21"/>
      <c r="BR77" s="23"/>
      <c r="BS77" s="23"/>
      <c r="BT77" s="24"/>
      <c r="BU77" s="25"/>
    </row>
    <row r="78" spans="1:73" s="22" customFormat="1" ht="171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0"/>
      <c r="Q78" s="21"/>
      <c r="R78" s="21"/>
      <c r="S78" s="20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40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40"/>
      <c r="BE78" s="23"/>
      <c r="BF78" s="23"/>
      <c r="BG78" s="20"/>
      <c r="BH78" s="20"/>
      <c r="BI78" s="23"/>
      <c r="BJ78" s="23"/>
      <c r="BK78" s="20"/>
      <c r="BL78" s="23"/>
      <c r="BM78" s="21"/>
      <c r="BN78" s="180"/>
      <c r="BO78" s="24"/>
      <c r="BP78" s="21"/>
      <c r="BQ78" s="21"/>
      <c r="BR78" s="23"/>
      <c r="BS78" s="23"/>
      <c r="BT78" s="24"/>
      <c r="BU78" s="25"/>
    </row>
    <row r="79" spans="1:73" s="22" customFormat="1" ht="17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0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40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40"/>
      <c r="BE79" s="23"/>
      <c r="BF79" s="23"/>
      <c r="BG79" s="20"/>
      <c r="BH79" s="20"/>
      <c r="BI79" s="23"/>
      <c r="BJ79" s="23"/>
      <c r="BK79" s="20"/>
      <c r="BL79" s="23"/>
      <c r="BM79" s="21"/>
      <c r="BN79" s="180"/>
      <c r="BO79" s="24"/>
      <c r="BP79" s="21"/>
      <c r="BQ79" s="21"/>
      <c r="BR79" s="23"/>
      <c r="BS79" s="23"/>
      <c r="BT79" s="24"/>
      <c r="BU79" s="25"/>
    </row>
    <row r="80" spans="1:73" s="22" customFormat="1" ht="22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40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40"/>
      <c r="BE80" s="20"/>
      <c r="BF80" s="20"/>
      <c r="BG80" s="20"/>
      <c r="BH80" s="20"/>
      <c r="BI80" s="23"/>
      <c r="BJ80" s="23"/>
      <c r="BK80" s="20"/>
      <c r="BL80" s="23"/>
      <c r="BM80" s="21"/>
      <c r="BN80" s="180"/>
      <c r="BO80" s="24"/>
      <c r="BP80" s="21"/>
      <c r="BQ80" s="21"/>
      <c r="BR80" s="23"/>
      <c r="BS80" s="23"/>
      <c r="BT80" s="24"/>
      <c r="BU80" s="25"/>
    </row>
    <row r="81" spans="1:73" s="22" customFormat="1" ht="154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40"/>
      <c r="AM81" s="20"/>
      <c r="AN81" s="20"/>
      <c r="AO81" s="21"/>
      <c r="AP81" s="21"/>
      <c r="AQ81" s="21"/>
      <c r="AR81" s="21"/>
      <c r="AS81" s="21"/>
      <c r="AT81" s="180"/>
      <c r="AU81" s="21"/>
      <c r="AV81" s="21"/>
      <c r="AW81" s="21"/>
      <c r="AX81" s="21"/>
      <c r="AY81" s="21"/>
      <c r="AZ81" s="21"/>
      <c r="BA81" s="21"/>
      <c r="BB81" s="21"/>
      <c r="BC81" s="21"/>
      <c r="BD81" s="240"/>
      <c r="BE81" s="23"/>
      <c r="BF81" s="23"/>
      <c r="BG81" s="20"/>
      <c r="BH81" s="20"/>
      <c r="BI81" s="23"/>
      <c r="BJ81" s="23"/>
      <c r="BK81" s="20"/>
      <c r="BL81" s="23"/>
      <c r="BM81" s="21"/>
      <c r="BN81" s="180"/>
      <c r="BO81" s="24"/>
      <c r="BP81" s="21"/>
      <c r="BQ81" s="21"/>
      <c r="BR81" s="23"/>
      <c r="BS81" s="23"/>
      <c r="BT81" s="24"/>
      <c r="BU81" s="25"/>
    </row>
    <row r="82" spans="1:73" s="22" customFormat="1" ht="169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40"/>
      <c r="AM82" s="21"/>
      <c r="AN82" s="20"/>
      <c r="AO82" s="21"/>
      <c r="AP82" s="21"/>
      <c r="AQ82" s="21"/>
      <c r="AR82" s="21"/>
      <c r="AS82" s="21"/>
      <c r="AT82" s="240"/>
      <c r="AU82" s="21"/>
      <c r="AV82" s="21"/>
      <c r="AW82" s="21"/>
      <c r="AX82" s="21"/>
      <c r="AY82" s="21"/>
      <c r="AZ82" s="21"/>
      <c r="BA82" s="21"/>
      <c r="BB82" s="20"/>
      <c r="BC82" s="20"/>
      <c r="BD82" s="240"/>
      <c r="BE82" s="20"/>
      <c r="BF82" s="20"/>
      <c r="BG82" s="20"/>
      <c r="BH82" s="20"/>
      <c r="BI82" s="23"/>
      <c r="BJ82" s="23"/>
      <c r="BK82" s="20"/>
      <c r="BL82" s="23"/>
      <c r="BM82" s="21"/>
      <c r="BN82" s="180"/>
      <c r="BO82" s="24"/>
      <c r="BP82" s="21"/>
      <c r="BQ82" s="21"/>
      <c r="BR82" s="23"/>
      <c r="BS82" s="23"/>
      <c r="BT82" s="24"/>
      <c r="BU82" s="25"/>
    </row>
    <row r="83" spans="1:73" s="22" customFormat="1" ht="17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40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0"/>
      <c r="BC83" s="20"/>
      <c r="BD83" s="240"/>
      <c r="BE83" s="23"/>
      <c r="BF83" s="23"/>
      <c r="BG83" s="20"/>
      <c r="BH83" s="20"/>
      <c r="BI83" s="23"/>
      <c r="BJ83" s="23"/>
      <c r="BK83" s="20"/>
      <c r="BL83" s="23"/>
      <c r="BM83" s="21"/>
      <c r="BN83" s="180"/>
      <c r="BO83" s="24"/>
      <c r="BP83" s="21"/>
      <c r="BQ83" s="21"/>
      <c r="BR83" s="23"/>
      <c r="BS83" s="23"/>
      <c r="BT83" s="24"/>
      <c r="BU83" s="25"/>
    </row>
    <row r="84" spans="1:73" s="22" customFormat="1" ht="17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40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0"/>
      <c r="BC84" s="20"/>
      <c r="BD84" s="240"/>
      <c r="BE84" s="23"/>
      <c r="BF84" s="23"/>
      <c r="BG84" s="20"/>
      <c r="BH84" s="20"/>
      <c r="BI84" s="23"/>
      <c r="BJ84" s="23"/>
      <c r="BK84" s="20"/>
      <c r="BL84" s="23"/>
      <c r="BM84" s="21"/>
      <c r="BN84" s="180"/>
      <c r="BO84" s="24"/>
      <c r="BP84" s="21"/>
      <c r="BQ84" s="21"/>
      <c r="BR84" s="23"/>
      <c r="BS84" s="23"/>
      <c r="BT84" s="24"/>
      <c r="BU84" s="25"/>
    </row>
    <row r="85" spans="1:73" s="22" customFormat="1" ht="17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40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0"/>
      <c r="BC85" s="20"/>
      <c r="BD85" s="240"/>
      <c r="BE85" s="23"/>
      <c r="BF85" s="23"/>
      <c r="BG85" s="20"/>
      <c r="BH85" s="20"/>
      <c r="BI85" s="23"/>
      <c r="BJ85" s="23"/>
      <c r="BK85" s="20"/>
      <c r="BL85" s="23"/>
      <c r="BM85" s="21"/>
      <c r="BN85" s="180"/>
      <c r="BO85" s="24"/>
      <c r="BP85" s="21"/>
      <c r="BQ85" s="21"/>
      <c r="BR85" s="23"/>
      <c r="BS85" s="23"/>
      <c r="BT85" s="24"/>
      <c r="BU85" s="25"/>
    </row>
    <row r="86" spans="1:73" s="22" customFormat="1" ht="17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40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240"/>
      <c r="BE86" s="23"/>
      <c r="BF86" s="23"/>
      <c r="BG86" s="20"/>
      <c r="BH86" s="20"/>
      <c r="BI86" s="23"/>
      <c r="BJ86" s="23"/>
      <c r="BK86" s="20"/>
      <c r="BL86" s="23"/>
      <c r="BM86" s="21"/>
      <c r="BN86" s="180"/>
      <c r="BO86" s="24"/>
      <c r="BP86" s="21"/>
      <c r="BQ86" s="21"/>
      <c r="BR86" s="23"/>
      <c r="BS86" s="23"/>
      <c r="BT86" s="24"/>
      <c r="BU86" s="25"/>
    </row>
    <row r="87" spans="1:73" s="22" customFormat="1" ht="171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40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0"/>
      <c r="BD87" s="240"/>
      <c r="BE87" s="23"/>
      <c r="BF87" s="23"/>
      <c r="BG87" s="20"/>
      <c r="BH87" s="20"/>
      <c r="BI87" s="23"/>
      <c r="BJ87" s="23"/>
      <c r="BK87" s="20"/>
      <c r="BL87" s="23"/>
      <c r="BM87" s="21"/>
      <c r="BN87" s="180"/>
      <c r="BO87" s="24"/>
      <c r="BP87" s="21"/>
      <c r="BQ87" s="21"/>
      <c r="BR87" s="23"/>
      <c r="BS87" s="23"/>
      <c r="BT87" s="24"/>
      <c r="BU87" s="25"/>
    </row>
    <row r="88" spans="1:73" s="22" customFormat="1" ht="171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40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40"/>
      <c r="BE88" s="21"/>
      <c r="BF88" s="21"/>
      <c r="BG88" s="20"/>
      <c r="BH88" s="20"/>
      <c r="BI88" s="23"/>
      <c r="BJ88" s="23"/>
      <c r="BK88" s="20"/>
      <c r="BL88" s="23"/>
      <c r="BM88" s="21"/>
      <c r="BN88" s="180"/>
      <c r="BO88" s="24"/>
      <c r="BP88" s="21"/>
      <c r="BQ88" s="21"/>
      <c r="BR88" s="23"/>
      <c r="BS88" s="23"/>
      <c r="BT88" s="24"/>
      <c r="BU88" s="25"/>
    </row>
    <row r="89" spans="1:73" s="22" customFormat="1" ht="17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4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40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40"/>
      <c r="BE89" s="23"/>
      <c r="BF89" s="23"/>
      <c r="BG89" s="20"/>
      <c r="BH89" s="20"/>
      <c r="BI89" s="23"/>
      <c r="BJ89" s="23"/>
      <c r="BK89" s="20"/>
      <c r="BL89" s="23"/>
      <c r="BM89" s="21"/>
      <c r="BN89" s="180"/>
      <c r="BO89" s="24"/>
      <c r="BP89" s="21"/>
      <c r="BQ89" s="21"/>
      <c r="BR89" s="23"/>
      <c r="BS89" s="23"/>
      <c r="BT89" s="24"/>
      <c r="BU89" s="25"/>
    </row>
    <row r="90" spans="1:73" s="22" customFormat="1" ht="17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75"/>
      <c r="K90" s="18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40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0"/>
      <c r="BC90" s="21"/>
      <c r="BD90" s="20"/>
      <c r="BE90" s="23"/>
      <c r="BF90" s="23"/>
      <c r="BG90" s="20"/>
      <c r="BH90" s="20"/>
      <c r="BI90" s="23"/>
      <c r="BJ90" s="23"/>
      <c r="BK90" s="20"/>
      <c r="BL90" s="23"/>
      <c r="BM90" s="21"/>
      <c r="BN90" s="180"/>
      <c r="BO90" s="24"/>
      <c r="BP90" s="21"/>
      <c r="BQ90" s="21"/>
      <c r="BR90" s="23"/>
      <c r="BS90" s="23"/>
      <c r="BT90" s="24"/>
      <c r="BU90" s="25"/>
    </row>
    <row r="91" spans="1:73" s="22" customFormat="1" ht="197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4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240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40"/>
      <c r="BE91" s="21"/>
      <c r="BF91" s="21"/>
      <c r="BG91" s="20"/>
      <c r="BH91" s="20"/>
      <c r="BI91" s="23"/>
      <c r="BJ91" s="20"/>
      <c r="BK91" s="23"/>
      <c r="BL91" s="23"/>
      <c r="BM91" s="21"/>
      <c r="BN91" s="180"/>
      <c r="BO91" s="24"/>
      <c r="BP91" s="21"/>
      <c r="BQ91" s="21"/>
      <c r="BR91" s="23"/>
      <c r="BS91" s="23"/>
      <c r="BT91" s="24"/>
      <c r="BU91" s="25"/>
    </row>
    <row r="92" spans="1:73" s="22" customFormat="1" ht="197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4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40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40"/>
      <c r="BE92" s="181"/>
      <c r="BF92" s="23"/>
      <c r="BG92" s="20"/>
      <c r="BH92" s="20"/>
      <c r="BI92" s="23"/>
      <c r="BJ92" s="20"/>
      <c r="BK92" s="20"/>
      <c r="BL92" s="23"/>
      <c r="BM92" s="21"/>
      <c r="BN92" s="180"/>
      <c r="BO92" s="24"/>
      <c r="BP92" s="21"/>
      <c r="BQ92" s="21"/>
      <c r="BR92" s="23"/>
      <c r="BS92" s="23"/>
      <c r="BT92" s="24"/>
      <c r="BU92" s="25"/>
    </row>
    <row r="93" spans="1:73" s="22" customFormat="1" ht="197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40"/>
      <c r="O93" s="21"/>
      <c r="P93" s="20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40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40"/>
      <c r="BE93" s="181"/>
      <c r="BF93" s="23"/>
      <c r="BG93" s="20"/>
      <c r="BH93" s="20"/>
      <c r="BI93" s="23"/>
      <c r="BJ93" s="20"/>
      <c r="BK93" s="20"/>
      <c r="BL93" s="23"/>
      <c r="BM93" s="21"/>
      <c r="BN93" s="180"/>
      <c r="BO93" s="24"/>
      <c r="BP93" s="21"/>
      <c r="BQ93" s="21"/>
      <c r="BR93" s="23"/>
      <c r="BS93" s="23"/>
      <c r="BT93" s="24"/>
      <c r="BU93" s="25"/>
    </row>
    <row r="94" spans="1:73" s="22" customFormat="1" ht="19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40"/>
      <c r="O94" s="23"/>
      <c r="P94" s="20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40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40"/>
      <c r="BE94" s="181"/>
      <c r="BF94" s="23"/>
      <c r="BG94" s="20"/>
      <c r="BH94" s="20"/>
      <c r="BI94" s="23"/>
      <c r="BJ94" s="20"/>
      <c r="BK94" s="20"/>
      <c r="BL94" s="23"/>
      <c r="BM94" s="21"/>
      <c r="BN94" s="180"/>
      <c r="BO94" s="24"/>
      <c r="BP94" s="21"/>
      <c r="BQ94" s="21"/>
      <c r="BR94" s="23"/>
      <c r="BS94" s="23"/>
      <c r="BT94" s="24"/>
      <c r="BU94" s="25"/>
    </row>
    <row r="95" spans="1:73" s="22" customFormat="1" ht="171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40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1"/>
      <c r="BD95" s="20"/>
      <c r="BE95" s="23"/>
      <c r="BF95" s="23"/>
      <c r="BG95" s="20"/>
      <c r="BH95" s="20"/>
      <c r="BI95" s="23"/>
      <c r="BJ95" s="23"/>
      <c r="BK95" s="20"/>
      <c r="BL95" s="23"/>
      <c r="BM95" s="21"/>
      <c r="BN95" s="180"/>
      <c r="BO95" s="24"/>
      <c r="BP95" s="21"/>
      <c r="BQ95" s="21"/>
      <c r="BR95" s="23"/>
      <c r="BS95" s="23"/>
      <c r="BT95" s="24"/>
      <c r="BU95" s="25"/>
    </row>
    <row r="96" spans="1:73" s="22" customFormat="1" ht="19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40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40"/>
      <c r="BE96" s="21"/>
      <c r="BF96" s="21"/>
      <c r="BG96" s="20"/>
      <c r="BH96" s="20"/>
      <c r="BI96" s="23"/>
      <c r="BJ96" s="20"/>
      <c r="BK96" s="20"/>
      <c r="BL96" s="23"/>
      <c r="BM96" s="21"/>
      <c r="BN96" s="180"/>
      <c r="BO96" s="24"/>
      <c r="BP96" s="21"/>
      <c r="BQ96" s="21"/>
      <c r="BR96" s="23"/>
      <c r="BS96" s="23"/>
      <c r="BT96" s="24"/>
      <c r="BU96" s="25"/>
    </row>
    <row r="97" spans="1:73" s="22" customFormat="1" ht="19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4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40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40"/>
      <c r="BE97" s="181"/>
      <c r="BF97" s="23"/>
      <c r="BG97" s="20"/>
      <c r="BH97" s="20"/>
      <c r="BI97" s="23"/>
      <c r="BJ97" s="20"/>
      <c r="BK97" s="20"/>
      <c r="BL97" s="23"/>
      <c r="BM97" s="21"/>
      <c r="BN97" s="180"/>
      <c r="BO97" s="24"/>
      <c r="BP97" s="21"/>
      <c r="BQ97" s="21"/>
      <c r="BR97" s="23"/>
      <c r="BS97" s="23"/>
      <c r="BT97" s="24"/>
      <c r="BU97" s="25"/>
    </row>
    <row r="98" spans="1:73" s="22" customFormat="1" ht="197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40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40"/>
      <c r="BE98" s="21"/>
      <c r="BF98" s="21"/>
      <c r="BG98" s="20"/>
      <c r="BH98" s="20"/>
      <c r="BI98" s="23"/>
      <c r="BJ98" s="20"/>
      <c r="BK98" s="20"/>
      <c r="BL98" s="23"/>
      <c r="BM98" s="21"/>
      <c r="BN98" s="180"/>
      <c r="BO98" s="24"/>
      <c r="BP98" s="21"/>
      <c r="BQ98" s="21"/>
      <c r="BR98" s="23"/>
      <c r="BS98" s="23"/>
      <c r="BT98" s="24"/>
      <c r="BU98" s="25"/>
    </row>
    <row r="99" spans="1:73" s="22" customFormat="1" ht="19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4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40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40"/>
      <c r="BE99" s="180"/>
      <c r="BF99" s="21"/>
      <c r="BG99" s="20"/>
      <c r="BH99" s="20"/>
      <c r="BI99" s="23"/>
      <c r="BJ99" s="20"/>
      <c r="BK99" s="20"/>
      <c r="BL99" s="23"/>
      <c r="BM99" s="21"/>
      <c r="BN99" s="180"/>
      <c r="BO99" s="24"/>
      <c r="BP99" s="21"/>
      <c r="BQ99" s="21"/>
      <c r="BR99" s="23"/>
      <c r="BS99" s="23"/>
      <c r="BT99" s="24"/>
      <c r="BU99" s="25"/>
    </row>
    <row r="100" spans="1:73" s="22" customFormat="1" ht="197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40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40"/>
      <c r="BE100" s="21"/>
      <c r="BF100" s="21"/>
      <c r="BG100" s="20"/>
      <c r="BH100" s="20"/>
      <c r="BI100" s="23"/>
      <c r="BJ100" s="20"/>
      <c r="BK100" s="20"/>
      <c r="BL100" s="23"/>
      <c r="BM100" s="21"/>
      <c r="BN100" s="180"/>
      <c r="BO100" s="24"/>
      <c r="BP100" s="21"/>
      <c r="BQ100" s="21"/>
      <c r="BR100" s="23"/>
      <c r="BS100" s="23"/>
      <c r="BT100" s="24"/>
      <c r="BU100" s="25"/>
    </row>
    <row r="101" spans="1:73" s="22" customFormat="1" ht="197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4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40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40"/>
      <c r="BE101" s="181"/>
      <c r="BF101" s="23"/>
      <c r="BG101" s="20"/>
      <c r="BH101" s="20"/>
      <c r="BI101" s="23"/>
      <c r="BJ101" s="20"/>
      <c r="BK101" s="20"/>
      <c r="BL101" s="23"/>
      <c r="BM101" s="21"/>
      <c r="BN101" s="180"/>
      <c r="BO101" s="24"/>
      <c r="BP101" s="21"/>
      <c r="BQ101" s="21"/>
      <c r="BR101" s="23"/>
      <c r="BS101" s="23"/>
      <c r="BT101" s="24"/>
      <c r="BU101" s="25"/>
    </row>
    <row r="102" spans="1:73" s="22" customFormat="1" ht="252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3"/>
      <c r="AK102" s="21"/>
      <c r="AL102" s="240"/>
      <c r="AM102" s="23"/>
      <c r="AN102" s="23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40"/>
      <c r="BE102" s="21"/>
      <c r="BF102" s="20"/>
      <c r="BG102" s="20"/>
      <c r="BH102" s="20"/>
      <c r="BI102" s="23"/>
      <c r="BJ102" s="20"/>
      <c r="BK102" s="20"/>
      <c r="BL102" s="23"/>
      <c r="BM102" s="21"/>
      <c r="BN102" s="180"/>
      <c r="BO102" s="24"/>
      <c r="BP102" s="21"/>
      <c r="BQ102" s="21"/>
      <c r="BR102" s="23"/>
      <c r="BS102" s="23"/>
      <c r="BT102" s="24"/>
      <c r="BU102" s="25"/>
    </row>
    <row r="103" spans="1:73" s="22" customFormat="1" ht="252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4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3"/>
      <c r="AK103" s="21"/>
      <c r="AL103" s="240"/>
      <c r="AM103" s="23"/>
      <c r="AN103" s="23"/>
      <c r="AO103" s="21"/>
      <c r="AP103" s="21"/>
      <c r="AQ103" s="21"/>
      <c r="AR103" s="21"/>
      <c r="AS103" s="21"/>
      <c r="AT103" s="180"/>
      <c r="AU103" s="21"/>
      <c r="AV103" s="21"/>
      <c r="AW103" s="21"/>
      <c r="AX103" s="21"/>
      <c r="AY103" s="21"/>
      <c r="AZ103" s="21"/>
      <c r="BA103" s="21"/>
      <c r="BB103" s="21"/>
      <c r="BC103" s="21"/>
      <c r="BD103" s="240"/>
      <c r="BE103" s="180"/>
      <c r="BF103" s="21"/>
      <c r="BG103" s="20"/>
      <c r="BH103" s="20"/>
      <c r="BI103" s="23"/>
      <c r="BJ103" s="20"/>
      <c r="BK103" s="20"/>
      <c r="BL103" s="23"/>
      <c r="BM103" s="21"/>
      <c r="BN103" s="180"/>
      <c r="BO103" s="24"/>
      <c r="BP103" s="21"/>
      <c r="BQ103" s="21"/>
      <c r="BR103" s="23"/>
      <c r="BS103" s="23"/>
      <c r="BT103" s="24"/>
      <c r="BU103" s="25"/>
    </row>
    <row r="104" spans="1:73" s="22" customFormat="1" ht="2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240"/>
      <c r="AM104" s="23"/>
      <c r="AN104" s="23"/>
      <c r="AO104" s="21"/>
      <c r="AP104" s="21"/>
      <c r="AQ104" s="21"/>
      <c r="AR104" s="21"/>
      <c r="AS104" s="21"/>
      <c r="AT104" s="180"/>
      <c r="AU104" s="21"/>
      <c r="AV104" s="21"/>
      <c r="AW104" s="21"/>
      <c r="AX104" s="21"/>
      <c r="AY104" s="21"/>
      <c r="AZ104" s="21"/>
      <c r="BA104" s="21"/>
      <c r="BB104" s="21"/>
      <c r="BC104" s="21"/>
      <c r="BD104" s="240"/>
      <c r="BE104" s="240"/>
      <c r="BF104" s="20"/>
      <c r="BG104" s="20"/>
      <c r="BH104" s="20"/>
      <c r="BI104" s="23"/>
      <c r="BJ104" s="20"/>
      <c r="BK104" s="20"/>
      <c r="BL104" s="23"/>
      <c r="BM104" s="21"/>
      <c r="BN104" s="180"/>
      <c r="BO104" s="24"/>
      <c r="BP104" s="21"/>
      <c r="BQ104" s="21"/>
      <c r="BR104" s="23"/>
      <c r="BS104" s="23"/>
      <c r="BT104" s="24"/>
      <c r="BU104" s="25"/>
    </row>
    <row r="105" spans="1:73" s="22" customFormat="1" ht="209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0"/>
      <c r="AK105" s="21"/>
      <c r="AL105" s="240"/>
      <c r="AM105" s="23"/>
      <c r="AN105" s="20"/>
      <c r="AO105" s="21"/>
      <c r="AP105" s="20"/>
      <c r="AQ105" s="23"/>
      <c r="AR105" s="20"/>
      <c r="AS105" s="21"/>
      <c r="AT105" s="240"/>
      <c r="AU105" s="23"/>
      <c r="AV105" s="21"/>
      <c r="AW105" s="21"/>
      <c r="AX105" s="21"/>
      <c r="AY105" s="21"/>
      <c r="AZ105" s="21"/>
      <c r="BA105" s="21"/>
      <c r="BB105" s="21"/>
      <c r="BC105" s="21"/>
      <c r="BD105" s="20"/>
      <c r="BE105" s="21"/>
      <c r="BF105" s="21"/>
      <c r="BG105" s="20"/>
      <c r="BH105" s="20"/>
      <c r="BI105" s="23"/>
      <c r="BJ105" s="20"/>
      <c r="BK105" s="20"/>
      <c r="BL105" s="23"/>
      <c r="BM105" s="21"/>
      <c r="BN105" s="180"/>
      <c r="BO105" s="24"/>
      <c r="BP105" s="21"/>
      <c r="BQ105" s="21"/>
      <c r="BR105" s="23"/>
      <c r="BS105" s="23"/>
      <c r="BT105" s="24"/>
      <c r="BU105" s="25"/>
    </row>
    <row r="106" spans="1:73" s="22" customFormat="1" ht="136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40"/>
      <c r="AM106" s="20"/>
      <c r="AN106" s="20"/>
      <c r="AO106" s="21"/>
      <c r="AP106" s="21"/>
      <c r="AQ106" s="21"/>
      <c r="AR106" s="21"/>
      <c r="AS106" s="21"/>
      <c r="AT106" s="180"/>
      <c r="AU106" s="21"/>
      <c r="AV106" s="21"/>
      <c r="AW106" s="21"/>
      <c r="AX106" s="21"/>
      <c r="AY106" s="21"/>
      <c r="AZ106" s="21"/>
      <c r="BA106" s="21"/>
      <c r="BB106" s="21"/>
      <c r="BC106" s="21"/>
      <c r="BD106" s="240"/>
      <c r="BE106" s="180"/>
      <c r="BF106" s="21"/>
      <c r="BG106" s="20"/>
      <c r="BH106" s="20"/>
      <c r="BI106" s="23"/>
      <c r="BJ106" s="20"/>
      <c r="BK106" s="20"/>
      <c r="BL106" s="23"/>
      <c r="BM106" s="21"/>
      <c r="BN106" s="180"/>
      <c r="BO106" s="24"/>
      <c r="BP106" s="21"/>
      <c r="BQ106" s="21"/>
      <c r="BR106" s="23"/>
      <c r="BS106" s="23"/>
      <c r="BT106" s="24"/>
      <c r="BU106" s="25"/>
    </row>
    <row r="107" spans="1:73" s="22" customFormat="1" ht="136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40"/>
      <c r="AM107" s="20"/>
      <c r="AN107" s="20"/>
      <c r="AO107" s="21"/>
      <c r="AP107" s="21"/>
      <c r="AQ107" s="21"/>
      <c r="AR107" s="21"/>
      <c r="AS107" s="21"/>
      <c r="AT107" s="180"/>
      <c r="AU107" s="21"/>
      <c r="AV107" s="21"/>
      <c r="AW107" s="21"/>
      <c r="AX107" s="21"/>
      <c r="AY107" s="21"/>
      <c r="AZ107" s="21"/>
      <c r="BA107" s="21"/>
      <c r="BB107" s="21"/>
      <c r="BC107" s="21"/>
      <c r="BD107" s="240"/>
      <c r="BE107" s="180"/>
      <c r="BF107" s="21"/>
      <c r="BG107" s="20"/>
      <c r="BH107" s="20"/>
      <c r="BI107" s="23"/>
      <c r="BJ107" s="20"/>
      <c r="BK107" s="20"/>
      <c r="BL107" s="23"/>
      <c r="BM107" s="21"/>
      <c r="BN107" s="180"/>
      <c r="BO107" s="24"/>
      <c r="BP107" s="21"/>
      <c r="BQ107" s="21"/>
      <c r="BR107" s="23"/>
      <c r="BS107" s="23"/>
      <c r="BT107" s="24"/>
      <c r="BU107" s="25"/>
    </row>
    <row r="108" spans="1:73" s="22" customFormat="1" ht="136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0"/>
      <c r="R108" s="20"/>
      <c r="S108" s="20"/>
      <c r="T108" s="20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40"/>
      <c r="AM108" s="20"/>
      <c r="AN108" s="20"/>
      <c r="AO108" s="21"/>
      <c r="AP108" s="21"/>
      <c r="AQ108" s="21"/>
      <c r="AR108" s="21"/>
      <c r="AS108" s="21"/>
      <c r="AT108" s="180"/>
      <c r="AU108" s="21"/>
      <c r="AV108" s="21"/>
      <c r="AW108" s="21"/>
      <c r="AX108" s="21"/>
      <c r="AY108" s="21"/>
      <c r="AZ108" s="21"/>
      <c r="BA108" s="21"/>
      <c r="BB108" s="21"/>
      <c r="BC108" s="21"/>
      <c r="BD108" s="240"/>
      <c r="BE108" s="180"/>
      <c r="BF108" s="21"/>
      <c r="BG108" s="20"/>
      <c r="BH108" s="20"/>
      <c r="BI108" s="23"/>
      <c r="BJ108" s="20"/>
      <c r="BK108" s="20"/>
      <c r="BL108" s="23"/>
      <c r="BM108" s="21"/>
      <c r="BN108" s="180"/>
      <c r="BO108" s="24"/>
      <c r="BP108" s="21"/>
      <c r="BQ108" s="21"/>
      <c r="BR108" s="23"/>
      <c r="BS108" s="23"/>
      <c r="BT108" s="24"/>
      <c r="BU108" s="25"/>
    </row>
    <row r="109" spans="1:73" s="22" customFormat="1" ht="136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40"/>
      <c r="N109" s="20"/>
      <c r="O109" s="23"/>
      <c r="P109" s="20"/>
      <c r="Q109" s="20"/>
      <c r="R109" s="20"/>
      <c r="S109" s="20"/>
      <c r="T109" s="20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40"/>
      <c r="AM109" s="20"/>
      <c r="AN109" s="20"/>
      <c r="AO109" s="21"/>
      <c r="AP109" s="21"/>
      <c r="AQ109" s="21"/>
      <c r="AR109" s="21"/>
      <c r="AS109" s="21"/>
      <c r="AT109" s="180"/>
      <c r="AU109" s="21"/>
      <c r="AV109" s="21"/>
      <c r="AW109" s="21"/>
      <c r="AX109" s="21"/>
      <c r="AY109" s="21"/>
      <c r="AZ109" s="21"/>
      <c r="BA109" s="21"/>
      <c r="BB109" s="21"/>
      <c r="BC109" s="21"/>
      <c r="BD109" s="240"/>
      <c r="BE109" s="180"/>
      <c r="BF109" s="21"/>
      <c r="BG109" s="20"/>
      <c r="BH109" s="20"/>
      <c r="BI109" s="23"/>
      <c r="BJ109" s="20"/>
      <c r="BK109" s="20"/>
      <c r="BL109" s="23"/>
      <c r="BM109" s="21"/>
      <c r="BN109" s="180"/>
      <c r="BO109" s="24"/>
      <c r="BP109" s="21"/>
      <c r="BQ109" s="21"/>
      <c r="BR109" s="23"/>
      <c r="BS109" s="23"/>
      <c r="BT109" s="24"/>
      <c r="BU109" s="25"/>
    </row>
    <row r="110" spans="1:73" s="22" customFormat="1" ht="209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40"/>
      <c r="AM110" s="20"/>
      <c r="AN110" s="20"/>
      <c r="AO110" s="21"/>
      <c r="AP110" s="21"/>
      <c r="AQ110" s="21"/>
      <c r="AR110" s="21"/>
      <c r="AS110" s="21"/>
      <c r="AT110" s="180"/>
      <c r="AU110" s="21"/>
      <c r="AV110" s="21"/>
      <c r="AW110" s="21"/>
      <c r="AX110" s="21"/>
      <c r="AY110" s="21"/>
      <c r="AZ110" s="21"/>
      <c r="BA110" s="21"/>
      <c r="BB110" s="21"/>
      <c r="BC110" s="21"/>
      <c r="BD110" s="240"/>
      <c r="BE110" s="21"/>
      <c r="BF110" s="20"/>
      <c r="BG110" s="20"/>
      <c r="BH110" s="20"/>
      <c r="BI110" s="23"/>
      <c r="BJ110" s="20"/>
      <c r="BK110" s="20"/>
      <c r="BL110" s="23"/>
      <c r="BM110" s="21"/>
      <c r="BN110" s="180"/>
      <c r="BO110" s="24"/>
      <c r="BP110" s="21"/>
      <c r="BQ110" s="21"/>
      <c r="BR110" s="23"/>
      <c r="BS110" s="23"/>
      <c r="BT110" s="24"/>
      <c r="BU110" s="25"/>
    </row>
    <row r="111" spans="1:73" s="22" customFormat="1" ht="15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4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40"/>
      <c r="AM111" s="20"/>
      <c r="AN111" s="20"/>
      <c r="AO111" s="21"/>
      <c r="AP111" s="21"/>
      <c r="AQ111" s="21"/>
      <c r="AR111" s="21"/>
      <c r="AS111" s="21"/>
      <c r="AT111" s="180"/>
      <c r="AU111" s="21"/>
      <c r="AV111" s="21"/>
      <c r="AW111" s="21"/>
      <c r="AX111" s="21"/>
      <c r="AY111" s="21"/>
      <c r="AZ111" s="21"/>
      <c r="BA111" s="21"/>
      <c r="BB111" s="21"/>
      <c r="BC111" s="21"/>
      <c r="BD111" s="240"/>
      <c r="BE111" s="240"/>
      <c r="BF111" s="20"/>
      <c r="BG111" s="20"/>
      <c r="BH111" s="20"/>
      <c r="BI111" s="23"/>
      <c r="BJ111" s="20"/>
      <c r="BK111" s="20"/>
      <c r="BL111" s="23"/>
      <c r="BM111" s="21"/>
      <c r="BN111" s="180"/>
      <c r="BO111" s="24"/>
      <c r="BP111" s="21"/>
      <c r="BQ111" s="21"/>
      <c r="BR111" s="23"/>
      <c r="BS111" s="23"/>
      <c r="BT111" s="24"/>
      <c r="BU111" s="25"/>
    </row>
    <row r="112" spans="1:73" s="22" customFormat="1" ht="249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40"/>
      <c r="AM112" s="20"/>
      <c r="AN112" s="20"/>
      <c r="AO112" s="21"/>
      <c r="AP112" s="21"/>
      <c r="AQ112" s="21"/>
      <c r="AR112" s="21"/>
      <c r="AS112" s="21"/>
      <c r="AT112" s="180"/>
      <c r="AU112" s="21"/>
      <c r="AV112" s="21"/>
      <c r="AW112" s="21"/>
      <c r="AX112" s="21"/>
      <c r="AY112" s="21"/>
      <c r="AZ112" s="21"/>
      <c r="BA112" s="21"/>
      <c r="BB112" s="21"/>
      <c r="BC112" s="21"/>
      <c r="BD112" s="240"/>
      <c r="BE112" s="23"/>
      <c r="BF112" s="23"/>
      <c r="BG112" s="20"/>
      <c r="BH112" s="20"/>
      <c r="BI112" s="23"/>
      <c r="BJ112" s="20"/>
      <c r="BK112" s="20"/>
      <c r="BL112" s="23"/>
      <c r="BM112" s="21"/>
      <c r="BN112" s="180"/>
      <c r="BO112" s="24"/>
      <c r="BP112" s="21"/>
      <c r="BQ112" s="21"/>
      <c r="BR112" s="23"/>
      <c r="BS112" s="23"/>
      <c r="BT112" s="24"/>
      <c r="BU112" s="25"/>
    </row>
    <row r="113" spans="1:73" s="22" customFormat="1" ht="15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40"/>
      <c r="AM113" s="20"/>
      <c r="AN113" s="20"/>
      <c r="AO113" s="21"/>
      <c r="AP113" s="21"/>
      <c r="AQ113" s="21"/>
      <c r="AR113" s="21"/>
      <c r="AS113" s="21"/>
      <c r="AT113" s="180"/>
      <c r="AU113" s="21"/>
      <c r="AV113" s="21"/>
      <c r="AW113" s="21"/>
      <c r="AX113" s="21"/>
      <c r="AY113" s="21"/>
      <c r="AZ113" s="21"/>
      <c r="BA113" s="21"/>
      <c r="BB113" s="21"/>
      <c r="BC113" s="21"/>
      <c r="BD113" s="240"/>
      <c r="BE113" s="21"/>
      <c r="BF113" s="21"/>
      <c r="BG113" s="20"/>
      <c r="BH113" s="20"/>
      <c r="BI113" s="23"/>
      <c r="BJ113" s="20"/>
      <c r="BK113" s="20"/>
      <c r="BL113" s="23"/>
      <c r="BM113" s="21"/>
      <c r="BN113" s="180"/>
      <c r="BO113" s="24"/>
      <c r="BP113" s="21"/>
      <c r="BQ113" s="21"/>
      <c r="BR113" s="23"/>
      <c r="BS113" s="23"/>
      <c r="BT113" s="24"/>
      <c r="BU113" s="25"/>
    </row>
    <row r="114" spans="1:73" s="22" customFormat="1" ht="152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4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40"/>
      <c r="AM114" s="20"/>
      <c r="AN114" s="20"/>
      <c r="AO114" s="21"/>
      <c r="AP114" s="21"/>
      <c r="AQ114" s="21"/>
      <c r="AR114" s="21"/>
      <c r="AS114" s="21"/>
      <c r="AT114" s="180"/>
      <c r="AU114" s="21"/>
      <c r="AV114" s="21"/>
      <c r="AW114" s="21"/>
      <c r="AX114" s="21"/>
      <c r="AY114" s="21"/>
      <c r="AZ114" s="21"/>
      <c r="BA114" s="21"/>
      <c r="BB114" s="21"/>
      <c r="BC114" s="21"/>
      <c r="BD114" s="240"/>
      <c r="BE114" s="240"/>
      <c r="BF114" s="20"/>
      <c r="BG114" s="20"/>
      <c r="BH114" s="20"/>
      <c r="BI114" s="23"/>
      <c r="BJ114" s="20"/>
      <c r="BK114" s="20"/>
      <c r="BL114" s="23"/>
      <c r="BM114" s="21"/>
      <c r="BN114" s="180"/>
      <c r="BO114" s="24"/>
      <c r="BP114" s="21"/>
      <c r="BQ114" s="21"/>
      <c r="BR114" s="23"/>
      <c r="BS114" s="23"/>
      <c r="BT114" s="24"/>
      <c r="BU114" s="25"/>
    </row>
    <row r="115" spans="1:73" s="22" customFormat="1" ht="192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1"/>
      <c r="AJ115" s="20"/>
      <c r="AK115" s="21"/>
      <c r="AL115" s="240"/>
      <c r="AM115" s="21"/>
      <c r="AN115" s="20"/>
      <c r="AO115" s="21"/>
      <c r="AP115" s="21"/>
      <c r="AQ115" s="21"/>
      <c r="AR115" s="21"/>
      <c r="AS115" s="21"/>
      <c r="AT115" s="240"/>
      <c r="AU115" s="21"/>
      <c r="AV115" s="21"/>
      <c r="AW115" s="21"/>
      <c r="AX115" s="21"/>
      <c r="AY115" s="21"/>
      <c r="AZ115" s="21"/>
      <c r="BA115" s="21"/>
      <c r="BB115" s="20"/>
      <c r="BC115" s="21"/>
      <c r="BD115" s="20"/>
      <c r="BE115" s="21"/>
      <c r="BF115" s="21"/>
      <c r="BG115" s="20"/>
      <c r="BH115" s="20"/>
      <c r="BI115" s="23"/>
      <c r="BJ115" s="20"/>
      <c r="BK115" s="20"/>
      <c r="BL115" s="23"/>
      <c r="BM115" s="21"/>
      <c r="BN115" s="180"/>
      <c r="BO115" s="24"/>
      <c r="BP115" s="21"/>
      <c r="BQ115" s="21"/>
      <c r="BR115" s="23"/>
      <c r="BS115" s="23"/>
      <c r="BT115" s="24"/>
      <c r="BU115" s="25"/>
    </row>
    <row r="116" spans="1:73" s="22" customFormat="1" ht="129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1"/>
      <c r="AJ116" s="20"/>
      <c r="AK116" s="21"/>
      <c r="AL116" s="240"/>
      <c r="AM116" s="21"/>
      <c r="AN116" s="20"/>
      <c r="AO116" s="21"/>
      <c r="AP116" s="21"/>
      <c r="AQ116" s="21"/>
      <c r="AR116" s="21"/>
      <c r="AS116" s="21"/>
      <c r="AT116" s="240"/>
      <c r="AU116" s="21"/>
      <c r="AV116" s="21"/>
      <c r="AW116" s="21"/>
      <c r="AX116" s="21"/>
      <c r="AY116" s="21"/>
      <c r="AZ116" s="21"/>
      <c r="BA116" s="21"/>
      <c r="BB116" s="21"/>
      <c r="BC116" s="21"/>
      <c r="BD116" s="240"/>
      <c r="BE116" s="21"/>
      <c r="BF116" s="21"/>
      <c r="BG116" s="20"/>
      <c r="BH116" s="20"/>
      <c r="BI116" s="23"/>
      <c r="BJ116" s="20"/>
      <c r="BK116" s="20"/>
      <c r="BL116" s="23"/>
      <c r="BM116" s="21"/>
      <c r="BN116" s="180"/>
      <c r="BO116" s="24"/>
      <c r="BP116" s="21"/>
      <c r="BQ116" s="21"/>
      <c r="BR116" s="23"/>
      <c r="BS116" s="23"/>
      <c r="BT116" s="24"/>
      <c r="BU116" s="25"/>
    </row>
    <row r="117" spans="1:73" s="22" customFormat="1" ht="15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240"/>
      <c r="AM117" s="20"/>
      <c r="AN117" s="20"/>
      <c r="AO117" s="21"/>
      <c r="AP117" s="21"/>
      <c r="AQ117" s="21"/>
      <c r="AR117" s="21"/>
      <c r="AS117" s="21"/>
      <c r="AT117" s="240"/>
      <c r="AU117" s="20"/>
      <c r="AV117" s="21"/>
      <c r="AW117" s="21"/>
      <c r="AX117" s="21"/>
      <c r="AY117" s="21"/>
      <c r="AZ117" s="21"/>
      <c r="BA117" s="21"/>
      <c r="BB117" s="21"/>
      <c r="BC117" s="21"/>
      <c r="BD117" s="240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0"/>
      <c r="BO117" s="24"/>
      <c r="BP117" s="21"/>
      <c r="BQ117" s="21"/>
      <c r="BR117" s="23"/>
      <c r="BS117" s="23"/>
      <c r="BT117" s="24"/>
      <c r="BU117" s="25"/>
    </row>
    <row r="118" spans="1:73" s="22" customFormat="1" ht="15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240"/>
      <c r="AM118" s="20"/>
      <c r="AN118" s="20"/>
      <c r="AO118" s="21"/>
      <c r="AP118" s="21"/>
      <c r="AQ118" s="21"/>
      <c r="AR118" s="21"/>
      <c r="AS118" s="21"/>
      <c r="AT118" s="240"/>
      <c r="AU118" s="20"/>
      <c r="AV118" s="21"/>
      <c r="AW118" s="21"/>
      <c r="AX118" s="21"/>
      <c r="AY118" s="21"/>
      <c r="AZ118" s="21"/>
      <c r="BA118" s="21"/>
      <c r="BB118" s="21"/>
      <c r="BC118" s="21"/>
      <c r="BD118" s="240"/>
      <c r="BE118" s="21"/>
      <c r="BF118" s="20"/>
      <c r="BG118" s="20"/>
      <c r="BH118" s="20"/>
      <c r="BI118" s="23"/>
      <c r="BJ118" s="20"/>
      <c r="BK118" s="20"/>
      <c r="BL118" s="23"/>
      <c r="BM118" s="21"/>
      <c r="BN118" s="180"/>
      <c r="BO118" s="24"/>
      <c r="BP118" s="21"/>
      <c r="BQ118" s="21"/>
      <c r="BR118" s="23"/>
      <c r="BS118" s="23"/>
      <c r="BT118" s="24"/>
      <c r="BU118" s="25"/>
    </row>
    <row r="119" spans="1:73" s="22" customFormat="1" ht="15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240"/>
      <c r="AM119" s="20"/>
      <c r="AN119" s="20"/>
      <c r="AO119" s="21"/>
      <c r="AP119" s="21"/>
      <c r="AQ119" s="21"/>
      <c r="AR119" s="21"/>
      <c r="AS119" s="21"/>
      <c r="AT119" s="240"/>
      <c r="AU119" s="20"/>
      <c r="AV119" s="21"/>
      <c r="AW119" s="21"/>
      <c r="AX119" s="21"/>
      <c r="AY119" s="21"/>
      <c r="AZ119" s="21"/>
      <c r="BA119" s="21"/>
      <c r="BB119" s="21"/>
      <c r="BC119" s="21"/>
      <c r="BD119" s="240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0"/>
      <c r="BO119" s="24"/>
      <c r="BP119" s="21"/>
      <c r="BQ119" s="21"/>
      <c r="BR119" s="23"/>
      <c r="BS119" s="23"/>
      <c r="BT119" s="24"/>
      <c r="BU119" s="25"/>
    </row>
    <row r="120" spans="1:73" s="22" customFormat="1" ht="15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240"/>
      <c r="AM120" s="20"/>
      <c r="AN120" s="20"/>
      <c r="AO120" s="21"/>
      <c r="AP120" s="21"/>
      <c r="AQ120" s="21"/>
      <c r="AR120" s="21"/>
      <c r="AS120" s="21"/>
      <c r="AT120" s="240"/>
      <c r="AU120" s="20"/>
      <c r="AV120" s="21"/>
      <c r="AW120" s="21"/>
      <c r="AX120" s="21"/>
      <c r="AY120" s="21"/>
      <c r="AZ120" s="21"/>
      <c r="BA120" s="21"/>
      <c r="BB120" s="21"/>
      <c r="BC120" s="21"/>
      <c r="BD120" s="240"/>
      <c r="BE120" s="21"/>
      <c r="BF120" s="20"/>
      <c r="BG120" s="20"/>
      <c r="BH120" s="20"/>
      <c r="BI120" s="23"/>
      <c r="BJ120" s="20"/>
      <c r="BK120" s="20"/>
      <c r="BL120" s="23"/>
      <c r="BM120" s="21"/>
      <c r="BN120" s="180"/>
      <c r="BO120" s="24"/>
      <c r="BP120" s="21"/>
      <c r="BQ120" s="21"/>
      <c r="BR120" s="23"/>
      <c r="BS120" s="23"/>
      <c r="BT120" s="24"/>
      <c r="BU120" s="25"/>
    </row>
    <row r="121" spans="1:73" s="22" customFormat="1" ht="15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240"/>
      <c r="AM121" s="20"/>
      <c r="AN121" s="20"/>
      <c r="AO121" s="21"/>
      <c r="AP121" s="21"/>
      <c r="AQ121" s="21"/>
      <c r="AR121" s="21"/>
      <c r="AS121" s="21"/>
      <c r="AT121" s="240"/>
      <c r="AU121" s="20"/>
      <c r="AV121" s="21"/>
      <c r="AW121" s="21"/>
      <c r="AX121" s="21"/>
      <c r="AY121" s="21"/>
      <c r="AZ121" s="21"/>
      <c r="BA121" s="21"/>
      <c r="BB121" s="21"/>
      <c r="BC121" s="21"/>
      <c r="BD121" s="240"/>
      <c r="BE121" s="23"/>
      <c r="BF121" s="23"/>
      <c r="BG121" s="20"/>
      <c r="BH121" s="20"/>
      <c r="BI121" s="23"/>
      <c r="BJ121" s="20"/>
      <c r="BK121" s="20"/>
      <c r="BL121" s="23"/>
      <c r="BM121" s="21"/>
      <c r="BN121" s="180"/>
      <c r="BO121" s="24"/>
      <c r="BP121" s="21"/>
      <c r="BQ121" s="21"/>
      <c r="BR121" s="23"/>
      <c r="BS121" s="23"/>
      <c r="BT121" s="24"/>
      <c r="BU121" s="25"/>
    </row>
    <row r="122" spans="1:73" s="22" customFormat="1" ht="15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3"/>
      <c r="AJ122" s="23"/>
      <c r="AK122" s="21"/>
      <c r="AL122" s="240"/>
      <c r="AM122" s="20"/>
      <c r="AN122" s="20"/>
      <c r="AO122" s="21"/>
      <c r="AP122" s="21"/>
      <c r="AQ122" s="21"/>
      <c r="AR122" s="21"/>
      <c r="AS122" s="21"/>
      <c r="AT122" s="240"/>
      <c r="AU122" s="20"/>
      <c r="AV122" s="21"/>
      <c r="AW122" s="21"/>
      <c r="AX122" s="21"/>
      <c r="AY122" s="21"/>
      <c r="AZ122" s="21"/>
      <c r="BA122" s="21"/>
      <c r="BB122" s="21"/>
      <c r="BC122" s="21"/>
      <c r="BD122" s="240"/>
      <c r="BE122" s="21"/>
      <c r="BF122" s="21"/>
      <c r="BG122" s="20"/>
      <c r="BH122" s="20"/>
      <c r="BI122" s="23"/>
      <c r="BJ122" s="20"/>
      <c r="BK122" s="20"/>
      <c r="BL122" s="23"/>
      <c r="BM122" s="21"/>
      <c r="BN122" s="180"/>
      <c r="BO122" s="24"/>
      <c r="BP122" s="21"/>
      <c r="BQ122" s="21"/>
      <c r="BR122" s="23"/>
      <c r="BS122" s="23"/>
      <c r="BT122" s="24"/>
      <c r="BU122" s="25"/>
    </row>
    <row r="123" spans="1:73" s="22" customFormat="1" ht="15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240"/>
      <c r="AM123" s="20"/>
      <c r="AN123" s="20"/>
      <c r="AO123" s="21"/>
      <c r="AP123" s="21"/>
      <c r="AQ123" s="21"/>
      <c r="AR123" s="21"/>
      <c r="AS123" s="21"/>
      <c r="AT123" s="240"/>
      <c r="AU123" s="20"/>
      <c r="AV123" s="21"/>
      <c r="AW123" s="21"/>
      <c r="AX123" s="21"/>
      <c r="AY123" s="21"/>
      <c r="AZ123" s="21"/>
      <c r="BA123" s="21"/>
      <c r="BB123" s="21"/>
      <c r="BC123" s="21"/>
      <c r="BD123" s="240"/>
      <c r="BE123" s="23"/>
      <c r="BF123" s="23"/>
      <c r="BG123" s="20"/>
      <c r="BH123" s="20"/>
      <c r="BI123" s="23"/>
      <c r="BJ123" s="20"/>
      <c r="BK123" s="20"/>
      <c r="BL123" s="23"/>
      <c r="BM123" s="21"/>
      <c r="BN123" s="180"/>
      <c r="BO123" s="24"/>
      <c r="BP123" s="21"/>
      <c r="BQ123" s="21"/>
      <c r="BR123" s="23"/>
      <c r="BS123" s="23"/>
      <c r="BT123" s="24"/>
      <c r="BU123" s="25"/>
    </row>
    <row r="124" spans="1:73" s="22" customFormat="1" ht="249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240"/>
      <c r="AM124" s="23"/>
      <c r="AN124" s="23"/>
      <c r="AO124" s="21"/>
      <c r="AP124" s="21"/>
      <c r="AQ124" s="21"/>
      <c r="AR124" s="21"/>
      <c r="AS124" s="21"/>
      <c r="AT124" s="240"/>
      <c r="AU124" s="23"/>
      <c r="AV124" s="21"/>
      <c r="AW124" s="21"/>
      <c r="AX124" s="21"/>
      <c r="AY124" s="21"/>
      <c r="AZ124" s="21"/>
      <c r="BA124" s="21"/>
      <c r="BB124" s="21"/>
      <c r="BC124" s="21"/>
      <c r="BD124" s="240"/>
      <c r="BE124" s="21"/>
      <c r="BF124" s="20"/>
      <c r="BG124" s="21"/>
      <c r="BH124" s="21"/>
      <c r="BI124" s="23"/>
      <c r="BJ124" s="20"/>
      <c r="BK124" s="20"/>
      <c r="BL124" s="23"/>
      <c r="BM124" s="21"/>
      <c r="BN124" s="180"/>
      <c r="BO124" s="24"/>
      <c r="BP124" s="21"/>
      <c r="BQ124" s="21"/>
      <c r="BR124" s="23"/>
      <c r="BS124" s="23"/>
      <c r="BT124" s="24"/>
      <c r="BU124" s="25"/>
    </row>
    <row r="125" spans="1:73" s="22" customFormat="1" ht="124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240"/>
      <c r="AM125" s="20"/>
      <c r="AN125" s="20"/>
      <c r="AO125" s="21"/>
      <c r="AP125" s="21"/>
      <c r="AQ125" s="21"/>
      <c r="AR125" s="21"/>
      <c r="AS125" s="21"/>
      <c r="AT125" s="240"/>
      <c r="AU125" s="20"/>
      <c r="AV125" s="21"/>
      <c r="AW125" s="21"/>
      <c r="AX125" s="21"/>
      <c r="AY125" s="21"/>
      <c r="AZ125" s="21"/>
      <c r="BA125" s="21"/>
      <c r="BB125" s="21"/>
      <c r="BC125" s="21"/>
      <c r="BD125" s="240"/>
      <c r="BE125" s="21"/>
      <c r="BF125" s="21"/>
      <c r="BG125" s="20"/>
      <c r="BH125" s="20"/>
      <c r="BI125" s="23"/>
      <c r="BJ125" s="20"/>
      <c r="BK125" s="20"/>
      <c r="BL125" s="23"/>
      <c r="BM125" s="21"/>
      <c r="BN125" s="180"/>
      <c r="BO125" s="24"/>
      <c r="BP125" s="21"/>
      <c r="BQ125" s="21"/>
      <c r="BR125" s="23"/>
      <c r="BS125" s="23"/>
      <c r="BT125" s="24"/>
      <c r="BU125" s="25"/>
    </row>
    <row r="126" spans="1:73" s="22" customFormat="1" ht="124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240"/>
      <c r="AM126" s="20"/>
      <c r="AN126" s="20"/>
      <c r="AO126" s="21"/>
      <c r="AP126" s="21"/>
      <c r="AQ126" s="21"/>
      <c r="AR126" s="21"/>
      <c r="AS126" s="21"/>
      <c r="AT126" s="240"/>
      <c r="AU126" s="20"/>
      <c r="AV126" s="21"/>
      <c r="AW126" s="21"/>
      <c r="AX126" s="21"/>
      <c r="AY126" s="21"/>
      <c r="AZ126" s="21"/>
      <c r="BA126" s="21"/>
      <c r="BB126" s="21"/>
      <c r="BC126" s="21"/>
      <c r="BD126" s="240"/>
      <c r="BE126" s="21"/>
      <c r="BF126" s="21"/>
      <c r="BG126" s="20"/>
      <c r="BH126" s="20"/>
      <c r="BI126" s="23"/>
      <c r="BJ126" s="20"/>
      <c r="BK126" s="20"/>
      <c r="BL126" s="23"/>
      <c r="BM126" s="21"/>
      <c r="BN126" s="180"/>
      <c r="BO126" s="24"/>
      <c r="BP126" s="21"/>
      <c r="BQ126" s="21"/>
      <c r="BR126" s="23"/>
      <c r="BS126" s="23"/>
      <c r="BT126" s="24"/>
      <c r="BU126" s="25"/>
    </row>
    <row r="127" spans="1:73" s="22" customFormat="1" ht="124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240"/>
      <c r="AM127" s="20"/>
      <c r="AN127" s="20"/>
      <c r="AO127" s="21"/>
      <c r="AP127" s="21"/>
      <c r="AQ127" s="21"/>
      <c r="AR127" s="21"/>
      <c r="AS127" s="21"/>
      <c r="AT127" s="240"/>
      <c r="AU127" s="20"/>
      <c r="AV127" s="21"/>
      <c r="AW127" s="21"/>
      <c r="AX127" s="21"/>
      <c r="AY127" s="21"/>
      <c r="AZ127" s="21"/>
      <c r="BA127" s="21"/>
      <c r="BB127" s="21"/>
      <c r="BC127" s="21"/>
      <c r="BD127" s="240"/>
      <c r="BE127" s="21"/>
      <c r="BF127" s="21"/>
      <c r="BG127" s="20"/>
      <c r="BH127" s="20"/>
      <c r="BI127" s="23"/>
      <c r="BJ127" s="20"/>
      <c r="BK127" s="20"/>
      <c r="BL127" s="23"/>
      <c r="BM127" s="21"/>
      <c r="BN127" s="180"/>
      <c r="BO127" s="24"/>
      <c r="BP127" s="21"/>
      <c r="BQ127" s="21"/>
      <c r="BR127" s="23"/>
      <c r="BS127" s="23"/>
      <c r="BT127" s="24"/>
      <c r="BU127" s="25"/>
    </row>
    <row r="128" spans="1:73" s="22" customFormat="1" ht="124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240"/>
      <c r="AM128" s="20"/>
      <c r="AN128" s="20"/>
      <c r="AO128" s="21"/>
      <c r="AP128" s="21"/>
      <c r="AQ128" s="21"/>
      <c r="AR128" s="21"/>
      <c r="AS128" s="21"/>
      <c r="AT128" s="240"/>
      <c r="AU128" s="20"/>
      <c r="AV128" s="21"/>
      <c r="AW128" s="21"/>
      <c r="AX128" s="21"/>
      <c r="AY128" s="21"/>
      <c r="AZ128" s="21"/>
      <c r="BA128" s="21"/>
      <c r="BB128" s="21"/>
      <c r="BC128" s="21"/>
      <c r="BD128" s="240"/>
      <c r="BE128" s="21"/>
      <c r="BF128" s="21"/>
      <c r="BG128" s="20"/>
      <c r="BH128" s="20"/>
      <c r="BI128" s="23"/>
      <c r="BJ128" s="20"/>
      <c r="BK128" s="20"/>
      <c r="BL128" s="23"/>
      <c r="BM128" s="21"/>
      <c r="BN128" s="180"/>
      <c r="BO128" s="24"/>
      <c r="BP128" s="21"/>
      <c r="BQ128" s="21"/>
      <c r="BR128" s="23"/>
      <c r="BS128" s="23"/>
      <c r="BT128" s="24"/>
      <c r="BU128" s="25"/>
    </row>
    <row r="129" spans="1:73" s="22" customFormat="1" ht="124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240"/>
      <c r="AM129" s="20"/>
      <c r="AN129" s="20"/>
      <c r="AO129" s="21"/>
      <c r="AP129" s="21"/>
      <c r="AQ129" s="21"/>
      <c r="AR129" s="21"/>
      <c r="AS129" s="21"/>
      <c r="AT129" s="240"/>
      <c r="AU129" s="20"/>
      <c r="AV129" s="21"/>
      <c r="AW129" s="21"/>
      <c r="AX129" s="21"/>
      <c r="AY129" s="21"/>
      <c r="AZ129" s="21"/>
      <c r="BA129" s="21"/>
      <c r="BB129" s="21"/>
      <c r="BC129" s="21"/>
      <c r="BD129" s="240"/>
      <c r="BE129" s="21"/>
      <c r="BF129" s="21"/>
      <c r="BG129" s="20"/>
      <c r="BH129" s="20"/>
      <c r="BI129" s="23"/>
      <c r="BJ129" s="20"/>
      <c r="BK129" s="20"/>
      <c r="BL129" s="23"/>
      <c r="BM129" s="21"/>
      <c r="BN129" s="180"/>
      <c r="BO129" s="24"/>
      <c r="BP129" s="21"/>
      <c r="BQ129" s="21"/>
      <c r="BR129" s="23"/>
      <c r="BS129" s="23"/>
      <c r="BT129" s="24"/>
      <c r="BU129" s="25"/>
    </row>
    <row r="130" spans="1:73" s="22" customFormat="1" ht="409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240"/>
      <c r="AM130" s="20"/>
      <c r="AN130" s="20"/>
      <c r="AO130" s="21"/>
      <c r="AP130" s="21"/>
      <c r="AQ130" s="21"/>
      <c r="AR130" s="21"/>
      <c r="AS130" s="21"/>
      <c r="AT130" s="240"/>
      <c r="AU130" s="20"/>
      <c r="AV130" s="21"/>
      <c r="AW130" s="21"/>
      <c r="AX130" s="21"/>
      <c r="AY130" s="21"/>
      <c r="AZ130" s="21"/>
      <c r="BA130" s="21"/>
      <c r="BB130" s="21"/>
      <c r="BC130" s="21"/>
      <c r="BD130" s="240"/>
      <c r="BE130" s="23"/>
      <c r="BF130" s="23"/>
      <c r="BG130" s="20"/>
      <c r="BH130" s="20"/>
      <c r="BI130" s="23"/>
      <c r="BJ130" s="20"/>
      <c r="BK130" s="20"/>
      <c r="BL130" s="23"/>
      <c r="BM130" s="21"/>
      <c r="BN130" s="180"/>
      <c r="BO130" s="24"/>
      <c r="BP130" s="21"/>
      <c r="BQ130" s="21"/>
      <c r="BR130" s="23"/>
      <c r="BS130" s="23"/>
      <c r="BT130" s="24"/>
      <c r="BU130" s="25"/>
    </row>
    <row r="131" spans="1:73" s="22" customFormat="1" ht="237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40"/>
      <c r="BE131" s="21"/>
      <c r="BF131" s="20"/>
      <c r="BG131" s="20"/>
      <c r="BH131" s="20"/>
      <c r="BI131" s="23"/>
      <c r="BJ131" s="20"/>
      <c r="BK131" s="21"/>
      <c r="BL131" s="20"/>
      <c r="BM131" s="21"/>
      <c r="BN131" s="180"/>
      <c r="BO131" s="24"/>
      <c r="BP131" s="21"/>
      <c r="BQ131" s="21"/>
      <c r="BR131" s="23"/>
      <c r="BS131" s="23"/>
      <c r="BT131" s="24"/>
      <c r="BU131" s="25"/>
    </row>
    <row r="132" spans="1:73" s="22" customFormat="1" ht="139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40"/>
      <c r="BE132" s="23"/>
      <c r="BF132" s="23"/>
      <c r="BG132" s="20"/>
      <c r="BH132" s="20"/>
      <c r="BI132" s="23"/>
      <c r="BJ132" s="20"/>
      <c r="BK132" s="21"/>
      <c r="BL132" s="20"/>
      <c r="BM132" s="21"/>
      <c r="BN132" s="180"/>
      <c r="BO132" s="24"/>
      <c r="BP132" s="21"/>
      <c r="BQ132" s="21"/>
      <c r="BR132" s="23"/>
      <c r="BS132" s="23"/>
      <c r="BT132" s="24"/>
      <c r="BU132" s="25"/>
    </row>
    <row r="133" spans="1:73" s="22" customFormat="1" ht="237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3"/>
      <c r="AK133" s="21"/>
      <c r="AL133" s="240"/>
      <c r="AM133" s="23"/>
      <c r="AN133" s="23"/>
      <c r="AO133" s="21"/>
      <c r="AP133" s="21"/>
      <c r="AQ133" s="21"/>
      <c r="AR133" s="21"/>
      <c r="AS133" s="21"/>
      <c r="AT133" s="240"/>
      <c r="AU133" s="23"/>
      <c r="AV133" s="21"/>
      <c r="AW133" s="21"/>
      <c r="AX133" s="21"/>
      <c r="AY133" s="21"/>
      <c r="AZ133" s="21"/>
      <c r="BA133" s="21"/>
      <c r="BB133" s="21"/>
      <c r="BC133" s="21"/>
      <c r="BD133" s="240"/>
      <c r="BE133" s="23"/>
      <c r="BF133" s="20"/>
      <c r="BG133" s="21"/>
      <c r="BH133" s="20"/>
      <c r="BI133" s="23"/>
      <c r="BJ133" s="20"/>
      <c r="BK133" s="20"/>
      <c r="BL133" s="23"/>
      <c r="BM133" s="21"/>
      <c r="BN133" s="180"/>
      <c r="BO133" s="24"/>
      <c r="BP133" s="21"/>
      <c r="BQ133" s="21"/>
      <c r="BR133" s="23"/>
      <c r="BS133" s="23"/>
      <c r="BT133" s="24"/>
      <c r="BU133" s="25"/>
    </row>
    <row r="134" spans="1:73" s="22" customFormat="1" ht="122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40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0"/>
      <c r="BO134" s="24"/>
      <c r="BP134" s="21"/>
      <c r="BQ134" s="21"/>
      <c r="BR134" s="23"/>
      <c r="BS134" s="23"/>
      <c r="BT134" s="24"/>
      <c r="BU134" s="25"/>
    </row>
    <row r="135" spans="1:73" s="22" customFormat="1" ht="12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40"/>
      <c r="BE135" s="23"/>
      <c r="BF135" s="23"/>
      <c r="BG135" s="20"/>
      <c r="BH135" s="20"/>
      <c r="BI135" s="23"/>
      <c r="BJ135" s="20"/>
      <c r="BK135" s="20"/>
      <c r="BL135" s="23"/>
      <c r="BM135" s="21"/>
      <c r="BN135" s="180"/>
      <c r="BO135" s="24"/>
      <c r="BP135" s="21"/>
      <c r="BQ135" s="21"/>
      <c r="BR135" s="23"/>
      <c r="BS135" s="23"/>
      <c r="BT135" s="24"/>
      <c r="BU135" s="25"/>
    </row>
    <row r="136" spans="1:73" s="22" customFormat="1" ht="12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40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0"/>
      <c r="BO136" s="24"/>
      <c r="BP136" s="21"/>
      <c r="BQ136" s="21"/>
      <c r="BR136" s="23"/>
      <c r="BS136" s="23"/>
      <c r="BT136" s="24"/>
      <c r="BU136" s="25"/>
    </row>
    <row r="137" spans="1:73" s="22" customFormat="1" ht="12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40"/>
      <c r="BE137" s="23"/>
      <c r="BF137" s="23"/>
      <c r="BG137" s="20"/>
      <c r="BH137" s="20"/>
      <c r="BI137" s="23"/>
      <c r="BJ137" s="20"/>
      <c r="BK137" s="20"/>
      <c r="BL137" s="23"/>
      <c r="BM137" s="21"/>
      <c r="BN137" s="180"/>
      <c r="BO137" s="24"/>
      <c r="BP137" s="21"/>
      <c r="BQ137" s="21"/>
      <c r="BR137" s="23"/>
      <c r="BS137" s="23"/>
      <c r="BT137" s="24"/>
      <c r="BU137" s="25"/>
    </row>
    <row r="138" spans="1:73" s="22" customFormat="1" ht="12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40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0"/>
      <c r="BO138" s="24"/>
      <c r="BP138" s="21"/>
      <c r="BQ138" s="21"/>
      <c r="BR138" s="23"/>
      <c r="BS138" s="23"/>
      <c r="BT138" s="24"/>
      <c r="BU138" s="25"/>
    </row>
    <row r="139" spans="1:73" s="22" customFormat="1" ht="25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40"/>
      <c r="BE139" s="21"/>
      <c r="BF139" s="21"/>
      <c r="BG139" s="20"/>
      <c r="BH139" s="20"/>
      <c r="BI139" s="23"/>
      <c r="BJ139" s="20"/>
      <c r="BK139" s="20"/>
      <c r="BL139" s="23"/>
      <c r="BM139" s="21"/>
      <c r="BN139" s="180"/>
      <c r="BO139" s="24"/>
      <c r="BP139" s="21"/>
      <c r="BQ139" s="21"/>
      <c r="BR139" s="23"/>
      <c r="BS139" s="23"/>
      <c r="BT139" s="24"/>
      <c r="BU139" s="25"/>
    </row>
    <row r="140" spans="1:73" s="22" customFormat="1" ht="155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40"/>
      <c r="BE140" s="23"/>
      <c r="BF140" s="23"/>
      <c r="BG140" s="20"/>
      <c r="BH140" s="20"/>
      <c r="BI140" s="23"/>
      <c r="BJ140" s="20"/>
      <c r="BK140" s="20"/>
      <c r="BL140" s="23"/>
      <c r="BM140" s="21"/>
      <c r="BN140" s="180"/>
      <c r="BO140" s="24"/>
      <c r="BP140" s="21"/>
      <c r="BQ140" s="21"/>
      <c r="BR140" s="23"/>
      <c r="BS140" s="23"/>
      <c r="BT140" s="24"/>
      <c r="BU140" s="25"/>
    </row>
    <row r="141" spans="1:73" s="22" customFormat="1" ht="25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1"/>
      <c r="R141" s="21"/>
      <c r="S141" s="21"/>
      <c r="T141" s="21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1"/>
      <c r="BD141" s="240"/>
      <c r="BE141" s="21"/>
      <c r="BF141" s="21"/>
      <c r="BG141" s="20"/>
      <c r="BH141" s="20"/>
      <c r="BI141" s="23"/>
      <c r="BJ141" s="20"/>
      <c r="BK141" s="20"/>
      <c r="BL141" s="23"/>
      <c r="BM141" s="21"/>
      <c r="BN141" s="180"/>
      <c r="BO141" s="24"/>
      <c r="BP141" s="21"/>
      <c r="BQ141" s="21"/>
      <c r="BR141" s="23"/>
      <c r="BS141" s="23"/>
      <c r="BT141" s="24"/>
      <c r="BU141" s="25"/>
    </row>
    <row r="142" spans="1:73" s="22" customFormat="1" ht="162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40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0"/>
      <c r="BO142" s="24"/>
      <c r="BP142" s="21"/>
      <c r="BQ142" s="21"/>
      <c r="BR142" s="23"/>
      <c r="BS142" s="23"/>
      <c r="BT142" s="24"/>
      <c r="BU142" s="25"/>
    </row>
    <row r="143" spans="1:73" s="22" customFormat="1" ht="162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40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0"/>
      <c r="BO143" s="24"/>
      <c r="BP143" s="21"/>
      <c r="BQ143" s="21"/>
      <c r="BR143" s="23"/>
      <c r="BS143" s="23"/>
      <c r="BT143" s="24"/>
      <c r="BU143" s="25"/>
    </row>
    <row r="144" spans="1:73" s="22" customFormat="1" ht="294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240"/>
      <c r="AM144" s="23"/>
      <c r="AN144" s="23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40"/>
      <c r="BE144" s="23"/>
      <c r="BF144" s="23"/>
      <c r="BG144" s="20"/>
      <c r="BH144" s="20"/>
      <c r="BI144" s="23"/>
      <c r="BJ144" s="20"/>
      <c r="BK144" s="20"/>
      <c r="BL144" s="23"/>
      <c r="BM144" s="21"/>
      <c r="BN144" s="180"/>
      <c r="BO144" s="24"/>
      <c r="BP144" s="21"/>
      <c r="BQ144" s="21"/>
      <c r="BR144" s="23"/>
      <c r="BS144" s="23"/>
      <c r="BT144" s="24"/>
      <c r="BU144" s="25"/>
    </row>
    <row r="145" spans="1:73" s="22" customFormat="1" ht="142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40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0"/>
      <c r="BO145" s="24"/>
      <c r="BP145" s="21"/>
      <c r="BQ145" s="21"/>
      <c r="BR145" s="23"/>
      <c r="BS145" s="23"/>
      <c r="BT145" s="24"/>
      <c r="BU145" s="25"/>
    </row>
    <row r="146" spans="1:73" s="22" customFormat="1" ht="142.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40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0"/>
      <c r="BO146" s="24"/>
      <c r="BP146" s="21"/>
      <c r="BQ146" s="21"/>
      <c r="BR146" s="23"/>
      <c r="BS146" s="23"/>
      <c r="BT146" s="24"/>
      <c r="BU146" s="25"/>
    </row>
    <row r="147" spans="1:73" s="22" customFormat="1" ht="187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0"/>
      <c r="AQ147" s="23"/>
      <c r="AR147" s="20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3"/>
      <c r="BD147" s="20"/>
      <c r="BE147" s="23"/>
      <c r="BF147" s="20"/>
      <c r="BG147" s="20"/>
      <c r="BH147" s="20"/>
      <c r="BI147" s="23"/>
      <c r="BJ147" s="20"/>
      <c r="BK147" s="20"/>
      <c r="BL147" s="23"/>
      <c r="BM147" s="21"/>
      <c r="BN147" s="180"/>
      <c r="BO147" s="24"/>
      <c r="BP147" s="21"/>
      <c r="BQ147" s="21"/>
      <c r="BR147" s="23"/>
      <c r="BS147" s="23"/>
      <c r="BT147" s="24"/>
      <c r="BU147" s="25"/>
    </row>
    <row r="148" spans="1:73" s="22" customFormat="1" ht="187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0"/>
      <c r="BC148" s="20"/>
      <c r="BD148" s="240"/>
      <c r="BE148" s="181"/>
      <c r="BF148" s="20"/>
      <c r="BG148" s="20"/>
      <c r="BH148" s="20"/>
      <c r="BI148" s="23"/>
      <c r="BJ148" s="20"/>
      <c r="BK148" s="20"/>
      <c r="BL148" s="23"/>
      <c r="BM148" s="21"/>
      <c r="BN148" s="180"/>
      <c r="BO148" s="24"/>
      <c r="BP148" s="21"/>
      <c r="BQ148" s="21"/>
      <c r="BR148" s="23"/>
      <c r="BS148" s="23"/>
      <c r="BT148" s="24"/>
      <c r="BU148" s="25"/>
    </row>
    <row r="149" spans="1:73" s="22" customFormat="1" ht="187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0"/>
      <c r="BD149" s="240"/>
      <c r="BE149" s="181"/>
      <c r="BF149" s="20"/>
      <c r="BG149" s="20"/>
      <c r="BH149" s="20"/>
      <c r="BI149" s="23"/>
      <c r="BJ149" s="20"/>
      <c r="BK149" s="20"/>
      <c r="BL149" s="23"/>
      <c r="BM149" s="21"/>
      <c r="BN149" s="180"/>
      <c r="BO149" s="24"/>
      <c r="BP149" s="21"/>
      <c r="BQ149" s="21"/>
      <c r="BR149" s="23"/>
      <c r="BS149" s="23"/>
      <c r="BT149" s="24"/>
      <c r="BU149" s="25"/>
    </row>
    <row r="150" spans="1:73" s="22" customFormat="1" ht="187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0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40"/>
      <c r="BE150" s="23"/>
      <c r="BF150" s="23"/>
      <c r="BG150" s="20"/>
      <c r="BH150" s="20"/>
      <c r="BI150" s="23"/>
      <c r="BJ150" s="20"/>
      <c r="BK150" s="20"/>
      <c r="BL150" s="23"/>
      <c r="BM150" s="21"/>
      <c r="BN150" s="180"/>
      <c r="BO150" s="24"/>
      <c r="BP150" s="21"/>
      <c r="BQ150" s="21"/>
      <c r="BR150" s="23"/>
      <c r="BS150" s="23"/>
      <c r="BT150" s="24"/>
      <c r="BU150" s="25"/>
    </row>
    <row r="151" spans="1:73" s="22" customFormat="1" ht="187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4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40"/>
      <c r="BE151" s="240"/>
      <c r="BF151" s="20"/>
      <c r="BG151" s="20"/>
      <c r="BH151" s="20"/>
      <c r="BI151" s="23"/>
      <c r="BJ151" s="20"/>
      <c r="BK151" s="20"/>
      <c r="BL151" s="23"/>
      <c r="BM151" s="21"/>
      <c r="BN151" s="180"/>
      <c r="BO151" s="24"/>
      <c r="BP151" s="21"/>
      <c r="BQ151" s="21"/>
      <c r="BR151" s="23"/>
      <c r="BS151" s="23"/>
      <c r="BT151" s="24"/>
      <c r="BU151" s="25"/>
    </row>
    <row r="152" spans="1:73" s="22" customFormat="1" ht="349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40"/>
      <c r="BE152" s="240"/>
      <c r="BF152" s="20"/>
      <c r="BG152" s="20"/>
      <c r="BH152" s="20"/>
      <c r="BI152" s="23"/>
      <c r="BJ152" s="23"/>
      <c r="BK152" s="20"/>
      <c r="BL152" s="23"/>
      <c r="BM152" s="21"/>
      <c r="BN152" s="180"/>
      <c r="BO152" s="24"/>
      <c r="BP152" s="21"/>
      <c r="BQ152" s="21"/>
      <c r="BR152" s="23"/>
      <c r="BS152" s="23"/>
      <c r="BT152" s="24"/>
      <c r="BU152" s="25"/>
    </row>
    <row r="153" spans="1:73" s="22" customFormat="1" ht="167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180"/>
      <c r="AM153" s="21"/>
      <c r="AN153" s="21"/>
      <c r="AO153" s="21"/>
      <c r="AP153" s="21"/>
      <c r="AQ153" s="21"/>
      <c r="AR153" s="21"/>
      <c r="AS153" s="21"/>
      <c r="AT153" s="180"/>
      <c r="AU153" s="21"/>
      <c r="AV153" s="21"/>
      <c r="AW153" s="21"/>
      <c r="AX153" s="21"/>
      <c r="AY153" s="21"/>
      <c r="AZ153" s="21"/>
      <c r="BA153" s="21"/>
      <c r="BB153" s="21"/>
      <c r="BC153" s="21"/>
      <c r="BD153" s="240"/>
      <c r="BE153" s="240"/>
      <c r="BF153" s="20"/>
      <c r="BG153" s="20"/>
      <c r="BH153" s="20"/>
      <c r="BI153" s="23"/>
      <c r="BJ153" s="20"/>
      <c r="BK153" s="20"/>
      <c r="BL153" s="23"/>
      <c r="BM153" s="21"/>
      <c r="BN153" s="180"/>
      <c r="BO153" s="24"/>
      <c r="BP153" s="21"/>
      <c r="BQ153" s="21"/>
      <c r="BR153" s="23"/>
      <c r="BS153" s="23"/>
      <c r="BT153" s="24"/>
      <c r="BU153" s="25"/>
    </row>
    <row r="154" spans="1:73" s="22" customFormat="1" ht="409.6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0"/>
      <c r="AK154" s="21"/>
      <c r="AL154" s="240"/>
      <c r="AM154" s="23"/>
      <c r="AN154" s="20"/>
      <c r="AO154" s="23"/>
      <c r="AP154" s="20"/>
      <c r="AQ154" s="21"/>
      <c r="AR154" s="21"/>
      <c r="AS154" s="21"/>
      <c r="AT154" s="240"/>
      <c r="AU154" s="23"/>
      <c r="AV154" s="21"/>
      <c r="AW154" s="21"/>
      <c r="AX154" s="21"/>
      <c r="AY154" s="21"/>
      <c r="AZ154" s="21"/>
      <c r="BA154" s="21"/>
      <c r="BB154" s="21"/>
      <c r="BC154" s="21"/>
      <c r="BD154" s="240"/>
      <c r="BE154" s="23"/>
      <c r="BF154" s="20"/>
      <c r="BG154" s="23"/>
      <c r="BH154" s="20"/>
      <c r="BI154" s="23"/>
      <c r="BJ154" s="20"/>
      <c r="BK154" s="23"/>
      <c r="BL154" s="23"/>
      <c r="BM154" s="21"/>
      <c r="BN154" s="180"/>
      <c r="BO154" s="24"/>
      <c r="BP154" s="21"/>
      <c r="BQ154" s="21"/>
      <c r="BR154" s="23"/>
      <c r="BS154" s="23"/>
      <c r="BT154" s="24"/>
      <c r="BU154" s="25"/>
    </row>
    <row r="155" spans="1:73" s="22" customFormat="1" ht="134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0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0"/>
      <c r="AK155" s="21"/>
      <c r="AL155" s="240"/>
      <c r="AM155" s="20"/>
      <c r="AN155" s="20"/>
      <c r="AO155" s="21"/>
      <c r="AP155" s="21"/>
      <c r="AQ155" s="21"/>
      <c r="AR155" s="21"/>
      <c r="AS155" s="21"/>
      <c r="AT155" s="240"/>
      <c r="AU155" s="20"/>
      <c r="AV155" s="21"/>
      <c r="AW155" s="21"/>
      <c r="AX155" s="21"/>
      <c r="AY155" s="21"/>
      <c r="AZ155" s="21"/>
      <c r="BA155" s="21"/>
      <c r="BB155" s="21"/>
      <c r="BC155" s="21"/>
      <c r="BD155" s="240"/>
      <c r="BE155" s="23"/>
      <c r="BF155" s="20"/>
      <c r="BG155" s="23"/>
      <c r="BH155" s="20"/>
      <c r="BI155" s="23"/>
      <c r="BJ155" s="20"/>
      <c r="BK155" s="23"/>
      <c r="BL155" s="23"/>
      <c r="BM155" s="21"/>
      <c r="BN155" s="180"/>
      <c r="BO155" s="24"/>
      <c r="BP155" s="21"/>
      <c r="BQ155" s="21"/>
      <c r="BR155" s="23"/>
      <c r="BS155" s="23"/>
      <c r="BT155" s="24"/>
      <c r="BU155" s="25"/>
    </row>
    <row r="156" spans="1:73" s="22" customFormat="1" ht="134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0"/>
      <c r="AK156" s="21"/>
      <c r="AL156" s="240"/>
      <c r="AM156" s="20"/>
      <c r="AN156" s="20"/>
      <c r="AO156" s="21"/>
      <c r="AP156" s="21"/>
      <c r="AQ156" s="21"/>
      <c r="AR156" s="21"/>
      <c r="AS156" s="21"/>
      <c r="AT156" s="240"/>
      <c r="AU156" s="20"/>
      <c r="AV156" s="21"/>
      <c r="AW156" s="21"/>
      <c r="AX156" s="21"/>
      <c r="AY156" s="21"/>
      <c r="AZ156" s="21"/>
      <c r="BA156" s="21"/>
      <c r="BB156" s="21"/>
      <c r="BC156" s="21"/>
      <c r="BD156" s="240"/>
      <c r="BE156" s="23"/>
      <c r="BF156" s="20"/>
      <c r="BG156" s="23"/>
      <c r="BH156" s="20"/>
      <c r="BI156" s="23"/>
      <c r="BJ156" s="20"/>
      <c r="BK156" s="23"/>
      <c r="BL156" s="23"/>
      <c r="BM156" s="21"/>
      <c r="BN156" s="180"/>
      <c r="BO156" s="24"/>
      <c r="BP156" s="21"/>
      <c r="BQ156" s="21"/>
      <c r="BR156" s="23"/>
      <c r="BS156" s="23"/>
      <c r="BT156" s="24"/>
      <c r="BU156" s="25"/>
    </row>
    <row r="157" spans="1:73" s="22" customFormat="1" ht="134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0"/>
      <c r="AK157" s="21"/>
      <c r="AL157" s="240"/>
      <c r="AM157" s="20"/>
      <c r="AN157" s="20"/>
      <c r="AO157" s="21"/>
      <c r="AP157" s="21"/>
      <c r="AQ157" s="21"/>
      <c r="AR157" s="21"/>
      <c r="AS157" s="21"/>
      <c r="AT157" s="240"/>
      <c r="AU157" s="20"/>
      <c r="AV157" s="21"/>
      <c r="AW157" s="21"/>
      <c r="AX157" s="21"/>
      <c r="AY157" s="21"/>
      <c r="AZ157" s="21"/>
      <c r="BA157" s="21"/>
      <c r="BB157" s="21"/>
      <c r="BC157" s="21"/>
      <c r="BD157" s="240"/>
      <c r="BE157" s="23"/>
      <c r="BF157" s="20"/>
      <c r="BG157" s="23"/>
      <c r="BH157" s="20"/>
      <c r="BI157" s="23"/>
      <c r="BJ157" s="20"/>
      <c r="BK157" s="23"/>
      <c r="BL157" s="23"/>
      <c r="BM157" s="21"/>
      <c r="BN157" s="180"/>
      <c r="BO157" s="24"/>
      <c r="BP157" s="21"/>
      <c r="BQ157" s="21"/>
      <c r="BR157" s="23"/>
      <c r="BS157" s="23"/>
      <c r="BT157" s="24"/>
      <c r="BU157" s="25"/>
    </row>
    <row r="158" spans="1:73" s="22" customFormat="1" ht="134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0"/>
      <c r="Q158" s="20"/>
      <c r="R158" s="20"/>
      <c r="S158" s="20"/>
      <c r="T158" s="20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0"/>
      <c r="AK158" s="21"/>
      <c r="AL158" s="240"/>
      <c r="AM158" s="20"/>
      <c r="AN158" s="20"/>
      <c r="AO158" s="21"/>
      <c r="AP158" s="21"/>
      <c r="AQ158" s="21"/>
      <c r="AR158" s="21"/>
      <c r="AS158" s="21"/>
      <c r="AT158" s="240"/>
      <c r="AU158" s="20"/>
      <c r="AV158" s="21"/>
      <c r="AW158" s="21"/>
      <c r="AX158" s="21"/>
      <c r="AY158" s="21"/>
      <c r="AZ158" s="21"/>
      <c r="BA158" s="21"/>
      <c r="BB158" s="21"/>
      <c r="BC158" s="21"/>
      <c r="BD158" s="240"/>
      <c r="BE158" s="23"/>
      <c r="BF158" s="20"/>
      <c r="BG158" s="23"/>
      <c r="BH158" s="20"/>
      <c r="BI158" s="23"/>
      <c r="BJ158" s="20"/>
      <c r="BK158" s="23"/>
      <c r="BL158" s="23"/>
      <c r="BM158" s="21"/>
      <c r="BN158" s="180"/>
      <c r="BO158" s="24"/>
      <c r="BP158" s="21"/>
      <c r="BQ158" s="21"/>
      <c r="BR158" s="23"/>
      <c r="BS158" s="23"/>
      <c r="BT158" s="24"/>
      <c r="BU158" s="25"/>
    </row>
    <row r="159" spans="1:73" s="22" customFormat="1" ht="134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0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0"/>
      <c r="AK159" s="21"/>
      <c r="AL159" s="240"/>
      <c r="AM159" s="20"/>
      <c r="AN159" s="20"/>
      <c r="AO159" s="21"/>
      <c r="AP159" s="21"/>
      <c r="AQ159" s="21"/>
      <c r="AR159" s="21"/>
      <c r="AS159" s="21"/>
      <c r="AT159" s="240"/>
      <c r="AU159" s="20"/>
      <c r="AV159" s="21"/>
      <c r="AW159" s="21"/>
      <c r="AX159" s="21"/>
      <c r="AY159" s="21"/>
      <c r="AZ159" s="21"/>
      <c r="BA159" s="21"/>
      <c r="BB159" s="21"/>
      <c r="BC159" s="21"/>
      <c r="BD159" s="240"/>
      <c r="BE159" s="23"/>
      <c r="BF159" s="20"/>
      <c r="BG159" s="23"/>
      <c r="BH159" s="20"/>
      <c r="BI159" s="23"/>
      <c r="BJ159" s="20"/>
      <c r="BK159" s="23"/>
      <c r="BL159" s="23"/>
      <c r="BM159" s="21"/>
      <c r="BN159" s="180"/>
      <c r="BO159" s="24"/>
      <c r="BP159" s="21"/>
      <c r="BQ159" s="21"/>
      <c r="BR159" s="23"/>
      <c r="BS159" s="23"/>
      <c r="BT159" s="24"/>
      <c r="BU159" s="25"/>
    </row>
    <row r="160" spans="1:73" s="22" customFormat="1" ht="409.6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240"/>
      <c r="AM160" s="23"/>
      <c r="AN160" s="23"/>
      <c r="AO160" s="21"/>
      <c r="AP160" s="21"/>
      <c r="AQ160" s="21"/>
      <c r="AR160" s="21"/>
      <c r="AS160" s="21"/>
      <c r="AT160" s="240"/>
      <c r="AU160" s="23"/>
      <c r="AV160" s="21"/>
      <c r="AW160" s="21"/>
      <c r="AX160" s="21"/>
      <c r="AY160" s="21"/>
      <c r="AZ160" s="21"/>
      <c r="BA160" s="21"/>
      <c r="BB160" s="21"/>
      <c r="BC160" s="21"/>
      <c r="BD160" s="240"/>
      <c r="BE160" s="23"/>
      <c r="BF160" s="23"/>
      <c r="BG160" s="20"/>
      <c r="BH160" s="20"/>
      <c r="BI160" s="23"/>
      <c r="BJ160" s="20"/>
      <c r="BK160" s="20"/>
      <c r="BL160" s="23"/>
      <c r="BM160" s="21"/>
      <c r="BN160" s="180"/>
      <c r="BO160" s="24"/>
      <c r="BP160" s="21"/>
      <c r="BQ160" s="21"/>
      <c r="BR160" s="23"/>
      <c r="BS160" s="23"/>
      <c r="BT160" s="24"/>
      <c r="BU160" s="25"/>
    </row>
    <row r="161" spans="1:73" s="22" customFormat="1" ht="134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40"/>
      <c r="BE161" s="240"/>
      <c r="BF161" s="20"/>
      <c r="BG161" s="20"/>
      <c r="BH161" s="20"/>
      <c r="BI161" s="23"/>
      <c r="BJ161" s="20"/>
      <c r="BK161" s="20"/>
      <c r="BL161" s="23"/>
      <c r="BM161" s="21"/>
      <c r="BN161" s="180"/>
      <c r="BO161" s="24"/>
      <c r="BP161" s="21"/>
      <c r="BQ161" s="21"/>
      <c r="BR161" s="23"/>
      <c r="BS161" s="23"/>
      <c r="BT161" s="24"/>
      <c r="BU161" s="25"/>
    </row>
    <row r="162" spans="1:73" s="22" customFormat="1" ht="134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40"/>
      <c r="BE162" s="240"/>
      <c r="BF162" s="20"/>
      <c r="BG162" s="20"/>
      <c r="BH162" s="20"/>
      <c r="BI162" s="23"/>
      <c r="BJ162" s="20"/>
      <c r="BK162" s="20"/>
      <c r="BL162" s="23"/>
      <c r="BM162" s="21"/>
      <c r="BN162" s="180"/>
      <c r="BO162" s="24"/>
      <c r="BP162" s="21"/>
      <c r="BQ162" s="21"/>
      <c r="BR162" s="23"/>
      <c r="BS162" s="23"/>
      <c r="BT162" s="24"/>
      <c r="BU162" s="25"/>
    </row>
    <row r="163" spans="1:73" s="22" customFormat="1" ht="134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0"/>
      <c r="R163" s="20"/>
      <c r="S163" s="20"/>
      <c r="T163" s="20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40"/>
      <c r="BE163" s="240"/>
      <c r="BF163" s="20"/>
      <c r="BG163" s="20"/>
      <c r="BH163" s="20"/>
      <c r="BI163" s="23"/>
      <c r="BJ163" s="20"/>
      <c r="BK163" s="20"/>
      <c r="BL163" s="23"/>
      <c r="BM163" s="21"/>
      <c r="BN163" s="180"/>
      <c r="BO163" s="24"/>
      <c r="BP163" s="21"/>
      <c r="BQ163" s="21"/>
      <c r="BR163" s="23"/>
      <c r="BS163" s="23"/>
      <c r="BT163" s="24"/>
      <c r="BU163" s="25"/>
    </row>
    <row r="164" spans="1:73" s="22" customFormat="1" ht="134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40"/>
      <c r="BE164" s="240"/>
      <c r="BF164" s="20"/>
      <c r="BG164" s="20"/>
      <c r="BH164" s="20"/>
      <c r="BI164" s="23"/>
      <c r="BJ164" s="20"/>
      <c r="BK164" s="20"/>
      <c r="BL164" s="23"/>
      <c r="BM164" s="21"/>
      <c r="BN164" s="180"/>
      <c r="BO164" s="24"/>
      <c r="BP164" s="21"/>
      <c r="BQ164" s="21"/>
      <c r="BR164" s="23"/>
      <c r="BS164" s="23"/>
      <c r="BT164" s="24"/>
      <c r="BU164" s="25"/>
    </row>
    <row r="165" spans="1:73" s="22" customFormat="1" ht="409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0"/>
      <c r="AK165" s="23"/>
      <c r="AL165" s="20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40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0"/>
      <c r="BO165" s="24"/>
      <c r="BP165" s="21"/>
      <c r="BQ165" s="21"/>
      <c r="BR165" s="23"/>
      <c r="BS165" s="23"/>
      <c r="BT165" s="24"/>
      <c r="BU165" s="25"/>
    </row>
    <row r="166" spans="1:73" s="22" customFormat="1" ht="13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40"/>
      <c r="BE166" s="240"/>
      <c r="BF166" s="20"/>
      <c r="BG166" s="20"/>
      <c r="BH166" s="20"/>
      <c r="BI166" s="23"/>
      <c r="BJ166" s="20"/>
      <c r="BK166" s="20"/>
      <c r="BL166" s="23"/>
      <c r="BM166" s="21"/>
      <c r="BN166" s="180"/>
      <c r="BO166" s="24"/>
      <c r="BP166" s="21"/>
      <c r="BQ166" s="21"/>
      <c r="BR166" s="23"/>
      <c r="BS166" s="23"/>
      <c r="BT166" s="24"/>
      <c r="BU166" s="25"/>
    </row>
    <row r="167" spans="1:73" s="22" customFormat="1" ht="13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40"/>
      <c r="BE167" s="240"/>
      <c r="BF167" s="20"/>
      <c r="BG167" s="20"/>
      <c r="BH167" s="20"/>
      <c r="BI167" s="23"/>
      <c r="BJ167" s="20"/>
      <c r="BK167" s="20"/>
      <c r="BL167" s="23"/>
      <c r="BM167" s="21"/>
      <c r="BN167" s="180"/>
      <c r="BO167" s="24"/>
      <c r="BP167" s="21"/>
      <c r="BQ167" s="21"/>
      <c r="BR167" s="23"/>
      <c r="BS167" s="23"/>
      <c r="BT167" s="24"/>
      <c r="BU167" s="25"/>
    </row>
    <row r="168" spans="1:73" s="22" customFormat="1" ht="409.6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40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0"/>
      <c r="BO168" s="24"/>
      <c r="BP168" s="21"/>
      <c r="BQ168" s="21"/>
      <c r="BR168" s="23"/>
      <c r="BS168" s="23"/>
      <c r="BT168" s="24"/>
      <c r="BU168" s="25"/>
    </row>
    <row r="169" spans="1:73" s="22" customFormat="1" ht="169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40"/>
      <c r="BE169" s="240"/>
      <c r="BF169" s="20"/>
      <c r="BG169" s="20"/>
      <c r="BH169" s="20"/>
      <c r="BI169" s="23"/>
      <c r="BJ169" s="20"/>
      <c r="BK169" s="20"/>
      <c r="BL169" s="23"/>
      <c r="BM169" s="21"/>
      <c r="BN169" s="180"/>
      <c r="BO169" s="24"/>
      <c r="BP169" s="21"/>
      <c r="BQ169" s="21"/>
      <c r="BR169" s="23"/>
      <c r="BS169" s="23"/>
      <c r="BT169" s="24"/>
      <c r="BU169" s="25"/>
    </row>
    <row r="170" spans="1:73" s="22" customFormat="1" ht="16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40"/>
      <c r="BE170" s="240"/>
      <c r="BF170" s="20"/>
      <c r="BG170" s="20"/>
      <c r="BH170" s="20"/>
      <c r="BI170" s="23"/>
      <c r="BJ170" s="20"/>
      <c r="BK170" s="23"/>
      <c r="BL170" s="23"/>
      <c r="BM170" s="21"/>
      <c r="BN170" s="180"/>
      <c r="BO170" s="24"/>
      <c r="BP170" s="21"/>
      <c r="BQ170" s="21"/>
      <c r="BR170" s="23"/>
      <c r="BS170" s="23"/>
      <c r="BT170" s="24"/>
      <c r="BU170" s="25"/>
    </row>
    <row r="171" spans="1:73" s="22" customFormat="1" ht="16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0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40"/>
      <c r="BE171" s="240"/>
      <c r="BF171" s="20"/>
      <c r="BG171" s="20"/>
      <c r="BH171" s="20"/>
      <c r="BI171" s="23"/>
      <c r="BJ171" s="20"/>
      <c r="BK171" s="20"/>
      <c r="BL171" s="23"/>
      <c r="BM171" s="21"/>
      <c r="BN171" s="180"/>
      <c r="BO171" s="24"/>
      <c r="BP171" s="21"/>
      <c r="BQ171" s="21"/>
      <c r="BR171" s="23"/>
      <c r="BS171" s="23"/>
      <c r="BT171" s="24"/>
      <c r="BU171" s="25"/>
    </row>
    <row r="172" spans="1:73" s="22" customFormat="1" ht="409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40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0"/>
      <c r="BO172" s="24"/>
      <c r="BP172" s="21"/>
      <c r="BQ172" s="21"/>
      <c r="BR172" s="23"/>
      <c r="BS172" s="23"/>
      <c r="BT172" s="24"/>
      <c r="BU172" s="25"/>
    </row>
    <row r="173" spans="1:73" s="22" customFormat="1" ht="15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40"/>
      <c r="BE173" s="240"/>
      <c r="BF173" s="20"/>
      <c r="BG173" s="20"/>
      <c r="BH173" s="20"/>
      <c r="BI173" s="23"/>
      <c r="BJ173" s="20"/>
      <c r="BK173" s="20"/>
      <c r="BL173" s="23"/>
      <c r="BM173" s="21"/>
      <c r="BN173" s="180"/>
      <c r="BO173" s="24"/>
      <c r="BP173" s="21"/>
      <c r="BQ173" s="21"/>
      <c r="BR173" s="23"/>
      <c r="BS173" s="23"/>
      <c r="BT173" s="24"/>
      <c r="BU173" s="25"/>
    </row>
    <row r="174" spans="1:73" s="22" customFormat="1" ht="186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40"/>
      <c r="BE174" s="240"/>
      <c r="BF174" s="20"/>
      <c r="BG174" s="20"/>
      <c r="BH174" s="20"/>
      <c r="BI174" s="23"/>
      <c r="BJ174" s="20"/>
      <c r="BK174" s="20"/>
      <c r="BL174" s="23"/>
      <c r="BM174" s="21"/>
      <c r="BN174" s="180"/>
      <c r="BO174" s="24"/>
      <c r="BP174" s="21"/>
      <c r="BQ174" s="21"/>
      <c r="BR174" s="23"/>
      <c r="BS174" s="23"/>
      <c r="BT174" s="24"/>
      <c r="BU174" s="25"/>
    </row>
    <row r="175" spans="1:73" s="22" customFormat="1" ht="177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40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0"/>
      <c r="BO175" s="24"/>
      <c r="BP175" s="21"/>
      <c r="BQ175" s="21"/>
      <c r="BR175" s="23"/>
      <c r="BS175" s="23"/>
      <c r="BT175" s="24"/>
      <c r="BU175" s="25"/>
    </row>
    <row r="176" spans="1:73" s="22" customFormat="1" ht="177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40"/>
      <c r="BE176" s="181"/>
      <c r="BF176" s="23"/>
      <c r="BG176" s="20"/>
      <c r="BH176" s="20"/>
      <c r="BI176" s="23"/>
      <c r="BJ176" s="20"/>
      <c r="BK176" s="20"/>
      <c r="BL176" s="23"/>
      <c r="BM176" s="21"/>
      <c r="BN176" s="180"/>
      <c r="BO176" s="24"/>
      <c r="BP176" s="21"/>
      <c r="BQ176" s="21"/>
      <c r="BR176" s="23"/>
      <c r="BS176" s="23"/>
      <c r="BT176" s="24"/>
      <c r="BU176" s="25"/>
    </row>
    <row r="177" spans="1:73" s="22" customFormat="1" ht="244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82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0"/>
      <c r="BO177" s="24"/>
      <c r="BP177" s="21"/>
      <c r="BQ177" s="21"/>
      <c r="BR177" s="23"/>
      <c r="BS177" s="23"/>
      <c r="BT177" s="24"/>
      <c r="BU177" s="25"/>
    </row>
    <row r="178" spans="1:73" s="22" customFormat="1" ht="244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0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40"/>
      <c r="BE178" s="181"/>
      <c r="BF178" s="23"/>
      <c r="BG178" s="20"/>
      <c r="BH178" s="20"/>
      <c r="BI178" s="23"/>
      <c r="BJ178" s="20"/>
      <c r="BK178" s="20"/>
      <c r="BL178" s="23"/>
      <c r="BM178" s="21"/>
      <c r="BN178" s="180"/>
      <c r="BO178" s="24"/>
      <c r="BP178" s="21"/>
      <c r="BQ178" s="21"/>
      <c r="BR178" s="23"/>
      <c r="BS178" s="23"/>
      <c r="BT178" s="24"/>
      <c r="BU178" s="25"/>
    </row>
    <row r="179" spans="1:73" s="22" customFormat="1" ht="231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40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0"/>
      <c r="BO179" s="24"/>
      <c r="BP179" s="21"/>
      <c r="BQ179" s="21"/>
      <c r="BR179" s="23"/>
      <c r="BS179" s="23"/>
      <c r="BT179" s="24"/>
      <c r="BU179" s="25"/>
    </row>
    <row r="180" spans="1:73" s="22" customFormat="1" ht="231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0"/>
      <c r="P180" s="20"/>
      <c r="Q180" s="20"/>
      <c r="R180" s="21"/>
      <c r="S180" s="20"/>
      <c r="T180" s="21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0"/>
      <c r="AQ180" s="20"/>
      <c r="AR180" s="20"/>
      <c r="AS180" s="21"/>
      <c r="AT180" s="21"/>
      <c r="AU180" s="21"/>
      <c r="AV180" s="21"/>
      <c r="AW180" s="21"/>
      <c r="AX180" s="21"/>
      <c r="AY180" s="21"/>
      <c r="AZ180" s="21"/>
      <c r="BA180" s="21"/>
      <c r="BB180" s="20"/>
      <c r="BC180" s="20"/>
      <c r="BD180" s="20"/>
      <c r="BE180" s="240"/>
      <c r="BF180" s="20"/>
      <c r="BG180" s="20"/>
      <c r="BH180" s="20"/>
      <c r="BI180" s="23"/>
      <c r="BJ180" s="20"/>
      <c r="BK180" s="20"/>
      <c r="BL180" s="23"/>
      <c r="BM180" s="21"/>
      <c r="BN180" s="180"/>
      <c r="BO180" s="24"/>
      <c r="BP180" s="21"/>
      <c r="BQ180" s="21"/>
      <c r="BR180" s="23"/>
      <c r="BS180" s="23"/>
      <c r="BT180" s="24"/>
      <c r="BU180" s="25"/>
    </row>
    <row r="181" spans="1:73" s="22" customFormat="1" ht="159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1"/>
      <c r="S181" s="20"/>
      <c r="T181" s="21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40"/>
      <c r="BE181" s="240"/>
      <c r="BF181" s="20"/>
      <c r="BG181" s="20"/>
      <c r="BH181" s="20"/>
      <c r="BI181" s="23"/>
      <c r="BJ181" s="20"/>
      <c r="BK181" s="20"/>
      <c r="BL181" s="23"/>
      <c r="BM181" s="21"/>
      <c r="BN181" s="180"/>
      <c r="BO181" s="24"/>
      <c r="BP181" s="21"/>
      <c r="BQ181" s="21"/>
      <c r="BR181" s="23"/>
      <c r="BS181" s="23"/>
      <c r="BT181" s="24"/>
      <c r="BU181" s="25"/>
    </row>
    <row r="182" spans="1:73" s="22" customFormat="1" ht="159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40"/>
      <c r="BE182" s="240"/>
      <c r="BF182" s="20"/>
      <c r="BG182" s="20"/>
      <c r="BH182" s="20"/>
      <c r="BI182" s="23"/>
      <c r="BJ182" s="20"/>
      <c r="BK182" s="20"/>
      <c r="BL182" s="23"/>
      <c r="BM182" s="21"/>
      <c r="BN182" s="180"/>
      <c r="BO182" s="24"/>
      <c r="BP182" s="21"/>
      <c r="BQ182" s="21"/>
      <c r="BR182" s="23"/>
      <c r="BS182" s="23"/>
      <c r="BT182" s="24"/>
      <c r="BU182" s="25"/>
    </row>
    <row r="183" spans="1:73" s="22" customFormat="1" ht="408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0"/>
      <c r="AJ183" s="20"/>
      <c r="AK183" s="21"/>
      <c r="AL183" s="240"/>
      <c r="AM183" s="21"/>
      <c r="AN183" s="20"/>
      <c r="AO183" s="21"/>
      <c r="AP183" s="20"/>
      <c r="AQ183" s="21"/>
      <c r="AR183" s="21"/>
      <c r="AS183" s="21"/>
      <c r="AT183" s="240"/>
      <c r="AU183" s="21"/>
      <c r="AV183" s="21"/>
      <c r="AW183" s="21"/>
      <c r="AX183" s="21"/>
      <c r="AY183" s="21"/>
      <c r="AZ183" s="21"/>
      <c r="BA183" s="21"/>
      <c r="BB183" s="21"/>
      <c r="BC183" s="21"/>
      <c r="BD183" s="240"/>
      <c r="BE183" s="21"/>
      <c r="BF183" s="20"/>
      <c r="BG183" s="20"/>
      <c r="BH183" s="20"/>
      <c r="BI183" s="23"/>
      <c r="BJ183" s="20"/>
      <c r="BK183" s="20"/>
      <c r="BL183" s="23"/>
      <c r="BM183" s="21"/>
      <c r="BN183" s="180"/>
      <c r="BO183" s="24"/>
      <c r="BP183" s="21"/>
      <c r="BQ183" s="21"/>
      <c r="BR183" s="23"/>
      <c r="BS183" s="23"/>
      <c r="BT183" s="24"/>
      <c r="BU183" s="25"/>
    </row>
    <row r="184" spans="1:73" s="22" customFormat="1" ht="138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1"/>
      <c r="R184" s="21"/>
      <c r="S184" s="21"/>
      <c r="T184" s="21"/>
      <c r="U184" s="20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80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40"/>
      <c r="BE184" s="240"/>
      <c r="BF184" s="20"/>
      <c r="BG184" s="20"/>
      <c r="BH184" s="20"/>
      <c r="BI184" s="23"/>
      <c r="BJ184" s="20"/>
      <c r="BK184" s="20"/>
      <c r="BL184" s="23"/>
      <c r="BM184" s="21"/>
      <c r="BN184" s="180"/>
      <c r="BO184" s="24"/>
      <c r="BP184" s="21"/>
      <c r="BQ184" s="21"/>
      <c r="BR184" s="23"/>
      <c r="BS184" s="23"/>
      <c r="BT184" s="24"/>
      <c r="BU184" s="25"/>
    </row>
    <row r="185" spans="1:73" s="22" customFormat="1" ht="138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80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40"/>
      <c r="BE185" s="240"/>
      <c r="BF185" s="20"/>
      <c r="BG185" s="20"/>
      <c r="BH185" s="20"/>
      <c r="BI185" s="23"/>
      <c r="BJ185" s="20"/>
      <c r="BK185" s="20"/>
      <c r="BL185" s="23"/>
      <c r="BM185" s="21"/>
      <c r="BN185" s="180"/>
      <c r="BO185" s="24"/>
      <c r="BP185" s="21"/>
      <c r="BQ185" s="21"/>
      <c r="BR185" s="23"/>
      <c r="BS185" s="23"/>
      <c r="BT185" s="24"/>
      <c r="BU185" s="25"/>
    </row>
    <row r="186" spans="1:73" s="22" customFormat="1" ht="138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0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40"/>
      <c r="BE186" s="240"/>
      <c r="BF186" s="20"/>
      <c r="BG186" s="20"/>
      <c r="BH186" s="20"/>
      <c r="BI186" s="23"/>
      <c r="BJ186" s="20"/>
      <c r="BK186" s="20"/>
      <c r="BL186" s="23"/>
      <c r="BM186" s="21"/>
      <c r="BN186" s="180"/>
      <c r="BO186" s="24"/>
      <c r="BP186" s="21"/>
      <c r="BQ186" s="21"/>
      <c r="BR186" s="23"/>
      <c r="BS186" s="23"/>
      <c r="BT186" s="24"/>
      <c r="BU186" s="25"/>
    </row>
    <row r="187" spans="1:73" s="22" customFormat="1" ht="138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0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40"/>
      <c r="BE187" s="240"/>
      <c r="BF187" s="20"/>
      <c r="BG187" s="20"/>
      <c r="BH187" s="20"/>
      <c r="BI187" s="23"/>
      <c r="BJ187" s="20"/>
      <c r="BK187" s="20"/>
      <c r="BL187" s="23"/>
      <c r="BM187" s="21"/>
      <c r="BN187" s="180"/>
      <c r="BO187" s="24"/>
      <c r="BP187" s="21"/>
      <c r="BQ187" s="21"/>
      <c r="BR187" s="23"/>
      <c r="BS187" s="23"/>
      <c r="BT187" s="24"/>
      <c r="BU187" s="25"/>
    </row>
    <row r="188" spans="1:73" s="22" customFormat="1" ht="138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0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40"/>
      <c r="BE188" s="240"/>
      <c r="BF188" s="20"/>
      <c r="BG188" s="20"/>
      <c r="BH188" s="20"/>
      <c r="BI188" s="23"/>
      <c r="BJ188" s="20"/>
      <c r="BK188" s="20"/>
      <c r="BL188" s="23"/>
      <c r="BM188" s="21"/>
      <c r="BN188" s="180"/>
      <c r="BO188" s="24"/>
      <c r="BP188" s="21"/>
      <c r="BQ188" s="21"/>
      <c r="BR188" s="23"/>
      <c r="BS188" s="23"/>
      <c r="BT188" s="24"/>
      <c r="BU188" s="25"/>
    </row>
    <row r="189" spans="1:73" s="22" customFormat="1" ht="28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1"/>
      <c r="AJ189" s="20"/>
      <c r="AK189" s="21"/>
      <c r="AL189" s="240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0"/>
      <c r="BD189" s="20"/>
      <c r="BE189" s="23"/>
      <c r="BF189" s="23"/>
      <c r="BG189" s="20"/>
      <c r="BH189" s="20"/>
      <c r="BI189" s="21"/>
      <c r="BJ189" s="20"/>
      <c r="BK189" s="23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37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40"/>
      <c r="BE190" s="23"/>
      <c r="BF190" s="23"/>
      <c r="BG190" s="20"/>
      <c r="BH190" s="20"/>
      <c r="BI190" s="23"/>
      <c r="BJ190" s="20"/>
      <c r="BK190" s="23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2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40"/>
      <c r="BE191" s="23"/>
      <c r="BF191" s="23"/>
      <c r="BG191" s="20"/>
      <c r="BH191" s="20"/>
      <c r="BI191" s="23"/>
      <c r="BJ191" s="20"/>
      <c r="BK191" s="23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2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39"/>
      <c r="N192" s="20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40"/>
      <c r="BE192" s="23"/>
      <c r="BF192" s="23"/>
      <c r="BG192" s="20"/>
      <c r="BH192" s="20"/>
      <c r="BI192" s="23"/>
      <c r="BJ192" s="20"/>
      <c r="BK192" s="23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2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40"/>
      <c r="BE193" s="23"/>
      <c r="BF193" s="23"/>
      <c r="BG193" s="20"/>
      <c r="BH193" s="20"/>
      <c r="BI193" s="23"/>
      <c r="BJ193" s="20"/>
      <c r="BK193" s="23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84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40"/>
      <c r="BE194" s="21"/>
      <c r="BF194" s="21"/>
      <c r="BG194" s="20"/>
      <c r="BH194" s="20"/>
      <c r="BI194" s="23"/>
      <c r="BJ194" s="20"/>
      <c r="BK194" s="23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84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40"/>
      <c r="BE195" s="23"/>
      <c r="BF195" s="23"/>
      <c r="BG195" s="20"/>
      <c r="BH195" s="20"/>
      <c r="BI195" s="23"/>
      <c r="BJ195" s="20"/>
      <c r="BK195" s="23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409.6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40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204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0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40"/>
      <c r="BE197" s="20"/>
      <c r="BF197" s="20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201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180"/>
      <c r="AM198" s="21"/>
      <c r="AN198" s="21"/>
      <c r="AO198" s="21"/>
      <c r="AP198" s="21"/>
      <c r="AQ198" s="21"/>
      <c r="AR198" s="21"/>
      <c r="AS198" s="21"/>
      <c r="AT198" s="180"/>
      <c r="AU198" s="21"/>
      <c r="AV198" s="180"/>
      <c r="AW198" s="21"/>
      <c r="AX198" s="21"/>
      <c r="AY198" s="21"/>
      <c r="AZ198" s="21"/>
      <c r="BA198" s="21"/>
      <c r="BB198" s="21"/>
      <c r="BC198" s="21"/>
      <c r="BD198" s="240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1"/>
      <c r="AJ199" s="21"/>
      <c r="AK199" s="21"/>
      <c r="AL199" s="240"/>
      <c r="AM199" s="21"/>
      <c r="AN199" s="20"/>
      <c r="AO199" s="21"/>
      <c r="AP199" s="21"/>
      <c r="AQ199" s="21"/>
      <c r="AR199" s="21"/>
      <c r="AS199" s="21"/>
      <c r="AT199" s="240"/>
      <c r="AU199" s="21"/>
      <c r="AV199" s="180"/>
      <c r="AW199" s="21"/>
      <c r="AX199" s="21"/>
      <c r="AY199" s="21"/>
      <c r="AZ199" s="21"/>
      <c r="BA199" s="21"/>
      <c r="BB199" s="21"/>
      <c r="BC199" s="21"/>
      <c r="BD199" s="240"/>
      <c r="BE199" s="21"/>
      <c r="BF199" s="21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180"/>
      <c r="AM200" s="21"/>
      <c r="AN200" s="21"/>
      <c r="AO200" s="21"/>
      <c r="AP200" s="21"/>
      <c r="AQ200" s="21"/>
      <c r="AR200" s="21"/>
      <c r="AS200" s="21"/>
      <c r="AT200" s="180"/>
      <c r="AU200" s="21"/>
      <c r="AV200" s="180"/>
      <c r="AW200" s="21"/>
      <c r="AX200" s="21"/>
      <c r="AY200" s="21"/>
      <c r="AZ200" s="21"/>
      <c r="BA200" s="21"/>
      <c r="BB200" s="21"/>
      <c r="BC200" s="21"/>
      <c r="BD200" s="240"/>
      <c r="BE200" s="181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5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0"/>
      <c r="AM201" s="21"/>
      <c r="AN201" s="21"/>
      <c r="AO201" s="21"/>
      <c r="AP201" s="21"/>
      <c r="AQ201" s="21"/>
      <c r="AR201" s="21"/>
      <c r="AS201" s="21"/>
      <c r="AT201" s="180"/>
      <c r="AU201" s="21"/>
      <c r="AV201" s="180"/>
      <c r="AW201" s="21"/>
      <c r="AX201" s="21"/>
      <c r="AY201" s="21"/>
      <c r="AZ201" s="21"/>
      <c r="BA201" s="21"/>
      <c r="BB201" s="21"/>
      <c r="BC201" s="21"/>
      <c r="BD201" s="240"/>
      <c r="BE201" s="181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180"/>
      <c r="AM202" s="21"/>
      <c r="AN202" s="21"/>
      <c r="AO202" s="21"/>
      <c r="AP202" s="21"/>
      <c r="AQ202" s="21"/>
      <c r="AR202" s="21"/>
      <c r="AS202" s="21"/>
      <c r="AT202" s="180"/>
      <c r="AU202" s="21"/>
      <c r="AV202" s="180"/>
      <c r="AW202" s="21"/>
      <c r="AX202" s="21"/>
      <c r="AY202" s="21"/>
      <c r="AZ202" s="21"/>
      <c r="BA202" s="21"/>
      <c r="BB202" s="21"/>
      <c r="BC202" s="21"/>
      <c r="BD202" s="240"/>
      <c r="BE202" s="181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52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0"/>
      <c r="AM203" s="21"/>
      <c r="AN203" s="21"/>
      <c r="AO203" s="21"/>
      <c r="AP203" s="21"/>
      <c r="AQ203" s="21"/>
      <c r="AR203" s="21"/>
      <c r="AS203" s="21"/>
      <c r="AT203" s="180"/>
      <c r="AU203" s="21"/>
      <c r="AV203" s="180"/>
      <c r="AW203" s="21"/>
      <c r="AX203" s="21"/>
      <c r="AY203" s="21"/>
      <c r="AZ203" s="21"/>
      <c r="BA203" s="21"/>
      <c r="BB203" s="21"/>
      <c r="BC203" s="21"/>
      <c r="BD203" s="240"/>
      <c r="BE203" s="181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52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0"/>
      <c r="AM204" s="21"/>
      <c r="AN204" s="21"/>
      <c r="AO204" s="21"/>
      <c r="AP204" s="21"/>
      <c r="AQ204" s="21"/>
      <c r="AR204" s="21"/>
      <c r="AS204" s="21"/>
      <c r="AT204" s="180"/>
      <c r="AU204" s="21"/>
      <c r="AV204" s="180"/>
      <c r="AW204" s="21"/>
      <c r="AX204" s="21"/>
      <c r="AY204" s="21"/>
      <c r="AZ204" s="21"/>
      <c r="BA204" s="21"/>
      <c r="BB204" s="21"/>
      <c r="BC204" s="21"/>
      <c r="BD204" s="240"/>
      <c r="BE204" s="181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409.6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1"/>
      <c r="AJ205" s="21"/>
      <c r="AK205" s="21"/>
      <c r="AL205" s="240"/>
      <c r="AM205" s="21"/>
      <c r="AN205" s="21"/>
      <c r="AO205" s="21"/>
      <c r="AP205" s="21"/>
      <c r="AQ205" s="21"/>
      <c r="AR205" s="21"/>
      <c r="AS205" s="21"/>
      <c r="AT205" s="240"/>
      <c r="AU205" s="21"/>
      <c r="AV205" s="240"/>
      <c r="AW205" s="23"/>
      <c r="AX205" s="21"/>
      <c r="AY205" s="21"/>
      <c r="AZ205" s="21"/>
      <c r="BA205" s="21"/>
      <c r="BB205" s="21"/>
      <c r="BC205" s="21"/>
      <c r="BD205" s="240"/>
      <c r="BE205" s="21"/>
      <c r="BF205" s="21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52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0"/>
      <c r="AK206" s="21"/>
      <c r="AL206" s="240"/>
      <c r="AM206" s="23"/>
      <c r="AN206" s="20"/>
      <c r="AO206" s="21"/>
      <c r="AP206" s="21"/>
      <c r="AQ206" s="21"/>
      <c r="AR206" s="21"/>
      <c r="AS206" s="21"/>
      <c r="AT206" s="240"/>
      <c r="AU206" s="23"/>
      <c r="AV206" s="240"/>
      <c r="AW206" s="23"/>
      <c r="AX206" s="21"/>
      <c r="AY206" s="21"/>
      <c r="AZ206" s="21"/>
      <c r="BA206" s="21"/>
      <c r="BB206" s="21"/>
      <c r="BC206" s="21"/>
      <c r="BD206" s="240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52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3"/>
      <c r="AJ207" s="20"/>
      <c r="AK207" s="21"/>
      <c r="AL207" s="240"/>
      <c r="AM207" s="23"/>
      <c r="AN207" s="20"/>
      <c r="AO207" s="21"/>
      <c r="AP207" s="21"/>
      <c r="AQ207" s="21"/>
      <c r="AR207" s="21"/>
      <c r="AS207" s="21"/>
      <c r="AT207" s="240"/>
      <c r="AU207" s="23"/>
      <c r="AV207" s="240"/>
      <c r="AW207" s="23"/>
      <c r="AX207" s="21"/>
      <c r="AY207" s="21"/>
      <c r="AZ207" s="21"/>
      <c r="BA207" s="21"/>
      <c r="BB207" s="21"/>
      <c r="BC207" s="21"/>
      <c r="BD207" s="240"/>
      <c r="BE207" s="23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52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0"/>
      <c r="AK208" s="21"/>
      <c r="AL208" s="240"/>
      <c r="AM208" s="23"/>
      <c r="AN208" s="20"/>
      <c r="AO208" s="21"/>
      <c r="AP208" s="21"/>
      <c r="AQ208" s="21"/>
      <c r="AR208" s="21"/>
      <c r="AS208" s="21"/>
      <c r="AT208" s="240"/>
      <c r="AU208" s="23"/>
      <c r="AV208" s="240"/>
      <c r="AW208" s="23"/>
      <c r="AX208" s="21"/>
      <c r="AY208" s="21"/>
      <c r="AZ208" s="21"/>
      <c r="BA208" s="21"/>
      <c r="BB208" s="21"/>
      <c r="BC208" s="21"/>
      <c r="BD208" s="240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3"/>
      <c r="AJ209" s="20"/>
      <c r="AK209" s="21"/>
      <c r="AL209" s="240"/>
      <c r="AM209" s="23"/>
      <c r="AN209" s="20"/>
      <c r="AO209" s="21"/>
      <c r="AP209" s="21"/>
      <c r="AQ209" s="21"/>
      <c r="AR209" s="21"/>
      <c r="AS209" s="21"/>
      <c r="AT209" s="240"/>
      <c r="AU209" s="23"/>
      <c r="AV209" s="240"/>
      <c r="AW209" s="23"/>
      <c r="AX209" s="21"/>
      <c r="AY209" s="21"/>
      <c r="AZ209" s="21"/>
      <c r="BA209" s="21"/>
      <c r="BB209" s="21"/>
      <c r="BC209" s="21"/>
      <c r="BD209" s="240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349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3"/>
      <c r="AK210" s="21"/>
      <c r="AL210" s="240"/>
      <c r="AM210" s="20"/>
      <c r="AN210" s="20"/>
      <c r="AO210" s="21"/>
      <c r="AP210" s="21"/>
      <c r="AQ210" s="21"/>
      <c r="AR210" s="21"/>
      <c r="AS210" s="21"/>
      <c r="AT210" s="240"/>
      <c r="AU210" s="23"/>
      <c r="AV210" s="240"/>
      <c r="AW210" s="20"/>
      <c r="AX210" s="21"/>
      <c r="AY210" s="21"/>
      <c r="AZ210" s="21"/>
      <c r="BA210" s="21"/>
      <c r="BB210" s="21"/>
      <c r="BC210" s="21"/>
      <c r="BD210" s="240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37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0"/>
      <c r="P211" s="20"/>
      <c r="Q211" s="23"/>
      <c r="R211" s="23"/>
      <c r="S211" s="20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40"/>
      <c r="BE211" s="181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9.6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0"/>
      <c r="BC212" s="20"/>
      <c r="BD212" s="240"/>
      <c r="BE212" s="23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80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40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80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40"/>
      <c r="BE214" s="181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80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40"/>
      <c r="BE215" s="21"/>
      <c r="BF215" s="20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0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40"/>
      <c r="BE216" s="181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9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40"/>
      <c r="BE217" s="21"/>
      <c r="BF217" s="21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44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40"/>
      <c r="BE218" s="181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336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40"/>
      <c r="BE219" s="181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0"/>
      <c r="BD220" s="20"/>
      <c r="BE220" s="181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40"/>
      <c r="BE221" s="181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29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40"/>
      <c r="BE222" s="21"/>
      <c r="BF222" s="21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2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80"/>
      <c r="AM223" s="21"/>
      <c r="AN223" s="21"/>
      <c r="AO223" s="21"/>
      <c r="AP223" s="21"/>
      <c r="AQ223" s="21"/>
      <c r="AR223" s="21"/>
      <c r="AS223" s="21"/>
      <c r="AT223" s="180"/>
      <c r="AU223" s="21"/>
      <c r="AV223" s="21"/>
      <c r="AW223" s="21"/>
      <c r="AX223" s="21"/>
      <c r="AY223" s="21"/>
      <c r="AZ223" s="21"/>
      <c r="BA223" s="21"/>
      <c r="BB223" s="21"/>
      <c r="BC223" s="21"/>
      <c r="BD223" s="240"/>
      <c r="BE223" s="181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49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3"/>
      <c r="AJ224" s="23"/>
      <c r="AK224" s="21"/>
      <c r="AL224" s="240"/>
      <c r="AM224" s="23"/>
      <c r="AN224" s="20"/>
      <c r="AO224" s="21"/>
      <c r="AP224" s="21"/>
      <c r="AQ224" s="21"/>
      <c r="AR224" s="21"/>
      <c r="AS224" s="21"/>
      <c r="AT224" s="240"/>
      <c r="AU224" s="23"/>
      <c r="AV224" s="21"/>
      <c r="AW224" s="21"/>
      <c r="AX224" s="21"/>
      <c r="AY224" s="21"/>
      <c r="AZ224" s="21"/>
      <c r="BA224" s="21"/>
      <c r="BB224" s="21"/>
      <c r="BC224" s="21"/>
      <c r="BD224" s="240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49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3"/>
      <c r="AJ225" s="23"/>
      <c r="AK225" s="21"/>
      <c r="AL225" s="240"/>
      <c r="AM225" s="23"/>
      <c r="AN225" s="20"/>
      <c r="AO225" s="21"/>
      <c r="AP225" s="21"/>
      <c r="AQ225" s="21"/>
      <c r="AR225" s="21"/>
      <c r="AS225" s="21"/>
      <c r="AT225" s="240"/>
      <c r="AU225" s="23"/>
      <c r="AV225" s="21"/>
      <c r="AW225" s="21"/>
      <c r="AX225" s="21"/>
      <c r="AY225" s="21"/>
      <c r="AZ225" s="21"/>
      <c r="BA225" s="21"/>
      <c r="BB225" s="21"/>
      <c r="BC225" s="21"/>
      <c r="BD225" s="240"/>
      <c r="BE225" s="181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34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40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47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40"/>
      <c r="BE227" s="181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409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40"/>
      <c r="BE228" s="21"/>
      <c r="BF228" s="21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52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40"/>
      <c r="BE229" s="181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9.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40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44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40"/>
      <c r="BE231" s="181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41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40"/>
      <c r="BE232" s="21"/>
      <c r="BF232" s="20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41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40"/>
      <c r="BE233" s="181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01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0"/>
      <c r="BC234" s="20"/>
      <c r="BD234" s="240"/>
      <c r="BE234" s="21"/>
      <c r="BF234" s="21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24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40"/>
      <c r="BE235" s="181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24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40"/>
      <c r="BE236" s="181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40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9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40"/>
      <c r="BE238" s="181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9.6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40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41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40"/>
      <c r="BE240" s="181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237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40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74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40"/>
      <c r="BE242" s="181"/>
      <c r="BF242" s="20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9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0"/>
      <c r="BC243" s="20"/>
      <c r="BD243" s="240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9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40"/>
      <c r="BE244" s="181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9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40"/>
      <c r="BE245" s="181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4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40"/>
      <c r="BE246" s="23"/>
      <c r="BF246" s="23"/>
      <c r="BG246" s="20"/>
      <c r="BH246" s="20"/>
      <c r="BI246" s="23"/>
      <c r="BJ246" s="20"/>
      <c r="BK246" s="23"/>
      <c r="BL246" s="20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27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0"/>
      <c r="AQ247" s="23"/>
      <c r="AR247" s="20"/>
      <c r="AS247" s="21"/>
      <c r="AT247" s="21"/>
      <c r="AU247" s="21"/>
      <c r="AV247" s="21"/>
      <c r="AW247" s="21"/>
      <c r="AX247" s="21"/>
      <c r="AY247" s="21"/>
      <c r="AZ247" s="21"/>
      <c r="BA247" s="21"/>
      <c r="BB247" s="20"/>
      <c r="BC247" s="21"/>
      <c r="BD247" s="240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0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0"/>
      <c r="P248" s="20"/>
      <c r="Q248" s="20"/>
      <c r="R248" s="20"/>
      <c r="S248" s="20"/>
      <c r="T248" s="20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0"/>
      <c r="AQ248" s="23"/>
      <c r="AR248" s="20"/>
      <c r="AS248" s="21"/>
      <c r="AT248" s="21"/>
      <c r="AU248" s="21"/>
      <c r="AV248" s="21"/>
      <c r="AW248" s="21"/>
      <c r="AX248" s="21"/>
      <c r="AY248" s="21"/>
      <c r="AZ248" s="21"/>
      <c r="BA248" s="21"/>
      <c r="BB248" s="20"/>
      <c r="BC248" s="20"/>
      <c r="BD248" s="240"/>
      <c r="BE248" s="181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42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0"/>
      <c r="AQ249" s="23"/>
      <c r="AR249" s="20"/>
      <c r="AS249" s="21"/>
      <c r="AT249" s="21"/>
      <c r="AU249" s="21"/>
      <c r="AV249" s="21"/>
      <c r="AW249" s="21"/>
      <c r="AX249" s="21"/>
      <c r="AY249" s="21"/>
      <c r="AZ249" s="21"/>
      <c r="BA249" s="21"/>
      <c r="BB249" s="20"/>
      <c r="BC249" s="20"/>
      <c r="BD249" s="240"/>
      <c r="BE249" s="181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9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40"/>
      <c r="AU250" s="20"/>
      <c r="AV250" s="21"/>
      <c r="AW250" s="21"/>
      <c r="AX250" s="21"/>
      <c r="AY250" s="21"/>
      <c r="AZ250" s="21"/>
      <c r="BA250" s="21"/>
      <c r="BB250" s="21"/>
      <c r="BC250" s="21"/>
      <c r="BD250" s="240"/>
      <c r="BE250" s="181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9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45"/>
      <c r="N251" s="20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40"/>
      <c r="BE251" s="181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9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46"/>
      <c r="N252" s="20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40"/>
      <c r="BE252" s="181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9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40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6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40"/>
      <c r="BE254" s="181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409.6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40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52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40"/>
      <c r="BE256" s="181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09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40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09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0"/>
      <c r="AM258" s="21"/>
      <c r="AN258" s="21"/>
      <c r="AO258" s="21"/>
      <c r="AP258" s="21"/>
      <c r="AQ258" s="21"/>
      <c r="AR258" s="21"/>
      <c r="AS258" s="21"/>
      <c r="AT258" s="180"/>
      <c r="AU258" s="21"/>
      <c r="AV258" s="21"/>
      <c r="AW258" s="21"/>
      <c r="AX258" s="21"/>
      <c r="AY258" s="21"/>
      <c r="AZ258" s="21"/>
      <c r="BA258" s="21"/>
      <c r="BB258" s="21"/>
      <c r="BC258" s="21"/>
      <c r="BD258" s="240"/>
      <c r="BE258" s="181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89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3"/>
      <c r="AJ259" s="23"/>
      <c r="AK259" s="21"/>
      <c r="AL259" s="240"/>
      <c r="AM259" s="20"/>
      <c r="AN259" s="20"/>
      <c r="AO259" s="21"/>
      <c r="AP259" s="21"/>
      <c r="AQ259" s="21"/>
      <c r="AR259" s="21"/>
      <c r="AS259" s="21"/>
      <c r="AT259" s="240"/>
      <c r="AU259" s="23"/>
      <c r="AV259" s="21"/>
      <c r="AW259" s="21"/>
      <c r="AX259" s="21"/>
      <c r="AY259" s="21"/>
      <c r="AZ259" s="21"/>
      <c r="BA259" s="21"/>
      <c r="BB259" s="21"/>
      <c r="BC259" s="21"/>
      <c r="BD259" s="240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89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0"/>
      <c r="AI260" s="23"/>
      <c r="AJ260" s="23"/>
      <c r="AK260" s="21"/>
      <c r="AL260" s="240"/>
      <c r="AM260" s="20"/>
      <c r="AN260" s="20"/>
      <c r="AO260" s="21"/>
      <c r="AP260" s="21"/>
      <c r="AQ260" s="21"/>
      <c r="AR260" s="21"/>
      <c r="AS260" s="21"/>
      <c r="AT260" s="240"/>
      <c r="AU260" s="23"/>
      <c r="AV260" s="21"/>
      <c r="AW260" s="21"/>
      <c r="AX260" s="21"/>
      <c r="AY260" s="21"/>
      <c r="AZ260" s="21"/>
      <c r="BA260" s="21"/>
      <c r="BB260" s="21"/>
      <c r="BC260" s="21"/>
      <c r="BD260" s="240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04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40"/>
      <c r="BE261" s="21"/>
      <c r="BF261" s="21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47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40"/>
      <c r="BE262" s="181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52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40"/>
      <c r="BE263" s="181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40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40"/>
      <c r="BE264" s="181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4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40"/>
      <c r="BE265" s="181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9.6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0"/>
      <c r="AI266" s="21"/>
      <c r="AJ266" s="21"/>
      <c r="AK266" s="21"/>
      <c r="AL266" s="240"/>
      <c r="AM266" s="21"/>
      <c r="AN266" s="21"/>
      <c r="AO266" s="21"/>
      <c r="AP266" s="21"/>
      <c r="AQ266" s="21"/>
      <c r="AR266" s="21"/>
      <c r="AS266" s="21"/>
      <c r="AT266" s="240"/>
      <c r="AU266" s="21"/>
      <c r="AV266" s="21"/>
      <c r="AW266" s="21"/>
      <c r="AX266" s="21"/>
      <c r="AY266" s="21"/>
      <c r="AZ266" s="21"/>
      <c r="BA266" s="21"/>
      <c r="BB266" s="21"/>
      <c r="BC266" s="21"/>
      <c r="BD266" s="240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40"/>
      <c r="BE267" s="181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40"/>
      <c r="BE268" s="181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40"/>
      <c r="BE269" s="181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40"/>
      <c r="BE270" s="181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40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40"/>
      <c r="BE272" s="181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40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40"/>
      <c r="BE273" s="181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40"/>
      <c r="BE274" s="21"/>
      <c r="BF274" s="20"/>
      <c r="BG274" s="20"/>
      <c r="BH274" s="20"/>
      <c r="BI274" s="23"/>
      <c r="BJ274" s="20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40"/>
      <c r="BE275" s="181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0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40"/>
      <c r="BE276" s="181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0"/>
      <c r="AI277" s="21"/>
      <c r="AJ277" s="21"/>
      <c r="AK277" s="21"/>
      <c r="AL277" s="240"/>
      <c r="AM277" s="21"/>
      <c r="AN277" s="20"/>
      <c r="AO277" s="21"/>
      <c r="AP277" s="21"/>
      <c r="AQ277" s="21"/>
      <c r="AR277" s="21"/>
      <c r="AS277" s="21"/>
      <c r="AT277" s="240"/>
      <c r="AU277" s="21"/>
      <c r="AV277" s="21"/>
      <c r="AW277" s="21"/>
      <c r="AX277" s="21"/>
      <c r="AY277" s="21"/>
      <c r="AZ277" s="21"/>
      <c r="BA277" s="21"/>
      <c r="BB277" s="21"/>
      <c r="BC277" s="21"/>
      <c r="BD277" s="240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40"/>
      <c r="BE278" s="181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9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40"/>
      <c r="BE279" s="181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9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40"/>
      <c r="BE280" s="181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9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40"/>
      <c r="BE281" s="181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40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40"/>
      <c r="BE282" s="181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4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40"/>
      <c r="BE283" s="181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9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40"/>
      <c r="AM284" s="21"/>
      <c r="AN284" s="20"/>
      <c r="AO284" s="21"/>
      <c r="AP284" s="21"/>
      <c r="AQ284" s="21"/>
      <c r="AR284" s="21"/>
      <c r="AS284" s="21"/>
      <c r="AT284" s="240"/>
      <c r="AU284" s="21"/>
      <c r="AV284" s="21"/>
      <c r="AW284" s="21"/>
      <c r="AX284" s="21"/>
      <c r="AY284" s="21"/>
      <c r="AZ284" s="21"/>
      <c r="BA284" s="21"/>
      <c r="BB284" s="21"/>
      <c r="BC284" s="21"/>
      <c r="BD284" s="240"/>
      <c r="BE284" s="21"/>
      <c r="BF284" s="21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40"/>
      <c r="BE285" s="181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40"/>
      <c r="BE286" s="181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40"/>
      <c r="BE287" s="181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2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40"/>
      <c r="O288" s="20"/>
      <c r="P288" s="20"/>
      <c r="Q288" s="20"/>
      <c r="R288" s="20"/>
      <c r="S288" s="20"/>
      <c r="T288" s="20"/>
      <c r="U288" s="20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40"/>
      <c r="BE288" s="181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40"/>
      <c r="O289" s="20"/>
      <c r="P289" s="20"/>
      <c r="Q289" s="20"/>
      <c r="R289" s="20"/>
      <c r="S289" s="20"/>
      <c r="T289" s="20"/>
      <c r="U289" s="20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40"/>
      <c r="BE289" s="181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4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40"/>
      <c r="BE290" s="181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09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40"/>
      <c r="BE291" s="23"/>
      <c r="BF291" s="23"/>
      <c r="BG291" s="20"/>
      <c r="BH291" s="20"/>
      <c r="BI291" s="23"/>
      <c r="BJ291" s="20"/>
      <c r="BK291" s="23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6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40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5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40"/>
      <c r="BE293" s="23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14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40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409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3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0"/>
      <c r="AI295" s="23"/>
      <c r="AJ295" s="20"/>
      <c r="AK295" s="21"/>
      <c r="AL295" s="240"/>
      <c r="AM295" s="23"/>
      <c r="AN295" s="20"/>
      <c r="AO295" s="21"/>
      <c r="AP295" s="21"/>
      <c r="AQ295" s="21"/>
      <c r="AR295" s="21"/>
      <c r="AS295" s="21"/>
      <c r="AT295" s="240"/>
      <c r="AU295" s="23"/>
      <c r="AV295" s="21"/>
      <c r="AW295" s="21"/>
      <c r="AX295" s="21"/>
      <c r="AY295" s="21"/>
      <c r="AZ295" s="21"/>
      <c r="BA295" s="21"/>
      <c r="BB295" s="21"/>
      <c r="BC295" s="21"/>
      <c r="BD295" s="240"/>
      <c r="BE295" s="2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26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40"/>
      <c r="BE296" s="181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26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40"/>
      <c r="BE297" s="181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26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66"/>
      <c r="M298" s="66"/>
      <c r="N298" s="66"/>
      <c r="O298" s="28"/>
      <c r="P298" s="66"/>
      <c r="Q298" s="66"/>
      <c r="R298" s="66"/>
      <c r="S298" s="66"/>
      <c r="T298" s="66"/>
      <c r="U298" s="28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40"/>
      <c r="BE298" s="181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6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40"/>
      <c r="BE299" s="181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39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40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54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0"/>
      <c r="AM301" s="21"/>
      <c r="AN301" s="21"/>
      <c r="AO301" s="21"/>
      <c r="AP301" s="21"/>
      <c r="AQ301" s="21"/>
      <c r="AR301" s="21"/>
      <c r="AS301" s="21"/>
      <c r="AT301" s="180"/>
      <c r="AU301" s="21"/>
      <c r="AV301" s="21"/>
      <c r="AW301" s="21"/>
      <c r="AX301" s="21"/>
      <c r="AY301" s="21"/>
      <c r="AZ301" s="21"/>
      <c r="BA301" s="21"/>
      <c r="BB301" s="21"/>
      <c r="BC301" s="21"/>
      <c r="BD301" s="240"/>
      <c r="BE301" s="181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19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240"/>
      <c r="AM302" s="20"/>
      <c r="AN302" s="20"/>
      <c r="AO302" s="21"/>
      <c r="AP302" s="21"/>
      <c r="AQ302" s="21"/>
      <c r="AR302" s="21"/>
      <c r="AS302" s="21"/>
      <c r="AT302" s="240"/>
      <c r="AU302" s="23"/>
      <c r="AV302" s="21"/>
      <c r="AW302" s="21"/>
      <c r="AX302" s="21"/>
      <c r="AY302" s="21"/>
      <c r="AZ302" s="21"/>
      <c r="BA302" s="21"/>
      <c r="BB302" s="21"/>
      <c r="BC302" s="21"/>
      <c r="BD302" s="240"/>
      <c r="BE302" s="2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6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1"/>
      <c r="AJ303" s="21"/>
      <c r="AK303" s="21"/>
      <c r="AL303" s="240"/>
      <c r="AM303" s="21"/>
      <c r="AN303" s="21"/>
      <c r="AO303" s="21"/>
      <c r="AP303" s="21"/>
      <c r="AQ303" s="21"/>
      <c r="AR303" s="21"/>
      <c r="AS303" s="21"/>
      <c r="AT303" s="240"/>
      <c r="AU303" s="21"/>
      <c r="AV303" s="21"/>
      <c r="AW303" s="21"/>
      <c r="AX303" s="21"/>
      <c r="AY303" s="21"/>
      <c r="AZ303" s="21"/>
      <c r="BA303" s="21"/>
      <c r="BB303" s="21"/>
      <c r="BC303" s="21"/>
      <c r="BD303" s="240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6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40"/>
      <c r="BE304" s="2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51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40"/>
      <c r="BE305" s="181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36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40"/>
      <c r="BE306" s="23"/>
      <c r="BF306" s="23"/>
      <c r="BG306" s="20"/>
      <c r="BH306" s="20"/>
      <c r="BI306" s="23"/>
      <c r="BJ306" s="20"/>
      <c r="BK306" s="23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49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40"/>
      <c r="BE307" s="181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11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0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40"/>
      <c r="BE308" s="181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14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4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40"/>
      <c r="BE309" s="181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89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0"/>
      <c r="BC310" s="20"/>
      <c r="BD310" s="240"/>
      <c r="BE310" s="2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4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40"/>
      <c r="AU311" s="20"/>
      <c r="AV311" s="21"/>
      <c r="AW311" s="21"/>
      <c r="AX311" s="21"/>
      <c r="AY311" s="21"/>
      <c r="AZ311" s="21"/>
      <c r="BA311" s="21"/>
      <c r="BB311" s="21"/>
      <c r="BC311" s="21"/>
      <c r="BD311" s="240"/>
      <c r="BE311" s="181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4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40"/>
      <c r="AU312" s="20"/>
      <c r="AV312" s="21"/>
      <c r="AW312" s="21"/>
      <c r="AX312" s="21"/>
      <c r="AY312" s="21"/>
      <c r="AZ312" s="21"/>
      <c r="BA312" s="21"/>
      <c r="BB312" s="21"/>
      <c r="BC312" s="21"/>
      <c r="BD312" s="240"/>
      <c r="BE312" s="181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64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40"/>
      <c r="BE313" s="181"/>
      <c r="BF313" s="23"/>
      <c r="BG313" s="20"/>
      <c r="BH313" s="20"/>
      <c r="BI313" s="23"/>
      <c r="BJ313" s="20"/>
      <c r="BK313" s="21"/>
      <c r="BL313" s="20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4.2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40"/>
      <c r="AU314" s="20"/>
      <c r="AV314" s="21"/>
      <c r="AW314" s="21"/>
      <c r="AX314" s="21"/>
      <c r="AY314" s="21"/>
      <c r="AZ314" s="21"/>
      <c r="BA314" s="21"/>
      <c r="BB314" s="21"/>
      <c r="BC314" s="21"/>
      <c r="BD314" s="240"/>
      <c r="BE314" s="181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4.2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40"/>
      <c r="BE315" s="181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31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0"/>
      <c r="BC316" s="20"/>
      <c r="BD316" s="20"/>
      <c r="BE316" s="181"/>
      <c r="BF316" s="23"/>
      <c r="BG316" s="20"/>
      <c r="BH316" s="20"/>
      <c r="BI316" s="29"/>
      <c r="BJ316" s="20"/>
      <c r="BK316" s="29"/>
      <c r="BL316" s="20"/>
      <c r="BM316" s="20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31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40"/>
      <c r="BE317" s="181"/>
      <c r="BF317" s="23"/>
      <c r="BG317" s="20"/>
      <c r="BH317" s="20"/>
      <c r="BI317" s="29"/>
      <c r="BJ317" s="20"/>
      <c r="BK317" s="29"/>
      <c r="BL317" s="20"/>
      <c r="BM317" s="20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82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0"/>
      <c r="BC318" s="20"/>
      <c r="BD318" s="240"/>
      <c r="BE318" s="2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82.2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0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0"/>
      <c r="BC319" s="20"/>
      <c r="BD319" s="240"/>
      <c r="BE319" s="181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77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0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0"/>
      <c r="BC320" s="20"/>
      <c r="BD320" s="240"/>
      <c r="BE320" s="2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77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0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40"/>
      <c r="BE321" s="181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77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0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40"/>
      <c r="BE322" s="181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67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0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0"/>
      <c r="BC323" s="20"/>
      <c r="BD323" s="240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67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0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40"/>
      <c r="BE324" s="181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67.2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0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40"/>
      <c r="BE325" s="181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8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0"/>
      <c r="AJ326" s="20"/>
      <c r="AK326" s="21"/>
      <c r="AL326" s="240"/>
      <c r="AM326" s="20"/>
      <c r="AN326" s="20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40"/>
      <c r="BE326" s="23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38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180"/>
      <c r="AE327" s="21"/>
      <c r="AF327" s="21"/>
      <c r="AG327" s="21"/>
      <c r="AH327" s="20"/>
      <c r="AI327" s="20"/>
      <c r="AJ327" s="20"/>
      <c r="AK327" s="21"/>
      <c r="AL327" s="240"/>
      <c r="AM327" s="20"/>
      <c r="AN327" s="20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40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53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180"/>
      <c r="AE328" s="21"/>
      <c r="AF328" s="21"/>
      <c r="AG328" s="21"/>
      <c r="AH328" s="20"/>
      <c r="AI328" s="20"/>
      <c r="AJ328" s="20"/>
      <c r="AK328" s="21"/>
      <c r="AL328" s="240"/>
      <c r="AM328" s="20"/>
      <c r="AN328" s="20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40"/>
      <c r="BE328" s="181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8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4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180"/>
      <c r="AE329" s="21"/>
      <c r="AF329" s="21"/>
      <c r="AG329" s="21"/>
      <c r="AH329" s="21"/>
      <c r="AI329" s="21"/>
      <c r="AJ329" s="21"/>
      <c r="AK329" s="21"/>
      <c r="AL329" s="180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40"/>
      <c r="BE329" s="181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408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4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40"/>
      <c r="AE330" s="23"/>
      <c r="AF330" s="23"/>
      <c r="AG330" s="23"/>
      <c r="AH330" s="20"/>
      <c r="AI330" s="21"/>
      <c r="AJ330" s="21"/>
      <c r="AK330" s="21"/>
      <c r="AL330" s="240"/>
      <c r="AM330" s="20"/>
      <c r="AN330" s="20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40"/>
      <c r="BE330" s="181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408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0"/>
      <c r="BC331" s="20"/>
      <c r="BD331" s="240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59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40"/>
      <c r="BE332" s="181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59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40"/>
      <c r="BE333" s="181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41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40"/>
      <c r="BE334" s="181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8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40"/>
      <c r="AE335" s="23"/>
      <c r="AF335" s="23"/>
      <c r="AG335" s="23"/>
      <c r="AH335" s="23"/>
      <c r="AI335" s="21"/>
      <c r="AJ335" s="21"/>
      <c r="AK335" s="21"/>
      <c r="AL335" s="240"/>
      <c r="AM335" s="20"/>
      <c r="AN335" s="20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40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63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4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40"/>
      <c r="AE336" s="23"/>
      <c r="AF336" s="23"/>
      <c r="AG336" s="23"/>
      <c r="AH336" s="23"/>
      <c r="AI336" s="21"/>
      <c r="AJ336" s="21"/>
      <c r="AK336" s="21"/>
      <c r="AL336" s="240"/>
      <c r="AM336" s="20"/>
      <c r="AN336" s="20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40"/>
      <c r="BE336" s="20"/>
      <c r="BF336" s="20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9.6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3"/>
      <c r="AJ337" s="23"/>
      <c r="AK337" s="21"/>
      <c r="AL337" s="240"/>
      <c r="AM337" s="23"/>
      <c r="AN337" s="23"/>
      <c r="AO337" s="21"/>
      <c r="AP337" s="21"/>
      <c r="AQ337" s="21"/>
      <c r="AR337" s="21"/>
      <c r="AS337" s="21"/>
      <c r="AT337" s="240"/>
      <c r="AU337" s="23"/>
      <c r="AV337" s="21"/>
      <c r="AW337" s="21"/>
      <c r="AX337" s="21"/>
      <c r="AY337" s="21"/>
      <c r="AZ337" s="21"/>
      <c r="BA337" s="21"/>
      <c r="BB337" s="21"/>
      <c r="BC337" s="21"/>
      <c r="BD337" s="240"/>
      <c r="BE337" s="20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3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40"/>
      <c r="BE338" s="20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32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40"/>
      <c r="BE339" s="20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3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40"/>
      <c r="BE340" s="20"/>
      <c r="BF340" s="20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3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40"/>
      <c r="BE341" s="20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54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40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19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40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31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40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49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40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5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40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71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40"/>
      <c r="BE347" s="20"/>
      <c r="BF347" s="20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9.6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3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40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69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0"/>
      <c r="AM349" s="21"/>
      <c r="AN349" s="21"/>
      <c r="AO349" s="21"/>
      <c r="AP349" s="21"/>
      <c r="AQ349" s="21"/>
      <c r="AR349" s="21"/>
      <c r="AS349" s="21"/>
      <c r="AT349" s="180"/>
      <c r="AU349" s="21"/>
      <c r="AV349" s="180"/>
      <c r="AW349" s="21"/>
      <c r="AX349" s="21"/>
      <c r="AY349" s="21"/>
      <c r="AZ349" s="21"/>
      <c r="BA349" s="21"/>
      <c r="BB349" s="21"/>
      <c r="BC349" s="21"/>
      <c r="BD349" s="240"/>
      <c r="BE349" s="181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34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0"/>
      <c r="AM350" s="21"/>
      <c r="AN350" s="21"/>
      <c r="AO350" s="21"/>
      <c r="AP350" s="21"/>
      <c r="AQ350" s="21"/>
      <c r="AR350" s="21"/>
      <c r="AS350" s="21"/>
      <c r="AT350" s="180"/>
      <c r="AU350" s="21"/>
      <c r="AV350" s="180"/>
      <c r="AW350" s="21"/>
      <c r="AX350" s="21"/>
      <c r="AY350" s="21"/>
      <c r="AZ350" s="21"/>
      <c r="BA350" s="21"/>
      <c r="BB350" s="21"/>
      <c r="BC350" s="21"/>
      <c r="BD350" s="240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2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0"/>
      <c r="AM351" s="21"/>
      <c r="AN351" s="21"/>
      <c r="AO351" s="21"/>
      <c r="AP351" s="21"/>
      <c r="AQ351" s="21"/>
      <c r="AR351" s="21"/>
      <c r="AS351" s="21"/>
      <c r="AT351" s="180"/>
      <c r="AU351" s="21"/>
      <c r="AV351" s="180"/>
      <c r="AW351" s="21"/>
      <c r="AX351" s="21"/>
      <c r="AY351" s="21"/>
      <c r="AZ351" s="21"/>
      <c r="BA351" s="21"/>
      <c r="BB351" s="21"/>
      <c r="BC351" s="21"/>
      <c r="BD351" s="240"/>
      <c r="BE351" s="240"/>
      <c r="BF351" s="20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57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0"/>
      <c r="AM352" s="21"/>
      <c r="AN352" s="21"/>
      <c r="AO352" s="21"/>
      <c r="AP352" s="21"/>
      <c r="AQ352" s="21"/>
      <c r="AR352" s="21"/>
      <c r="AS352" s="21"/>
      <c r="AT352" s="180"/>
      <c r="AU352" s="21"/>
      <c r="AV352" s="180"/>
      <c r="AW352" s="21"/>
      <c r="AX352" s="21"/>
      <c r="AY352" s="21"/>
      <c r="AZ352" s="21"/>
      <c r="BA352" s="21"/>
      <c r="BB352" s="20"/>
      <c r="BC352" s="20"/>
      <c r="BD352" s="240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4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0"/>
      <c r="AM353" s="21"/>
      <c r="AN353" s="21"/>
      <c r="AO353" s="21"/>
      <c r="AP353" s="21"/>
      <c r="AQ353" s="21"/>
      <c r="AR353" s="21"/>
      <c r="AS353" s="21"/>
      <c r="AT353" s="180"/>
      <c r="AU353" s="21"/>
      <c r="AV353" s="180"/>
      <c r="AW353" s="21"/>
      <c r="AX353" s="21"/>
      <c r="AY353" s="21"/>
      <c r="AZ353" s="21"/>
      <c r="BA353" s="21"/>
      <c r="BB353" s="20"/>
      <c r="BC353" s="20"/>
      <c r="BD353" s="240"/>
      <c r="BE353" s="240"/>
      <c r="BF353" s="20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5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0"/>
      <c r="AM354" s="21"/>
      <c r="AN354" s="21"/>
      <c r="AO354" s="21"/>
      <c r="AP354" s="21"/>
      <c r="AQ354" s="21"/>
      <c r="AR354" s="21"/>
      <c r="AS354" s="21"/>
      <c r="AT354" s="180"/>
      <c r="AU354" s="21"/>
      <c r="AV354" s="180"/>
      <c r="AW354" s="21"/>
      <c r="AX354" s="21"/>
      <c r="AY354" s="21"/>
      <c r="AZ354" s="21"/>
      <c r="BA354" s="21"/>
      <c r="BB354" s="21"/>
      <c r="BC354" s="21"/>
      <c r="BD354" s="240"/>
      <c r="BE354" s="2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6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0"/>
      <c r="AM355" s="21"/>
      <c r="AN355" s="21"/>
      <c r="AO355" s="21"/>
      <c r="AP355" s="21"/>
      <c r="AQ355" s="21"/>
      <c r="AR355" s="21"/>
      <c r="AS355" s="21"/>
      <c r="AT355" s="180"/>
      <c r="AU355" s="21"/>
      <c r="AV355" s="180"/>
      <c r="AW355" s="21"/>
      <c r="AX355" s="21"/>
      <c r="AY355" s="21"/>
      <c r="AZ355" s="21"/>
      <c r="BA355" s="21"/>
      <c r="BB355" s="21"/>
      <c r="BC355" s="21"/>
      <c r="BD355" s="240"/>
      <c r="BE355" s="181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54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0"/>
      <c r="AM356" s="21"/>
      <c r="AN356" s="21"/>
      <c r="AO356" s="21"/>
      <c r="AP356" s="21"/>
      <c r="AQ356" s="21"/>
      <c r="AR356" s="21"/>
      <c r="AS356" s="21"/>
      <c r="AT356" s="180"/>
      <c r="AU356" s="21"/>
      <c r="AV356" s="180"/>
      <c r="AW356" s="21"/>
      <c r="AX356" s="21"/>
      <c r="AY356" s="21"/>
      <c r="AZ356" s="21"/>
      <c r="BA356" s="21"/>
      <c r="BB356" s="21"/>
      <c r="BC356" s="21"/>
      <c r="BD356" s="240"/>
      <c r="BE356" s="23"/>
      <c r="BF356" s="20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66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0"/>
      <c r="AM357" s="21"/>
      <c r="AN357" s="21"/>
      <c r="AO357" s="21"/>
      <c r="AP357" s="21"/>
      <c r="AQ357" s="21"/>
      <c r="AR357" s="21"/>
      <c r="AS357" s="21"/>
      <c r="AT357" s="180"/>
      <c r="AU357" s="21"/>
      <c r="AV357" s="180"/>
      <c r="AW357" s="21"/>
      <c r="AX357" s="21"/>
      <c r="AY357" s="21"/>
      <c r="AZ357" s="21"/>
      <c r="BA357" s="21"/>
      <c r="BB357" s="21"/>
      <c r="BC357" s="21"/>
      <c r="BD357" s="240"/>
      <c r="BE357" s="181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81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0"/>
      <c r="T358" s="20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0"/>
      <c r="AM358" s="21"/>
      <c r="AN358" s="21"/>
      <c r="AO358" s="21"/>
      <c r="AP358" s="21"/>
      <c r="AQ358" s="21"/>
      <c r="AR358" s="21"/>
      <c r="AS358" s="21"/>
      <c r="AT358" s="180"/>
      <c r="AU358" s="21"/>
      <c r="AV358" s="180"/>
      <c r="AW358" s="21"/>
      <c r="AX358" s="21"/>
      <c r="AY358" s="21"/>
      <c r="AZ358" s="21"/>
      <c r="BA358" s="21"/>
      <c r="BB358" s="21"/>
      <c r="BC358" s="21"/>
      <c r="BD358" s="240"/>
      <c r="BE358" s="181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71" customFormat="1" ht="197.25" customHeight="1" x14ac:dyDescent="0.25">
      <c r="A359" s="17"/>
      <c r="B359" s="18"/>
      <c r="C359" s="18"/>
      <c r="D359" s="19"/>
      <c r="E359" s="19"/>
      <c r="F359" s="66"/>
      <c r="G359" s="18"/>
      <c r="H359" s="18"/>
      <c r="I359" s="18"/>
      <c r="J359" s="18"/>
      <c r="K359" s="18"/>
      <c r="L359" s="66"/>
      <c r="M359" s="66"/>
      <c r="N359" s="66"/>
      <c r="O359" s="19"/>
      <c r="P359" s="19"/>
      <c r="Q359" s="19"/>
      <c r="R359" s="19"/>
      <c r="S359" s="19"/>
      <c r="T359" s="19"/>
      <c r="U359" s="19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  <c r="AI359" s="27"/>
      <c r="AJ359" s="27"/>
      <c r="AK359" s="27"/>
      <c r="AL359" s="27"/>
      <c r="AM359" s="27"/>
      <c r="AN359" s="27"/>
      <c r="AO359" s="27"/>
      <c r="AP359" s="27"/>
      <c r="AQ359" s="27"/>
      <c r="AR359" s="27"/>
      <c r="AS359" s="27"/>
      <c r="AT359" s="27"/>
      <c r="AU359" s="27"/>
      <c r="AV359" s="27"/>
      <c r="AW359" s="27"/>
      <c r="AX359" s="27"/>
      <c r="AY359" s="27"/>
      <c r="AZ359" s="27"/>
      <c r="BA359" s="27"/>
      <c r="BB359" s="27"/>
      <c r="BC359" s="27"/>
      <c r="BD359" s="182"/>
      <c r="BE359" s="182"/>
      <c r="BF359" s="66"/>
      <c r="BG359" s="66"/>
      <c r="BH359" s="66"/>
      <c r="BI359" s="28"/>
      <c r="BJ359" s="66"/>
      <c r="BK359" s="66"/>
      <c r="BL359" s="28"/>
      <c r="BM359" s="27"/>
      <c r="BN359" s="27"/>
      <c r="BO359" s="17"/>
      <c r="BP359" s="27"/>
      <c r="BQ359" s="27"/>
      <c r="BR359" s="28"/>
      <c r="BS359" s="28"/>
      <c r="BT359" s="17"/>
      <c r="BU359" s="70"/>
    </row>
    <row r="360" spans="1:73" s="22" customFormat="1" ht="136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3"/>
      <c r="R360" s="23"/>
      <c r="S360" s="23"/>
      <c r="T360" s="23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40"/>
      <c r="BE360" s="240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43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3"/>
      <c r="R361" s="23"/>
      <c r="S361" s="23"/>
      <c r="T361" s="23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40"/>
      <c r="BE361" s="20"/>
      <c r="BF361" s="20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43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3"/>
      <c r="R362" s="23"/>
      <c r="S362" s="23"/>
      <c r="T362" s="23"/>
      <c r="U362" s="20"/>
      <c r="V362" s="21"/>
      <c r="W362" s="21"/>
      <c r="X362" s="21"/>
      <c r="Y362" s="21"/>
      <c r="Z362" s="21"/>
      <c r="AA362" s="21"/>
      <c r="AB362" s="21"/>
      <c r="AC362" s="21"/>
      <c r="AD362" s="180"/>
      <c r="AE362" s="21"/>
      <c r="AF362" s="21"/>
      <c r="AG362" s="21"/>
      <c r="AH362" s="21"/>
      <c r="AI362" s="21"/>
      <c r="AJ362" s="21"/>
      <c r="AK362" s="21"/>
      <c r="AL362" s="180"/>
      <c r="AM362" s="21"/>
      <c r="AN362" s="21"/>
      <c r="AO362" s="21"/>
      <c r="AP362" s="21"/>
      <c r="AQ362" s="21"/>
      <c r="AR362" s="21"/>
      <c r="AS362" s="21"/>
      <c r="AT362" s="180"/>
      <c r="AU362" s="21"/>
      <c r="AV362" s="180"/>
      <c r="AW362" s="21"/>
      <c r="AX362" s="21"/>
      <c r="AY362" s="21"/>
      <c r="AZ362" s="21"/>
      <c r="BA362" s="21"/>
      <c r="BB362" s="21"/>
      <c r="BC362" s="21"/>
      <c r="BD362" s="240"/>
      <c r="BE362" s="240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79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40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180"/>
      <c r="AE363" s="21"/>
      <c r="AF363" s="21"/>
      <c r="AG363" s="21"/>
      <c r="AH363" s="20"/>
      <c r="AI363" s="29"/>
      <c r="AJ363" s="29"/>
      <c r="AK363" s="21"/>
      <c r="AL363" s="240"/>
      <c r="AM363" s="29"/>
      <c r="AN363" s="29"/>
      <c r="AO363" s="21"/>
      <c r="AP363" s="21"/>
      <c r="AQ363" s="21"/>
      <c r="AR363" s="21"/>
      <c r="AS363" s="21"/>
      <c r="AT363" s="240"/>
      <c r="AU363" s="29"/>
      <c r="AV363" s="240"/>
      <c r="AW363" s="29"/>
      <c r="AX363" s="21"/>
      <c r="AY363" s="21"/>
      <c r="AZ363" s="21"/>
      <c r="BA363" s="21"/>
      <c r="BB363" s="20"/>
      <c r="BC363" s="23"/>
      <c r="BD363" s="240"/>
      <c r="BE363" s="29"/>
      <c r="BF363" s="29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64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40"/>
      <c r="BE364" s="240"/>
      <c r="BF364" s="20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49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40"/>
      <c r="BE365" s="181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6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0"/>
      <c r="AM366" s="21"/>
      <c r="AN366" s="21"/>
      <c r="AO366" s="21"/>
      <c r="AP366" s="21"/>
      <c r="AQ366" s="21"/>
      <c r="AR366" s="21"/>
      <c r="AS366" s="21"/>
      <c r="AT366" s="180"/>
      <c r="AU366" s="21"/>
      <c r="AV366" s="180"/>
      <c r="AW366" s="21"/>
      <c r="AX366" s="21"/>
      <c r="AY366" s="21"/>
      <c r="AZ366" s="21"/>
      <c r="BA366" s="21"/>
      <c r="BB366" s="20"/>
      <c r="BC366" s="29"/>
      <c r="BD366" s="29"/>
      <c r="BE366" s="29"/>
      <c r="BF366" s="29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92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0"/>
      <c r="AE367" s="23"/>
      <c r="AF367" s="23"/>
      <c r="AG367" s="23"/>
      <c r="AH367" s="23"/>
      <c r="AI367" s="29"/>
      <c r="AJ367" s="29"/>
      <c r="AK367" s="21"/>
      <c r="AL367" s="240"/>
      <c r="AM367" s="23"/>
      <c r="AN367" s="23"/>
      <c r="AO367" s="21"/>
      <c r="AP367" s="21"/>
      <c r="AQ367" s="21"/>
      <c r="AR367" s="21"/>
      <c r="AS367" s="21"/>
      <c r="AT367" s="240"/>
      <c r="AU367" s="23"/>
      <c r="AV367" s="240"/>
      <c r="AW367" s="23"/>
      <c r="AX367" s="21"/>
      <c r="AY367" s="21"/>
      <c r="AZ367" s="21"/>
      <c r="BA367" s="21"/>
      <c r="BB367" s="20"/>
      <c r="BC367" s="23"/>
      <c r="BD367" s="240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23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80"/>
      <c r="AE368" s="21"/>
      <c r="AF368" s="21"/>
      <c r="AG368" s="21"/>
      <c r="AH368" s="20"/>
      <c r="AI368" s="29"/>
      <c r="AJ368" s="29"/>
      <c r="AK368" s="21"/>
      <c r="AL368" s="240"/>
      <c r="AM368" s="29"/>
      <c r="AN368" s="29"/>
      <c r="AO368" s="21"/>
      <c r="AP368" s="21"/>
      <c r="AQ368" s="21"/>
      <c r="AR368" s="21"/>
      <c r="AS368" s="21"/>
      <c r="AT368" s="240"/>
      <c r="AU368" s="29"/>
      <c r="AV368" s="240"/>
      <c r="AW368" s="29"/>
      <c r="AX368" s="21"/>
      <c r="AY368" s="21"/>
      <c r="AZ368" s="21"/>
      <c r="BA368" s="21"/>
      <c r="BB368" s="20"/>
      <c r="BC368" s="23"/>
      <c r="BD368" s="240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23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4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80"/>
      <c r="AE369" s="21"/>
      <c r="AF369" s="21"/>
      <c r="AG369" s="21"/>
      <c r="AH369" s="20"/>
      <c r="AI369" s="29"/>
      <c r="AJ369" s="29"/>
      <c r="AK369" s="21"/>
      <c r="AL369" s="240"/>
      <c r="AM369" s="29"/>
      <c r="AN369" s="29"/>
      <c r="AO369" s="21"/>
      <c r="AP369" s="21"/>
      <c r="AQ369" s="21"/>
      <c r="AR369" s="21"/>
      <c r="AS369" s="21"/>
      <c r="AT369" s="240"/>
      <c r="AU369" s="29"/>
      <c r="AV369" s="240"/>
      <c r="AW369" s="29"/>
      <c r="AX369" s="21"/>
      <c r="AY369" s="21"/>
      <c r="AZ369" s="21"/>
      <c r="BA369" s="21"/>
      <c r="BB369" s="20"/>
      <c r="BC369" s="23"/>
      <c r="BD369" s="240"/>
      <c r="BE369" s="29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8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180"/>
      <c r="AE370" s="21"/>
      <c r="AF370" s="21"/>
      <c r="AG370" s="21"/>
      <c r="AH370" s="20"/>
      <c r="AI370" s="29"/>
      <c r="AJ370" s="29"/>
      <c r="AK370" s="21"/>
      <c r="AL370" s="240"/>
      <c r="AM370" s="29"/>
      <c r="AN370" s="29"/>
      <c r="AO370" s="21"/>
      <c r="AP370" s="21"/>
      <c r="AQ370" s="21"/>
      <c r="AR370" s="21"/>
      <c r="AS370" s="21"/>
      <c r="AT370" s="240"/>
      <c r="AU370" s="29"/>
      <c r="AV370" s="240"/>
      <c r="AW370" s="29"/>
      <c r="AX370" s="21"/>
      <c r="AY370" s="21"/>
      <c r="AZ370" s="21"/>
      <c r="BA370" s="21"/>
      <c r="BB370" s="20"/>
      <c r="BC370" s="23"/>
      <c r="BD370" s="240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86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180"/>
      <c r="AE371" s="21"/>
      <c r="AF371" s="21"/>
      <c r="AG371" s="21"/>
      <c r="AH371" s="20"/>
      <c r="AI371" s="29"/>
      <c r="AJ371" s="29"/>
      <c r="AK371" s="21"/>
      <c r="AL371" s="240"/>
      <c r="AM371" s="29"/>
      <c r="AN371" s="29"/>
      <c r="AO371" s="21"/>
      <c r="AP371" s="21"/>
      <c r="AQ371" s="21"/>
      <c r="AR371" s="21"/>
      <c r="AS371" s="21"/>
      <c r="AT371" s="240"/>
      <c r="AU371" s="29"/>
      <c r="AV371" s="240"/>
      <c r="AW371" s="29"/>
      <c r="AX371" s="21"/>
      <c r="AY371" s="21"/>
      <c r="AZ371" s="21"/>
      <c r="BA371" s="21"/>
      <c r="BB371" s="20"/>
      <c r="BC371" s="23"/>
      <c r="BD371" s="240"/>
      <c r="BE371" s="29"/>
      <c r="BF371" s="29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9.6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40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180"/>
      <c r="AE372" s="21"/>
      <c r="AF372" s="21"/>
      <c r="AG372" s="21"/>
      <c r="AH372" s="20"/>
      <c r="AI372" s="29"/>
      <c r="AJ372" s="29"/>
      <c r="AK372" s="21"/>
      <c r="AL372" s="240"/>
      <c r="AM372" s="29"/>
      <c r="AN372" s="29"/>
      <c r="AO372" s="21"/>
      <c r="AP372" s="21"/>
      <c r="AQ372" s="21"/>
      <c r="AR372" s="21"/>
      <c r="AS372" s="21"/>
      <c r="AT372" s="240"/>
      <c r="AU372" s="29"/>
      <c r="AV372" s="240"/>
      <c r="AW372" s="29"/>
      <c r="AX372" s="21"/>
      <c r="AY372" s="21"/>
      <c r="AZ372" s="21"/>
      <c r="BA372" s="21"/>
      <c r="BB372" s="20"/>
      <c r="BC372" s="23"/>
      <c r="BD372" s="240"/>
      <c r="BE372" s="29"/>
      <c r="BF372" s="29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16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40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180"/>
      <c r="AE373" s="21"/>
      <c r="AF373" s="21"/>
      <c r="AG373" s="21"/>
      <c r="AH373" s="20"/>
      <c r="AI373" s="29"/>
      <c r="AJ373" s="29"/>
      <c r="AK373" s="21"/>
      <c r="AL373" s="240"/>
      <c r="AM373" s="29"/>
      <c r="AN373" s="29"/>
      <c r="AO373" s="21"/>
      <c r="AP373" s="21"/>
      <c r="AQ373" s="21"/>
      <c r="AR373" s="21"/>
      <c r="AS373" s="21"/>
      <c r="AT373" s="240"/>
      <c r="AU373" s="29"/>
      <c r="AV373" s="240"/>
      <c r="AW373" s="29"/>
      <c r="AX373" s="21"/>
      <c r="AY373" s="21"/>
      <c r="AZ373" s="21"/>
      <c r="BA373" s="21"/>
      <c r="BB373" s="20"/>
      <c r="BC373" s="23"/>
      <c r="BD373" s="240"/>
      <c r="BE373" s="29"/>
      <c r="BF373" s="29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54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40"/>
      <c r="AE374" s="29"/>
      <c r="AF374" s="29"/>
      <c r="AG374" s="29"/>
      <c r="AH374" s="29"/>
      <c r="AI374" s="21"/>
      <c r="AJ374" s="21"/>
      <c r="AK374" s="21"/>
      <c r="AL374" s="240"/>
      <c r="AM374" s="29"/>
      <c r="AN374" s="29"/>
      <c r="AO374" s="21"/>
      <c r="AP374" s="21"/>
      <c r="AQ374" s="21"/>
      <c r="AR374" s="21"/>
      <c r="AS374" s="21"/>
      <c r="AT374" s="240"/>
      <c r="AU374" s="29"/>
      <c r="AV374" s="240"/>
      <c r="AW374" s="29"/>
      <c r="AX374" s="21"/>
      <c r="AY374" s="21"/>
      <c r="AZ374" s="21"/>
      <c r="BA374" s="21"/>
      <c r="BB374" s="20"/>
      <c r="BC374" s="23"/>
      <c r="BD374" s="240"/>
      <c r="BE374" s="23"/>
      <c r="BF374" s="23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47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4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40"/>
      <c r="AE375" s="29"/>
      <c r="AF375" s="29"/>
      <c r="AG375" s="29"/>
      <c r="AH375" s="29"/>
      <c r="AI375" s="21"/>
      <c r="AJ375" s="21"/>
      <c r="AK375" s="21"/>
      <c r="AL375" s="240"/>
      <c r="AM375" s="29"/>
      <c r="AN375" s="29"/>
      <c r="AO375" s="21"/>
      <c r="AP375" s="21"/>
      <c r="AQ375" s="21"/>
      <c r="AR375" s="21"/>
      <c r="AS375" s="21"/>
      <c r="AT375" s="240"/>
      <c r="AU375" s="29"/>
      <c r="AV375" s="240"/>
      <c r="AW375" s="29"/>
      <c r="AX375" s="21"/>
      <c r="AY375" s="21"/>
      <c r="AZ375" s="21"/>
      <c r="BA375" s="21"/>
      <c r="BB375" s="20"/>
      <c r="BC375" s="23"/>
      <c r="BD375" s="240"/>
      <c r="BE375" s="29"/>
      <c r="BF375" s="29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44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40"/>
      <c r="AE376" s="63"/>
      <c r="AF376" s="63"/>
      <c r="AG376" s="63"/>
      <c r="AH376" s="63"/>
      <c r="AI376" s="21"/>
      <c r="AJ376" s="21"/>
      <c r="AK376" s="21"/>
      <c r="AL376" s="240"/>
      <c r="AM376" s="63"/>
      <c r="AN376" s="63"/>
      <c r="AO376" s="21"/>
      <c r="AP376" s="21"/>
      <c r="AQ376" s="21"/>
      <c r="AR376" s="21"/>
      <c r="AS376" s="21"/>
      <c r="AT376" s="240"/>
      <c r="AU376" s="29"/>
      <c r="AV376" s="240"/>
      <c r="AW376" s="23"/>
      <c r="AX376" s="21"/>
      <c r="AY376" s="21"/>
      <c r="AZ376" s="21"/>
      <c r="BA376" s="21"/>
      <c r="BB376" s="20"/>
      <c r="BC376" s="23"/>
      <c r="BD376" s="240"/>
      <c r="BE376" s="23"/>
      <c r="BF376" s="23"/>
      <c r="BG376" s="21"/>
      <c r="BH376" s="20"/>
      <c r="BI376" s="23"/>
      <c r="BJ376" s="20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44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0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40"/>
      <c r="AE377" s="63"/>
      <c r="AF377" s="63"/>
      <c r="AG377" s="63"/>
      <c r="AH377" s="63"/>
      <c r="AI377" s="21"/>
      <c r="AJ377" s="21"/>
      <c r="AK377" s="21"/>
      <c r="AL377" s="240"/>
      <c r="AM377" s="63"/>
      <c r="AN377" s="63"/>
      <c r="AO377" s="21"/>
      <c r="AP377" s="21"/>
      <c r="AQ377" s="21"/>
      <c r="AR377" s="21"/>
      <c r="AS377" s="21"/>
      <c r="AT377" s="240"/>
      <c r="AU377" s="29"/>
      <c r="AV377" s="240"/>
      <c r="AW377" s="23"/>
      <c r="AX377" s="21"/>
      <c r="AY377" s="21"/>
      <c r="AZ377" s="21"/>
      <c r="BA377" s="21"/>
      <c r="BB377" s="20"/>
      <c r="BC377" s="23"/>
      <c r="BD377" s="240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44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40"/>
      <c r="AE378" s="63"/>
      <c r="AF378" s="63"/>
      <c r="AG378" s="63"/>
      <c r="AH378" s="63"/>
      <c r="AI378" s="21"/>
      <c r="AJ378" s="21"/>
      <c r="AK378" s="21"/>
      <c r="AL378" s="240"/>
      <c r="AM378" s="63"/>
      <c r="AN378" s="63"/>
      <c r="AO378" s="21"/>
      <c r="AP378" s="21"/>
      <c r="AQ378" s="21"/>
      <c r="AR378" s="21"/>
      <c r="AS378" s="21"/>
      <c r="AT378" s="240"/>
      <c r="AU378" s="29"/>
      <c r="AV378" s="240"/>
      <c r="AW378" s="23"/>
      <c r="AX378" s="21"/>
      <c r="AY378" s="21"/>
      <c r="AZ378" s="21"/>
      <c r="BA378" s="21"/>
      <c r="BB378" s="20"/>
      <c r="BC378" s="23"/>
      <c r="BD378" s="240"/>
      <c r="BE378" s="23"/>
      <c r="BF378" s="23"/>
      <c r="BG378" s="21"/>
      <c r="BH378" s="20"/>
      <c r="BI378" s="23"/>
      <c r="BJ378" s="23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44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40"/>
      <c r="AE379" s="63"/>
      <c r="AF379" s="63"/>
      <c r="AG379" s="63"/>
      <c r="AH379" s="63"/>
      <c r="AI379" s="21"/>
      <c r="AJ379" s="21"/>
      <c r="AK379" s="21"/>
      <c r="AL379" s="240"/>
      <c r="AM379" s="63"/>
      <c r="AN379" s="63"/>
      <c r="AO379" s="21"/>
      <c r="AP379" s="21"/>
      <c r="AQ379" s="21"/>
      <c r="AR379" s="21"/>
      <c r="AS379" s="21"/>
      <c r="AT379" s="240"/>
      <c r="AU379" s="29"/>
      <c r="AV379" s="240"/>
      <c r="AW379" s="23"/>
      <c r="AX379" s="21"/>
      <c r="AY379" s="21"/>
      <c r="AZ379" s="21"/>
      <c r="BA379" s="21"/>
      <c r="BB379" s="20"/>
      <c r="BC379" s="23"/>
      <c r="BD379" s="240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408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0"/>
      <c r="R380" s="20"/>
      <c r="S380" s="20"/>
      <c r="T380" s="20"/>
      <c r="U380" s="23"/>
      <c r="V380" s="21"/>
      <c r="W380" s="21"/>
      <c r="X380" s="21"/>
      <c r="Y380" s="21"/>
      <c r="Z380" s="21"/>
      <c r="AA380" s="21"/>
      <c r="AB380" s="21"/>
      <c r="AC380" s="21"/>
      <c r="AD380" s="240"/>
      <c r="AE380" s="63"/>
      <c r="AF380" s="63"/>
      <c r="AG380" s="63"/>
      <c r="AH380" s="63"/>
      <c r="AI380" s="21"/>
      <c r="AJ380" s="21"/>
      <c r="AK380" s="21"/>
      <c r="AL380" s="240"/>
      <c r="AM380" s="63"/>
      <c r="AN380" s="63"/>
      <c r="AO380" s="21"/>
      <c r="AP380" s="21"/>
      <c r="AQ380" s="21"/>
      <c r="AR380" s="21"/>
      <c r="AS380" s="21"/>
      <c r="AT380" s="240"/>
      <c r="AU380" s="29"/>
      <c r="AV380" s="240"/>
      <c r="AW380" s="23"/>
      <c r="AX380" s="21"/>
      <c r="AY380" s="21"/>
      <c r="AZ380" s="21"/>
      <c r="BA380" s="21"/>
      <c r="BB380" s="20"/>
      <c r="BC380" s="23"/>
      <c r="BD380" s="240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46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40"/>
      <c r="AE381" s="63"/>
      <c r="AF381" s="63"/>
      <c r="AG381" s="63"/>
      <c r="AH381" s="63"/>
      <c r="AI381" s="21"/>
      <c r="AJ381" s="21"/>
      <c r="AK381" s="21"/>
      <c r="AL381" s="240"/>
      <c r="AM381" s="63"/>
      <c r="AN381" s="63"/>
      <c r="AO381" s="21"/>
      <c r="AP381" s="21"/>
      <c r="AQ381" s="21"/>
      <c r="AR381" s="21"/>
      <c r="AS381" s="21"/>
      <c r="AT381" s="240"/>
      <c r="AU381" s="29"/>
      <c r="AV381" s="240"/>
      <c r="AW381" s="23"/>
      <c r="AX381" s="21"/>
      <c r="AY381" s="21"/>
      <c r="AZ381" s="21"/>
      <c r="BA381" s="21"/>
      <c r="BB381" s="20"/>
      <c r="BC381" s="23"/>
      <c r="BD381" s="240"/>
      <c r="BE381" s="23"/>
      <c r="BF381" s="20"/>
      <c r="BG381" s="21"/>
      <c r="BH381" s="20"/>
      <c r="BI381" s="23"/>
      <c r="BJ381" s="23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58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40"/>
      <c r="AE382" s="63"/>
      <c r="AF382" s="63"/>
      <c r="AG382" s="63"/>
      <c r="AH382" s="20"/>
      <c r="AI382" s="21"/>
      <c r="AJ382" s="21"/>
      <c r="AK382" s="21"/>
      <c r="AL382" s="240"/>
      <c r="AM382" s="63"/>
      <c r="AN382" s="20"/>
      <c r="AO382" s="21"/>
      <c r="AP382" s="21"/>
      <c r="AQ382" s="21"/>
      <c r="AR382" s="21"/>
      <c r="AS382" s="21"/>
      <c r="AT382" s="240"/>
      <c r="AU382" s="23"/>
      <c r="AV382" s="240"/>
      <c r="AW382" s="23"/>
      <c r="AX382" s="21"/>
      <c r="AY382" s="21"/>
      <c r="AZ382" s="21"/>
      <c r="BA382" s="21"/>
      <c r="BB382" s="20"/>
      <c r="BC382" s="23"/>
      <c r="BD382" s="240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01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4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40"/>
      <c r="AE383" s="63"/>
      <c r="AF383" s="63"/>
      <c r="AG383" s="63"/>
      <c r="AH383" s="20"/>
      <c r="AI383" s="21"/>
      <c r="AJ383" s="21"/>
      <c r="AK383" s="21"/>
      <c r="AL383" s="240"/>
      <c r="AM383" s="63"/>
      <c r="AN383" s="20"/>
      <c r="AO383" s="21"/>
      <c r="AP383" s="21"/>
      <c r="AQ383" s="21"/>
      <c r="AR383" s="21"/>
      <c r="AS383" s="21"/>
      <c r="AT383" s="240"/>
      <c r="AU383" s="23"/>
      <c r="AV383" s="240"/>
      <c r="AW383" s="23"/>
      <c r="AX383" s="21"/>
      <c r="AY383" s="21"/>
      <c r="AZ383" s="21"/>
      <c r="BA383" s="21"/>
      <c r="BB383" s="20"/>
      <c r="BC383" s="23"/>
      <c r="BD383" s="240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91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40"/>
      <c r="AE384" s="63"/>
      <c r="AF384" s="63"/>
      <c r="AG384" s="63"/>
      <c r="AH384" s="20"/>
      <c r="AI384" s="21"/>
      <c r="AJ384" s="21"/>
      <c r="AK384" s="21"/>
      <c r="AL384" s="240"/>
      <c r="AM384" s="63"/>
      <c r="AN384" s="20"/>
      <c r="AO384" s="21"/>
      <c r="AP384" s="21"/>
      <c r="AQ384" s="21"/>
      <c r="AR384" s="21"/>
      <c r="AS384" s="21"/>
      <c r="AT384" s="240"/>
      <c r="AU384" s="23"/>
      <c r="AV384" s="240"/>
      <c r="AW384" s="23"/>
      <c r="AX384" s="21"/>
      <c r="AY384" s="21"/>
      <c r="AZ384" s="21"/>
      <c r="BA384" s="21"/>
      <c r="BB384" s="20"/>
      <c r="BC384" s="23"/>
      <c r="BD384" s="240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91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40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40"/>
      <c r="AE385" s="63"/>
      <c r="AF385" s="63"/>
      <c r="AG385" s="63"/>
      <c r="AH385" s="20"/>
      <c r="AI385" s="21"/>
      <c r="AJ385" s="21"/>
      <c r="AK385" s="21"/>
      <c r="AL385" s="240"/>
      <c r="AM385" s="63"/>
      <c r="AN385" s="20"/>
      <c r="AO385" s="21"/>
      <c r="AP385" s="21"/>
      <c r="AQ385" s="21"/>
      <c r="AR385" s="21"/>
      <c r="AS385" s="21"/>
      <c r="AT385" s="240"/>
      <c r="AU385" s="23"/>
      <c r="AV385" s="240"/>
      <c r="AW385" s="23"/>
      <c r="AX385" s="21"/>
      <c r="AY385" s="21"/>
      <c r="AZ385" s="21"/>
      <c r="BA385" s="21"/>
      <c r="BB385" s="20"/>
      <c r="BC385" s="23"/>
      <c r="BD385" s="240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47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40"/>
      <c r="O386" s="23"/>
      <c r="P386" s="23"/>
      <c r="Q386" s="23"/>
      <c r="R386" s="23"/>
      <c r="S386" s="23"/>
      <c r="T386" s="23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0"/>
      <c r="AM386" s="21"/>
      <c r="AN386" s="21"/>
      <c r="AO386" s="21"/>
      <c r="AP386" s="21"/>
      <c r="AQ386" s="21"/>
      <c r="AR386" s="21"/>
      <c r="AS386" s="21"/>
      <c r="AT386" s="180"/>
      <c r="AU386" s="21"/>
      <c r="AV386" s="180"/>
      <c r="AW386" s="21"/>
      <c r="AX386" s="21"/>
      <c r="AY386" s="21"/>
      <c r="AZ386" s="21"/>
      <c r="BA386" s="21"/>
      <c r="BB386" s="20"/>
      <c r="BC386" s="23"/>
      <c r="BD386" s="240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71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40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0"/>
      <c r="AM387" s="21"/>
      <c r="AN387" s="21"/>
      <c r="AO387" s="21"/>
      <c r="AP387" s="21"/>
      <c r="AQ387" s="21"/>
      <c r="AR387" s="21"/>
      <c r="AS387" s="21"/>
      <c r="AT387" s="180"/>
      <c r="AU387" s="21"/>
      <c r="AV387" s="180"/>
      <c r="AW387" s="21"/>
      <c r="AX387" s="21"/>
      <c r="AY387" s="21"/>
      <c r="AZ387" s="21"/>
      <c r="BA387" s="21"/>
      <c r="BB387" s="20"/>
      <c r="BC387" s="23"/>
      <c r="BD387" s="240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61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40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0"/>
      <c r="AM388" s="21"/>
      <c r="AN388" s="21"/>
      <c r="AO388" s="21"/>
      <c r="AP388" s="21"/>
      <c r="AQ388" s="21"/>
      <c r="AR388" s="21"/>
      <c r="AS388" s="21"/>
      <c r="AT388" s="180"/>
      <c r="AU388" s="21"/>
      <c r="AV388" s="180"/>
      <c r="AW388" s="21"/>
      <c r="AX388" s="21"/>
      <c r="AY388" s="21"/>
      <c r="AZ388" s="21"/>
      <c r="BA388" s="21"/>
      <c r="BB388" s="20"/>
      <c r="BC388" s="23"/>
      <c r="BD388" s="240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04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0"/>
      <c r="AM389" s="21"/>
      <c r="AN389" s="21"/>
      <c r="AO389" s="21"/>
      <c r="AP389" s="21"/>
      <c r="AQ389" s="21"/>
      <c r="AR389" s="21"/>
      <c r="AS389" s="21"/>
      <c r="AT389" s="180"/>
      <c r="AU389" s="21"/>
      <c r="AV389" s="180"/>
      <c r="AW389" s="21"/>
      <c r="AX389" s="21"/>
      <c r="AY389" s="21"/>
      <c r="AZ389" s="21"/>
      <c r="BA389" s="21"/>
      <c r="BB389" s="20"/>
      <c r="BC389" s="23"/>
      <c r="BD389" s="240"/>
      <c r="BE389" s="20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04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4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0"/>
      <c r="AM390" s="21"/>
      <c r="AN390" s="21"/>
      <c r="AO390" s="21"/>
      <c r="AP390" s="21"/>
      <c r="AQ390" s="21"/>
      <c r="AR390" s="21"/>
      <c r="AS390" s="21"/>
      <c r="AT390" s="180"/>
      <c r="AU390" s="21"/>
      <c r="AV390" s="180"/>
      <c r="AW390" s="21"/>
      <c r="AX390" s="21"/>
      <c r="AY390" s="21"/>
      <c r="AZ390" s="21"/>
      <c r="BA390" s="21"/>
      <c r="BB390" s="20"/>
      <c r="BC390" s="23"/>
      <c r="BD390" s="240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04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40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0"/>
      <c r="AM391" s="21"/>
      <c r="AN391" s="21"/>
      <c r="AO391" s="21"/>
      <c r="AP391" s="21"/>
      <c r="AQ391" s="21"/>
      <c r="AR391" s="21"/>
      <c r="AS391" s="21"/>
      <c r="AT391" s="180"/>
      <c r="AU391" s="21"/>
      <c r="AV391" s="180"/>
      <c r="AW391" s="21"/>
      <c r="AX391" s="21"/>
      <c r="AY391" s="21"/>
      <c r="AZ391" s="21"/>
      <c r="BA391" s="21"/>
      <c r="BB391" s="20"/>
      <c r="BC391" s="23"/>
      <c r="BD391" s="240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83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0"/>
      <c r="AM392" s="21"/>
      <c r="AN392" s="21"/>
      <c r="AO392" s="21"/>
      <c r="AP392" s="21"/>
      <c r="AQ392" s="21"/>
      <c r="AR392" s="21"/>
      <c r="AS392" s="21"/>
      <c r="AT392" s="180"/>
      <c r="AU392" s="21"/>
      <c r="AV392" s="180"/>
      <c r="AW392" s="21"/>
      <c r="AX392" s="21"/>
      <c r="AY392" s="21"/>
      <c r="AZ392" s="21"/>
      <c r="BA392" s="21"/>
      <c r="BB392" s="20"/>
      <c r="BC392" s="23"/>
      <c r="BD392" s="240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9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3"/>
      <c r="AJ393" s="23"/>
      <c r="AK393" s="21"/>
      <c r="AL393" s="240"/>
      <c r="AM393" s="23"/>
      <c r="AN393" s="23"/>
      <c r="AO393" s="21"/>
      <c r="AP393" s="21"/>
      <c r="AQ393" s="21"/>
      <c r="AR393" s="21"/>
      <c r="AS393" s="21"/>
      <c r="AT393" s="240"/>
      <c r="AU393" s="23"/>
      <c r="AV393" s="240"/>
      <c r="AW393" s="23"/>
      <c r="AX393" s="21"/>
      <c r="AY393" s="21"/>
      <c r="AZ393" s="21"/>
      <c r="BA393" s="21"/>
      <c r="BB393" s="20"/>
      <c r="BC393" s="23"/>
      <c r="BD393" s="240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14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0"/>
      <c r="AM394" s="21"/>
      <c r="AN394" s="21"/>
      <c r="AO394" s="21"/>
      <c r="AP394" s="21"/>
      <c r="AQ394" s="21"/>
      <c r="AR394" s="21"/>
      <c r="AS394" s="21"/>
      <c r="AT394" s="180"/>
      <c r="AU394" s="21"/>
      <c r="AV394" s="180"/>
      <c r="AW394" s="21"/>
      <c r="AX394" s="21"/>
      <c r="AY394" s="21"/>
      <c r="AZ394" s="21"/>
      <c r="BA394" s="21"/>
      <c r="BB394" s="20"/>
      <c r="BC394" s="23"/>
      <c r="BD394" s="240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14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40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0"/>
      <c r="AM395" s="21"/>
      <c r="AN395" s="21"/>
      <c r="AO395" s="21"/>
      <c r="AP395" s="21"/>
      <c r="AQ395" s="21"/>
      <c r="AR395" s="21"/>
      <c r="AS395" s="21"/>
      <c r="AT395" s="180"/>
      <c r="AU395" s="21"/>
      <c r="AV395" s="180"/>
      <c r="AW395" s="21"/>
      <c r="AX395" s="21"/>
      <c r="AY395" s="21"/>
      <c r="AZ395" s="21"/>
      <c r="BA395" s="21"/>
      <c r="BB395" s="20"/>
      <c r="BC395" s="23"/>
      <c r="BD395" s="240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14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40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0"/>
      <c r="AM396" s="21"/>
      <c r="AN396" s="21"/>
      <c r="AO396" s="21"/>
      <c r="AP396" s="21"/>
      <c r="AQ396" s="21"/>
      <c r="AR396" s="21"/>
      <c r="AS396" s="21"/>
      <c r="AT396" s="180"/>
      <c r="AU396" s="21"/>
      <c r="AV396" s="180"/>
      <c r="AW396" s="21"/>
      <c r="AX396" s="21"/>
      <c r="AY396" s="21"/>
      <c r="AZ396" s="21"/>
      <c r="BA396" s="21"/>
      <c r="BB396" s="20"/>
      <c r="BC396" s="23"/>
      <c r="BD396" s="240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14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40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0"/>
      <c r="AM397" s="21"/>
      <c r="AN397" s="21"/>
      <c r="AO397" s="21"/>
      <c r="AP397" s="21"/>
      <c r="AQ397" s="21"/>
      <c r="AR397" s="21"/>
      <c r="AS397" s="21"/>
      <c r="AT397" s="180"/>
      <c r="AU397" s="21"/>
      <c r="AV397" s="180"/>
      <c r="AW397" s="21"/>
      <c r="AX397" s="21"/>
      <c r="AY397" s="21"/>
      <c r="AZ397" s="21"/>
      <c r="BA397" s="21"/>
      <c r="BB397" s="20"/>
      <c r="BC397" s="23"/>
      <c r="BD397" s="240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14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40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0"/>
      <c r="AM398" s="21"/>
      <c r="AN398" s="21"/>
      <c r="AO398" s="21"/>
      <c r="AP398" s="21"/>
      <c r="AQ398" s="21"/>
      <c r="AR398" s="21"/>
      <c r="AS398" s="21"/>
      <c r="AT398" s="180"/>
      <c r="AU398" s="21"/>
      <c r="AV398" s="180"/>
      <c r="AW398" s="21"/>
      <c r="AX398" s="21"/>
      <c r="AY398" s="21"/>
      <c r="AZ398" s="21"/>
      <c r="BA398" s="21"/>
      <c r="BB398" s="20"/>
      <c r="BC398" s="23"/>
      <c r="BD398" s="240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04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0"/>
      <c r="AM399" s="21"/>
      <c r="AN399" s="21"/>
      <c r="AO399" s="21"/>
      <c r="AP399" s="21"/>
      <c r="AQ399" s="21"/>
      <c r="AR399" s="21"/>
      <c r="AS399" s="21"/>
      <c r="AT399" s="180"/>
      <c r="AU399" s="21"/>
      <c r="AV399" s="180"/>
      <c r="AW399" s="21"/>
      <c r="AX399" s="21"/>
      <c r="AY399" s="21"/>
      <c r="AZ399" s="21"/>
      <c r="BA399" s="21"/>
      <c r="BB399" s="20"/>
      <c r="BC399" s="23"/>
      <c r="BD399" s="240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04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40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0"/>
      <c r="AM400" s="21"/>
      <c r="AN400" s="21"/>
      <c r="AO400" s="21"/>
      <c r="AP400" s="21"/>
      <c r="AQ400" s="21"/>
      <c r="AR400" s="21"/>
      <c r="AS400" s="21"/>
      <c r="AT400" s="180"/>
      <c r="AU400" s="21"/>
      <c r="AV400" s="180"/>
      <c r="AW400" s="21"/>
      <c r="AX400" s="21"/>
      <c r="AY400" s="21"/>
      <c r="AZ400" s="21"/>
      <c r="BA400" s="21"/>
      <c r="BB400" s="20"/>
      <c r="BC400" s="23"/>
      <c r="BD400" s="240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16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0"/>
      <c r="AK401" s="63"/>
      <c r="AL401" s="180"/>
      <c r="AM401" s="21"/>
      <c r="AN401" s="21"/>
      <c r="AO401" s="21"/>
      <c r="AP401" s="21"/>
      <c r="AQ401" s="21"/>
      <c r="AR401" s="21"/>
      <c r="AS401" s="21"/>
      <c r="AT401" s="180"/>
      <c r="AU401" s="21"/>
      <c r="AV401" s="180"/>
      <c r="AW401" s="21"/>
      <c r="AX401" s="21"/>
      <c r="AY401" s="21"/>
      <c r="AZ401" s="21"/>
      <c r="BA401" s="21"/>
      <c r="BB401" s="20"/>
      <c r="BC401" s="63"/>
      <c r="BD401" s="240"/>
      <c r="BE401" s="6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58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63"/>
      <c r="P402" s="63"/>
      <c r="Q402" s="63"/>
      <c r="R402" s="63"/>
      <c r="S402" s="63"/>
      <c r="T402" s="63"/>
      <c r="U402" s="6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0"/>
      <c r="AM402" s="21"/>
      <c r="AN402" s="21"/>
      <c r="AO402" s="21"/>
      <c r="AP402" s="21"/>
      <c r="AQ402" s="21"/>
      <c r="AR402" s="21"/>
      <c r="AS402" s="21"/>
      <c r="AT402" s="180"/>
      <c r="AU402" s="21"/>
      <c r="AV402" s="180"/>
      <c r="AW402" s="21"/>
      <c r="AX402" s="21"/>
      <c r="AY402" s="21"/>
      <c r="AZ402" s="21"/>
      <c r="BA402" s="21"/>
      <c r="BB402" s="20"/>
      <c r="BC402" s="23"/>
      <c r="BD402" s="240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41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63"/>
      <c r="P403" s="63"/>
      <c r="Q403" s="63"/>
      <c r="R403" s="63"/>
      <c r="S403" s="63"/>
      <c r="T403" s="63"/>
      <c r="U403" s="6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0"/>
      <c r="AM403" s="21"/>
      <c r="AN403" s="21"/>
      <c r="AO403" s="21"/>
      <c r="AP403" s="21"/>
      <c r="AQ403" s="21"/>
      <c r="AR403" s="21"/>
      <c r="AS403" s="21"/>
      <c r="AT403" s="180"/>
      <c r="AU403" s="21"/>
      <c r="AV403" s="180"/>
      <c r="AW403" s="21"/>
      <c r="AX403" s="21"/>
      <c r="AY403" s="21"/>
      <c r="AZ403" s="21"/>
      <c r="BA403" s="21"/>
      <c r="BB403" s="20"/>
      <c r="BC403" s="23"/>
      <c r="BD403" s="240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56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3"/>
      <c r="AJ404" s="23"/>
      <c r="AK404" s="21"/>
      <c r="AL404" s="240"/>
      <c r="AM404" s="23"/>
      <c r="AN404" s="23"/>
      <c r="AO404" s="21"/>
      <c r="AP404" s="21"/>
      <c r="AQ404" s="21"/>
      <c r="AR404" s="21"/>
      <c r="AS404" s="21"/>
      <c r="AT404" s="240"/>
      <c r="AU404" s="29"/>
      <c r="AV404" s="240"/>
      <c r="AW404" s="23"/>
      <c r="AX404" s="21"/>
      <c r="AY404" s="21"/>
      <c r="AZ404" s="21"/>
      <c r="BA404" s="21"/>
      <c r="BB404" s="20"/>
      <c r="BC404" s="23"/>
      <c r="BD404" s="240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53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1"/>
      <c r="AL405" s="240"/>
      <c r="AM405" s="23"/>
      <c r="AN405" s="23"/>
      <c r="AO405" s="21"/>
      <c r="AP405" s="21"/>
      <c r="AQ405" s="21"/>
      <c r="AR405" s="21"/>
      <c r="AS405" s="21"/>
      <c r="AT405" s="240"/>
      <c r="AU405" s="29"/>
      <c r="AV405" s="240"/>
      <c r="AW405" s="23"/>
      <c r="AX405" s="21"/>
      <c r="AY405" s="21"/>
      <c r="AZ405" s="21"/>
      <c r="BA405" s="21"/>
      <c r="BB405" s="20"/>
      <c r="BC405" s="23"/>
      <c r="BD405" s="240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64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40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240"/>
      <c r="AM406" s="23"/>
      <c r="AN406" s="23"/>
      <c r="AO406" s="21"/>
      <c r="AP406" s="21"/>
      <c r="AQ406" s="21"/>
      <c r="AR406" s="21"/>
      <c r="AS406" s="21"/>
      <c r="AT406" s="240"/>
      <c r="AU406" s="29"/>
      <c r="AV406" s="240"/>
      <c r="AW406" s="23"/>
      <c r="AX406" s="21"/>
      <c r="AY406" s="21"/>
      <c r="AZ406" s="21"/>
      <c r="BA406" s="21"/>
      <c r="BB406" s="20"/>
      <c r="BC406" s="23"/>
      <c r="BD406" s="240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389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9"/>
      <c r="AJ407" s="29"/>
      <c r="AK407" s="21"/>
      <c r="AL407" s="240"/>
      <c r="AM407" s="29"/>
      <c r="AN407" s="29"/>
      <c r="AO407" s="21"/>
      <c r="AP407" s="21"/>
      <c r="AQ407" s="21"/>
      <c r="AR407" s="21"/>
      <c r="AS407" s="21"/>
      <c r="AT407" s="240"/>
      <c r="AU407" s="29"/>
      <c r="AV407" s="240"/>
      <c r="AW407" s="29"/>
      <c r="AX407" s="21"/>
      <c r="AY407" s="21"/>
      <c r="AZ407" s="21"/>
      <c r="BA407" s="21"/>
      <c r="BB407" s="20"/>
      <c r="BC407" s="23"/>
      <c r="BD407" s="240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21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240"/>
      <c r="AM408" s="23"/>
      <c r="AN408" s="23"/>
      <c r="AO408" s="21"/>
      <c r="AP408" s="21"/>
      <c r="AQ408" s="21"/>
      <c r="AR408" s="21"/>
      <c r="AS408" s="21"/>
      <c r="AT408" s="240"/>
      <c r="AU408" s="23"/>
      <c r="AV408" s="240"/>
      <c r="AW408" s="23"/>
      <c r="AX408" s="21"/>
      <c r="AY408" s="21"/>
      <c r="AZ408" s="21"/>
      <c r="BA408" s="21"/>
      <c r="BB408" s="20"/>
      <c r="BC408" s="23"/>
      <c r="BD408" s="240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21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3"/>
      <c r="AJ409" s="23"/>
      <c r="AK409" s="21"/>
      <c r="AL409" s="240"/>
      <c r="AM409" s="23"/>
      <c r="AN409" s="23"/>
      <c r="AO409" s="21"/>
      <c r="AP409" s="21"/>
      <c r="AQ409" s="21"/>
      <c r="AR409" s="21"/>
      <c r="AS409" s="21"/>
      <c r="AT409" s="240"/>
      <c r="AU409" s="23"/>
      <c r="AV409" s="240"/>
      <c r="AW409" s="23"/>
      <c r="AX409" s="21"/>
      <c r="AY409" s="21"/>
      <c r="AZ409" s="21"/>
      <c r="BA409" s="21"/>
      <c r="BB409" s="20"/>
      <c r="BC409" s="23"/>
      <c r="BD409" s="240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21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240"/>
      <c r="AM410" s="23"/>
      <c r="AN410" s="23"/>
      <c r="AO410" s="21"/>
      <c r="AP410" s="21"/>
      <c r="AQ410" s="21"/>
      <c r="AR410" s="21"/>
      <c r="AS410" s="21"/>
      <c r="AT410" s="240"/>
      <c r="AU410" s="23"/>
      <c r="AV410" s="240"/>
      <c r="AW410" s="23"/>
      <c r="AX410" s="21"/>
      <c r="AY410" s="21"/>
      <c r="AZ410" s="21"/>
      <c r="BA410" s="21"/>
      <c r="BB410" s="20"/>
      <c r="BC410" s="23"/>
      <c r="BD410" s="240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21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0"/>
      <c r="AI411" s="23"/>
      <c r="AJ411" s="23"/>
      <c r="AK411" s="21"/>
      <c r="AL411" s="240"/>
      <c r="AM411" s="23"/>
      <c r="AN411" s="23"/>
      <c r="AO411" s="21"/>
      <c r="AP411" s="21"/>
      <c r="AQ411" s="21"/>
      <c r="AR411" s="21"/>
      <c r="AS411" s="21"/>
      <c r="AT411" s="240"/>
      <c r="AU411" s="23"/>
      <c r="AV411" s="240"/>
      <c r="AW411" s="23"/>
      <c r="AX411" s="21"/>
      <c r="AY411" s="21"/>
      <c r="AZ411" s="21"/>
      <c r="BA411" s="21"/>
      <c r="BB411" s="20"/>
      <c r="BC411" s="23"/>
      <c r="BD411" s="240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21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3"/>
      <c r="AJ412" s="23"/>
      <c r="AK412" s="21"/>
      <c r="AL412" s="240"/>
      <c r="AM412" s="23"/>
      <c r="AN412" s="23"/>
      <c r="AO412" s="21"/>
      <c r="AP412" s="21"/>
      <c r="AQ412" s="21"/>
      <c r="AR412" s="21"/>
      <c r="AS412" s="21"/>
      <c r="AT412" s="240"/>
      <c r="AU412" s="23"/>
      <c r="AV412" s="240"/>
      <c r="AW412" s="23"/>
      <c r="AX412" s="21"/>
      <c r="AY412" s="21"/>
      <c r="AZ412" s="21"/>
      <c r="BA412" s="21"/>
      <c r="BB412" s="20"/>
      <c r="BC412" s="23"/>
      <c r="BD412" s="240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409.6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0"/>
      <c r="AM413" s="21"/>
      <c r="AN413" s="21"/>
      <c r="AO413" s="21"/>
      <c r="AP413" s="21"/>
      <c r="AQ413" s="21"/>
      <c r="AR413" s="21"/>
      <c r="AS413" s="21"/>
      <c r="AT413" s="180"/>
      <c r="AU413" s="21"/>
      <c r="AV413" s="180"/>
      <c r="AW413" s="21"/>
      <c r="AX413" s="21"/>
      <c r="AY413" s="21"/>
      <c r="AZ413" s="21"/>
      <c r="BA413" s="21"/>
      <c r="BB413" s="20"/>
      <c r="BC413" s="23"/>
      <c r="BD413" s="240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409.6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40"/>
      <c r="O414" s="63"/>
      <c r="P414" s="63"/>
      <c r="Q414" s="63"/>
      <c r="R414" s="63"/>
      <c r="S414" s="63"/>
      <c r="T414" s="63"/>
      <c r="U414" s="6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0"/>
      <c r="AM414" s="21"/>
      <c r="AN414" s="21"/>
      <c r="AO414" s="21"/>
      <c r="AP414" s="21"/>
      <c r="AQ414" s="21"/>
      <c r="AR414" s="21"/>
      <c r="AS414" s="21"/>
      <c r="AT414" s="180"/>
      <c r="AU414" s="21"/>
      <c r="AV414" s="180"/>
      <c r="AW414" s="21"/>
      <c r="AX414" s="21"/>
      <c r="AY414" s="21"/>
      <c r="AZ414" s="21"/>
      <c r="BA414" s="21"/>
      <c r="BB414" s="20"/>
      <c r="BC414" s="23"/>
      <c r="BD414" s="240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0"/>
      <c r="AM415" s="21"/>
      <c r="AN415" s="21"/>
      <c r="AO415" s="21"/>
      <c r="AP415" s="21"/>
      <c r="AQ415" s="21"/>
      <c r="AR415" s="21"/>
      <c r="AS415" s="21"/>
      <c r="AT415" s="180"/>
      <c r="AU415" s="21"/>
      <c r="AV415" s="180"/>
      <c r="AW415" s="21"/>
      <c r="AX415" s="21"/>
      <c r="AY415" s="21"/>
      <c r="AZ415" s="21"/>
      <c r="BA415" s="21"/>
      <c r="BB415" s="20"/>
      <c r="BC415" s="23"/>
      <c r="BD415" s="240"/>
      <c r="BE415" s="29"/>
      <c r="BF415" s="29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409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40"/>
      <c r="BE416" s="20"/>
      <c r="BF416" s="20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7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40"/>
      <c r="BE417" s="240"/>
      <c r="BF417" s="20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51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40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0"/>
      <c r="AI418" s="23"/>
      <c r="AJ418" s="23"/>
      <c r="AK418" s="21"/>
      <c r="AL418" s="240"/>
      <c r="AM418" s="23"/>
      <c r="AN418" s="23"/>
      <c r="AO418" s="21"/>
      <c r="AP418" s="21"/>
      <c r="AQ418" s="21"/>
      <c r="AR418" s="21"/>
      <c r="AS418" s="21"/>
      <c r="AT418" s="240"/>
      <c r="AU418" s="23"/>
      <c r="AV418" s="240"/>
      <c r="AW418" s="23"/>
      <c r="AX418" s="21"/>
      <c r="AY418" s="21"/>
      <c r="AZ418" s="21"/>
      <c r="BA418" s="21"/>
      <c r="BB418" s="20"/>
      <c r="BC418" s="23"/>
      <c r="BD418" s="240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409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0"/>
      <c r="AI419" s="23"/>
      <c r="AJ419" s="23"/>
      <c r="AK419" s="21"/>
      <c r="AL419" s="240"/>
      <c r="AM419" s="23"/>
      <c r="AN419" s="23"/>
      <c r="AO419" s="21"/>
      <c r="AP419" s="21"/>
      <c r="AQ419" s="21"/>
      <c r="AR419" s="21"/>
      <c r="AS419" s="21"/>
      <c r="AT419" s="240"/>
      <c r="AU419" s="23"/>
      <c r="AV419" s="240"/>
      <c r="AW419" s="23"/>
      <c r="AX419" s="21"/>
      <c r="AY419" s="21"/>
      <c r="AZ419" s="21"/>
      <c r="BA419" s="21"/>
      <c r="BB419" s="20"/>
      <c r="BC419" s="23"/>
      <c r="BD419" s="240"/>
      <c r="BE419" s="23"/>
      <c r="BF419" s="23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09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40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0"/>
      <c r="AI420" s="23"/>
      <c r="AJ420" s="23"/>
      <c r="AK420" s="21"/>
      <c r="AL420" s="240"/>
      <c r="AM420" s="23"/>
      <c r="AN420" s="23"/>
      <c r="AO420" s="21"/>
      <c r="AP420" s="21"/>
      <c r="AQ420" s="21"/>
      <c r="AR420" s="21"/>
      <c r="AS420" s="21"/>
      <c r="AT420" s="240"/>
      <c r="AU420" s="23"/>
      <c r="AV420" s="240"/>
      <c r="AW420" s="23"/>
      <c r="AX420" s="21"/>
      <c r="AY420" s="21"/>
      <c r="AZ420" s="21"/>
      <c r="BA420" s="21"/>
      <c r="BB420" s="20"/>
      <c r="BC420" s="23"/>
      <c r="BD420" s="240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98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40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0"/>
      <c r="AM421" s="21"/>
      <c r="AN421" s="21"/>
      <c r="AO421" s="21"/>
      <c r="AP421" s="21"/>
      <c r="AQ421" s="21"/>
      <c r="AR421" s="21"/>
      <c r="AS421" s="21"/>
      <c r="AT421" s="180"/>
      <c r="AU421" s="21"/>
      <c r="AV421" s="180"/>
      <c r="AW421" s="21"/>
      <c r="AX421" s="21"/>
      <c r="AY421" s="21"/>
      <c r="AZ421" s="21"/>
      <c r="BA421" s="21"/>
      <c r="BB421" s="20"/>
      <c r="BC421" s="23"/>
      <c r="BD421" s="240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408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40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0"/>
      <c r="AM422" s="21"/>
      <c r="AN422" s="21"/>
      <c r="AO422" s="21"/>
      <c r="AP422" s="21"/>
      <c r="AQ422" s="21"/>
      <c r="AR422" s="21"/>
      <c r="AS422" s="21"/>
      <c r="AT422" s="180"/>
      <c r="AU422" s="21"/>
      <c r="AV422" s="180"/>
      <c r="AW422" s="21"/>
      <c r="AX422" s="21"/>
      <c r="AY422" s="21"/>
      <c r="AZ422" s="21"/>
      <c r="BA422" s="21"/>
      <c r="BB422" s="20"/>
      <c r="BC422" s="23"/>
      <c r="BD422" s="240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54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40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0"/>
      <c r="AM423" s="21"/>
      <c r="AN423" s="21"/>
      <c r="AO423" s="21"/>
      <c r="AP423" s="21"/>
      <c r="AQ423" s="21"/>
      <c r="AR423" s="21"/>
      <c r="AS423" s="21"/>
      <c r="AT423" s="180"/>
      <c r="AU423" s="21"/>
      <c r="AV423" s="180"/>
      <c r="AW423" s="21"/>
      <c r="AX423" s="21"/>
      <c r="AY423" s="21"/>
      <c r="AZ423" s="21"/>
      <c r="BA423" s="21"/>
      <c r="BB423" s="20"/>
      <c r="BC423" s="23"/>
      <c r="BD423" s="240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61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0"/>
      <c r="AM424" s="21"/>
      <c r="AN424" s="21"/>
      <c r="AO424" s="21"/>
      <c r="AP424" s="21"/>
      <c r="AQ424" s="21"/>
      <c r="AR424" s="21"/>
      <c r="AS424" s="21"/>
      <c r="AT424" s="180"/>
      <c r="AU424" s="21"/>
      <c r="AV424" s="180"/>
      <c r="AW424" s="21"/>
      <c r="AX424" s="21"/>
      <c r="AY424" s="21"/>
      <c r="AZ424" s="21"/>
      <c r="BA424" s="21"/>
      <c r="BB424" s="20"/>
      <c r="BC424" s="23"/>
      <c r="BD424" s="240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9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0"/>
      <c r="AM425" s="21"/>
      <c r="AN425" s="21"/>
      <c r="AO425" s="21"/>
      <c r="AP425" s="21"/>
      <c r="AQ425" s="21"/>
      <c r="AR425" s="21"/>
      <c r="AS425" s="21"/>
      <c r="AT425" s="180"/>
      <c r="AU425" s="21"/>
      <c r="AV425" s="180"/>
      <c r="AW425" s="21"/>
      <c r="AX425" s="21"/>
      <c r="AY425" s="21"/>
      <c r="AZ425" s="21"/>
      <c r="BA425" s="21"/>
      <c r="BB425" s="20"/>
      <c r="BC425" s="23"/>
      <c r="BD425" s="240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49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40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0"/>
      <c r="AM426" s="21"/>
      <c r="AN426" s="21"/>
      <c r="AO426" s="21"/>
      <c r="AP426" s="21"/>
      <c r="AQ426" s="21"/>
      <c r="AR426" s="21"/>
      <c r="AS426" s="21"/>
      <c r="AT426" s="180"/>
      <c r="AU426" s="21"/>
      <c r="AV426" s="180"/>
      <c r="AW426" s="21"/>
      <c r="AX426" s="21"/>
      <c r="AY426" s="21"/>
      <c r="AZ426" s="21"/>
      <c r="BA426" s="21"/>
      <c r="BB426" s="20"/>
      <c r="BC426" s="23"/>
      <c r="BD426" s="240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49.2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40"/>
      <c r="O427" s="23"/>
      <c r="P427" s="23"/>
      <c r="Q427" s="23"/>
      <c r="R427" s="23"/>
      <c r="S427" s="23"/>
      <c r="T427" s="23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0"/>
      <c r="AM427" s="21"/>
      <c r="AN427" s="21"/>
      <c r="AO427" s="21"/>
      <c r="AP427" s="21"/>
      <c r="AQ427" s="21"/>
      <c r="AR427" s="21"/>
      <c r="AS427" s="21"/>
      <c r="AT427" s="180"/>
      <c r="AU427" s="21"/>
      <c r="AV427" s="180"/>
      <c r="AW427" s="21"/>
      <c r="AX427" s="21"/>
      <c r="AY427" s="21"/>
      <c r="AZ427" s="21"/>
      <c r="BA427" s="21"/>
      <c r="BB427" s="20"/>
      <c r="BC427" s="23"/>
      <c r="BD427" s="240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9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40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0"/>
      <c r="AM428" s="21"/>
      <c r="AN428" s="21"/>
      <c r="AO428" s="21"/>
      <c r="AP428" s="21"/>
      <c r="AQ428" s="21"/>
      <c r="AR428" s="21"/>
      <c r="AS428" s="21"/>
      <c r="AT428" s="180"/>
      <c r="AU428" s="21"/>
      <c r="AV428" s="180"/>
      <c r="AW428" s="21"/>
      <c r="AX428" s="21"/>
      <c r="AY428" s="21"/>
      <c r="AZ428" s="21"/>
      <c r="BA428" s="21"/>
      <c r="BB428" s="20"/>
      <c r="BC428" s="23"/>
      <c r="BD428" s="240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9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40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0"/>
      <c r="AM429" s="21"/>
      <c r="AN429" s="21"/>
      <c r="AO429" s="21"/>
      <c r="AP429" s="21"/>
      <c r="AQ429" s="21"/>
      <c r="AR429" s="21"/>
      <c r="AS429" s="21"/>
      <c r="AT429" s="180"/>
      <c r="AU429" s="21"/>
      <c r="AV429" s="180"/>
      <c r="AW429" s="21"/>
      <c r="AX429" s="21"/>
      <c r="AY429" s="21"/>
      <c r="AZ429" s="21"/>
      <c r="BA429" s="21"/>
      <c r="BB429" s="20"/>
      <c r="BC429" s="23"/>
      <c r="BD429" s="240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67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0"/>
      <c r="AM430" s="21"/>
      <c r="AN430" s="21"/>
      <c r="AO430" s="21"/>
      <c r="AP430" s="21"/>
      <c r="AQ430" s="21"/>
      <c r="AR430" s="21"/>
      <c r="AS430" s="21"/>
      <c r="AT430" s="180"/>
      <c r="AU430" s="21"/>
      <c r="AV430" s="180"/>
      <c r="AW430" s="21"/>
      <c r="AX430" s="21"/>
      <c r="AY430" s="21"/>
      <c r="AZ430" s="21"/>
      <c r="BA430" s="21"/>
      <c r="BB430" s="20"/>
      <c r="BC430" s="23"/>
      <c r="BD430" s="240"/>
      <c r="BE430" s="23"/>
      <c r="BF430" s="23"/>
      <c r="BG430" s="21"/>
      <c r="BH430" s="21"/>
      <c r="BI430" s="21"/>
      <c r="BJ430" s="20"/>
      <c r="BK430" s="23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54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0"/>
      <c r="AM431" s="21"/>
      <c r="AN431" s="21"/>
      <c r="AO431" s="21"/>
      <c r="AP431" s="21"/>
      <c r="AQ431" s="21"/>
      <c r="AR431" s="21"/>
      <c r="AS431" s="21"/>
      <c r="AT431" s="180"/>
      <c r="AU431" s="21"/>
      <c r="AV431" s="180"/>
      <c r="AW431" s="21"/>
      <c r="AX431" s="21"/>
      <c r="AY431" s="21"/>
      <c r="AZ431" s="21"/>
      <c r="BA431" s="21"/>
      <c r="BB431" s="20"/>
      <c r="BC431" s="23"/>
      <c r="BD431" s="240"/>
      <c r="BE431" s="63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44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0"/>
      <c r="AM432" s="21"/>
      <c r="AN432" s="21"/>
      <c r="AO432" s="21"/>
      <c r="AP432" s="21"/>
      <c r="AQ432" s="21"/>
      <c r="AR432" s="21"/>
      <c r="AS432" s="21"/>
      <c r="AT432" s="180"/>
      <c r="AU432" s="21"/>
      <c r="AV432" s="180"/>
      <c r="AW432" s="21"/>
      <c r="AX432" s="21"/>
      <c r="AY432" s="21"/>
      <c r="AZ432" s="21"/>
      <c r="BA432" s="21"/>
      <c r="BB432" s="20"/>
      <c r="BC432" s="23"/>
      <c r="BD432" s="240"/>
      <c r="BE432" s="63"/>
      <c r="BF432" s="29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409.6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0"/>
      <c r="AM433" s="21"/>
      <c r="AN433" s="21"/>
      <c r="AO433" s="21"/>
      <c r="AP433" s="21"/>
      <c r="AQ433" s="21"/>
      <c r="AR433" s="21"/>
      <c r="AS433" s="21"/>
      <c r="AT433" s="180"/>
      <c r="AU433" s="21"/>
      <c r="AV433" s="180"/>
      <c r="AW433" s="21"/>
      <c r="AX433" s="21"/>
      <c r="AY433" s="21"/>
      <c r="AZ433" s="21"/>
      <c r="BA433" s="21"/>
      <c r="BB433" s="20"/>
      <c r="BC433" s="20"/>
      <c r="BD433" s="20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52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0"/>
      <c r="AM434" s="21"/>
      <c r="AN434" s="21"/>
      <c r="AO434" s="21"/>
      <c r="AP434" s="21"/>
      <c r="AQ434" s="21"/>
      <c r="AR434" s="21"/>
      <c r="AS434" s="21"/>
      <c r="AT434" s="180"/>
      <c r="AU434" s="21"/>
      <c r="AV434" s="180"/>
      <c r="AW434" s="21"/>
      <c r="AX434" s="21"/>
      <c r="AY434" s="21"/>
      <c r="AZ434" s="21"/>
      <c r="BA434" s="21"/>
      <c r="BB434" s="20"/>
      <c r="BC434" s="23"/>
      <c r="BD434" s="240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20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0"/>
      <c r="AM435" s="21"/>
      <c r="AN435" s="21"/>
      <c r="AO435" s="21"/>
      <c r="AP435" s="21"/>
      <c r="AQ435" s="21"/>
      <c r="AR435" s="21"/>
      <c r="AS435" s="21"/>
      <c r="AT435" s="180"/>
      <c r="AU435" s="21"/>
      <c r="AV435" s="180"/>
      <c r="AW435" s="21"/>
      <c r="AX435" s="21"/>
      <c r="AY435" s="21"/>
      <c r="AZ435" s="21"/>
      <c r="BA435" s="21"/>
      <c r="BB435" s="20"/>
      <c r="BC435" s="23"/>
      <c r="BD435" s="240"/>
      <c r="BE435" s="29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20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0"/>
      <c r="AM436" s="21"/>
      <c r="AN436" s="21"/>
      <c r="AO436" s="21"/>
      <c r="AP436" s="21"/>
      <c r="AQ436" s="21"/>
      <c r="AR436" s="21"/>
      <c r="AS436" s="21"/>
      <c r="AT436" s="180"/>
      <c r="AU436" s="21"/>
      <c r="AV436" s="180"/>
      <c r="AW436" s="21"/>
      <c r="AX436" s="21"/>
      <c r="AY436" s="21"/>
      <c r="AZ436" s="21"/>
      <c r="BA436" s="21"/>
      <c r="BB436" s="20"/>
      <c r="BC436" s="23"/>
      <c r="BD436" s="240"/>
      <c r="BE436" s="20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20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0"/>
      <c r="AM437" s="21"/>
      <c r="AN437" s="21"/>
      <c r="AO437" s="21"/>
      <c r="AP437" s="21"/>
      <c r="AQ437" s="21"/>
      <c r="AR437" s="21"/>
      <c r="AS437" s="21"/>
      <c r="AT437" s="180"/>
      <c r="AU437" s="21"/>
      <c r="AV437" s="180"/>
      <c r="AW437" s="21"/>
      <c r="AX437" s="21"/>
      <c r="AY437" s="21"/>
      <c r="AZ437" s="21"/>
      <c r="BA437" s="21"/>
      <c r="BB437" s="20"/>
      <c r="BC437" s="23"/>
      <c r="BD437" s="240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9"/>
      <c r="AJ438" s="29"/>
      <c r="AK438" s="21"/>
      <c r="AL438" s="240"/>
      <c r="AM438" s="29"/>
      <c r="AN438" s="29"/>
      <c r="AO438" s="21"/>
      <c r="AP438" s="21"/>
      <c r="AQ438" s="21"/>
      <c r="AR438" s="21"/>
      <c r="AS438" s="21"/>
      <c r="AT438" s="240"/>
      <c r="AU438" s="29"/>
      <c r="AV438" s="240"/>
      <c r="AW438" s="29"/>
      <c r="AX438" s="21"/>
      <c r="AY438" s="21"/>
      <c r="AZ438" s="21"/>
      <c r="BA438" s="21"/>
      <c r="BB438" s="20"/>
      <c r="BC438" s="23"/>
      <c r="BD438" s="240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44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9"/>
      <c r="AJ439" s="29"/>
      <c r="AK439" s="21"/>
      <c r="AL439" s="240"/>
      <c r="AM439" s="29"/>
      <c r="AN439" s="29"/>
      <c r="AO439" s="21"/>
      <c r="AP439" s="21"/>
      <c r="AQ439" s="21"/>
      <c r="AR439" s="21"/>
      <c r="AS439" s="21"/>
      <c r="AT439" s="240"/>
      <c r="AU439" s="29"/>
      <c r="AV439" s="240"/>
      <c r="AW439" s="29"/>
      <c r="AX439" s="21"/>
      <c r="AY439" s="21"/>
      <c r="AZ439" s="21"/>
      <c r="BA439" s="21"/>
      <c r="BB439" s="20"/>
      <c r="BC439" s="23"/>
      <c r="BD439" s="240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44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9"/>
      <c r="AJ440" s="29"/>
      <c r="AK440" s="21"/>
      <c r="AL440" s="240"/>
      <c r="AM440" s="29"/>
      <c r="AN440" s="29"/>
      <c r="AO440" s="21"/>
      <c r="AP440" s="21"/>
      <c r="AQ440" s="21"/>
      <c r="AR440" s="21"/>
      <c r="AS440" s="21"/>
      <c r="AT440" s="240"/>
      <c r="AU440" s="29"/>
      <c r="AV440" s="240"/>
      <c r="AW440" s="29"/>
      <c r="AX440" s="21"/>
      <c r="AY440" s="21"/>
      <c r="AZ440" s="21"/>
      <c r="BA440" s="21"/>
      <c r="BB440" s="20"/>
      <c r="BC440" s="23"/>
      <c r="BD440" s="240"/>
      <c r="BE440" s="29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44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9"/>
      <c r="AJ441" s="29"/>
      <c r="AK441" s="21"/>
      <c r="AL441" s="240"/>
      <c r="AM441" s="29"/>
      <c r="AN441" s="29"/>
      <c r="AO441" s="21"/>
      <c r="AP441" s="21"/>
      <c r="AQ441" s="21"/>
      <c r="AR441" s="21"/>
      <c r="AS441" s="21"/>
      <c r="AT441" s="240"/>
      <c r="AU441" s="29"/>
      <c r="AV441" s="240"/>
      <c r="AW441" s="29"/>
      <c r="AX441" s="21"/>
      <c r="AY441" s="21"/>
      <c r="AZ441" s="21"/>
      <c r="BA441" s="21"/>
      <c r="BB441" s="20"/>
      <c r="BC441" s="23"/>
      <c r="BD441" s="240"/>
      <c r="BE441" s="29"/>
      <c r="BF441" s="29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44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9"/>
      <c r="AJ442" s="29"/>
      <c r="AK442" s="21"/>
      <c r="AL442" s="240"/>
      <c r="AM442" s="29"/>
      <c r="AN442" s="29"/>
      <c r="AO442" s="21"/>
      <c r="AP442" s="21"/>
      <c r="AQ442" s="21"/>
      <c r="AR442" s="21"/>
      <c r="AS442" s="21"/>
      <c r="AT442" s="240"/>
      <c r="AU442" s="29"/>
      <c r="AV442" s="240"/>
      <c r="AW442" s="29"/>
      <c r="AX442" s="21"/>
      <c r="AY442" s="21"/>
      <c r="AZ442" s="21"/>
      <c r="BA442" s="21"/>
      <c r="BB442" s="20"/>
      <c r="BC442" s="23"/>
      <c r="BD442" s="240"/>
      <c r="BE442" s="29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44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9"/>
      <c r="AJ443" s="29"/>
      <c r="AK443" s="21"/>
      <c r="AL443" s="240"/>
      <c r="AM443" s="29"/>
      <c r="AN443" s="29"/>
      <c r="AO443" s="21"/>
      <c r="AP443" s="21"/>
      <c r="AQ443" s="21"/>
      <c r="AR443" s="21"/>
      <c r="AS443" s="21"/>
      <c r="AT443" s="240"/>
      <c r="AU443" s="29"/>
      <c r="AV443" s="240"/>
      <c r="AW443" s="29"/>
      <c r="AX443" s="21"/>
      <c r="AY443" s="21"/>
      <c r="AZ443" s="21"/>
      <c r="BA443" s="21"/>
      <c r="BB443" s="20"/>
      <c r="BC443" s="23"/>
      <c r="BD443" s="240"/>
      <c r="BE443" s="29"/>
      <c r="BF443" s="29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409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0"/>
      <c r="AM444" s="21"/>
      <c r="AN444" s="21"/>
      <c r="AO444" s="21"/>
      <c r="AP444" s="21"/>
      <c r="AQ444" s="21"/>
      <c r="AR444" s="21"/>
      <c r="AS444" s="21"/>
      <c r="AT444" s="180"/>
      <c r="AU444" s="21"/>
      <c r="AV444" s="180"/>
      <c r="AW444" s="21"/>
      <c r="AX444" s="21"/>
      <c r="AY444" s="21"/>
      <c r="AZ444" s="21"/>
      <c r="BA444" s="21"/>
      <c r="BB444" s="20"/>
      <c r="BC444" s="23"/>
      <c r="BD444" s="240"/>
      <c r="BE444" s="63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8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0"/>
      <c r="AM445" s="21"/>
      <c r="AN445" s="21"/>
      <c r="AO445" s="21"/>
      <c r="AP445" s="21"/>
      <c r="AQ445" s="21"/>
      <c r="AR445" s="21"/>
      <c r="AS445" s="21"/>
      <c r="AT445" s="180"/>
      <c r="AU445" s="21"/>
      <c r="AV445" s="180"/>
      <c r="AW445" s="21"/>
      <c r="AX445" s="21"/>
      <c r="AY445" s="21"/>
      <c r="AZ445" s="21"/>
      <c r="BA445" s="21"/>
      <c r="BB445" s="20"/>
      <c r="BC445" s="23"/>
      <c r="BD445" s="240"/>
      <c r="BE445" s="20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46.2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0"/>
      <c r="AM446" s="21"/>
      <c r="AN446" s="21"/>
      <c r="AO446" s="21"/>
      <c r="AP446" s="21"/>
      <c r="AQ446" s="21"/>
      <c r="AR446" s="21"/>
      <c r="AS446" s="21"/>
      <c r="AT446" s="180"/>
      <c r="AU446" s="21"/>
      <c r="AV446" s="180"/>
      <c r="AW446" s="21"/>
      <c r="AX446" s="21"/>
      <c r="AY446" s="21"/>
      <c r="AZ446" s="21"/>
      <c r="BA446" s="21"/>
      <c r="BB446" s="20"/>
      <c r="BC446" s="23"/>
      <c r="BD446" s="240"/>
      <c r="BE446" s="63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8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0"/>
      <c r="AM447" s="21"/>
      <c r="AN447" s="21"/>
      <c r="AO447" s="21"/>
      <c r="AP447" s="21"/>
      <c r="AQ447" s="21"/>
      <c r="AR447" s="21"/>
      <c r="AS447" s="21"/>
      <c r="AT447" s="180"/>
      <c r="AU447" s="21"/>
      <c r="AV447" s="180"/>
      <c r="AW447" s="21"/>
      <c r="AX447" s="21"/>
      <c r="AY447" s="21"/>
      <c r="AZ447" s="21"/>
      <c r="BA447" s="21"/>
      <c r="BB447" s="20"/>
      <c r="BC447" s="23"/>
      <c r="BD447" s="240"/>
      <c r="BE447" s="20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56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0"/>
      <c r="AM448" s="21"/>
      <c r="AN448" s="21"/>
      <c r="AO448" s="21"/>
      <c r="AP448" s="21"/>
      <c r="AQ448" s="21"/>
      <c r="AR448" s="21"/>
      <c r="AS448" s="21"/>
      <c r="AT448" s="180"/>
      <c r="AU448" s="21"/>
      <c r="AV448" s="180"/>
      <c r="AW448" s="21"/>
      <c r="AX448" s="21"/>
      <c r="AY448" s="21"/>
      <c r="AZ448" s="21"/>
      <c r="BA448" s="21"/>
      <c r="BB448" s="20"/>
      <c r="BC448" s="23"/>
      <c r="BD448" s="240"/>
      <c r="BE448" s="63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32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0"/>
      <c r="AM449" s="21"/>
      <c r="AN449" s="21"/>
      <c r="AO449" s="21"/>
      <c r="AP449" s="21"/>
      <c r="AQ449" s="21"/>
      <c r="AR449" s="21"/>
      <c r="AS449" s="21"/>
      <c r="AT449" s="180"/>
      <c r="AU449" s="21"/>
      <c r="AV449" s="180"/>
      <c r="AW449" s="21"/>
      <c r="AX449" s="21"/>
      <c r="AY449" s="21"/>
      <c r="AZ449" s="21"/>
      <c r="BA449" s="21"/>
      <c r="BB449" s="20"/>
      <c r="BC449" s="23"/>
      <c r="BD449" s="240"/>
      <c r="BE449" s="29"/>
      <c r="BF449" s="29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32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0"/>
      <c r="AM450" s="21"/>
      <c r="AN450" s="21"/>
      <c r="AO450" s="21"/>
      <c r="AP450" s="21"/>
      <c r="AQ450" s="21"/>
      <c r="AR450" s="21"/>
      <c r="AS450" s="21"/>
      <c r="AT450" s="180"/>
      <c r="AU450" s="21"/>
      <c r="AV450" s="180"/>
      <c r="AW450" s="21"/>
      <c r="AX450" s="21"/>
      <c r="AY450" s="21"/>
      <c r="AZ450" s="21"/>
      <c r="BA450" s="21"/>
      <c r="BB450" s="20"/>
      <c r="BC450" s="23"/>
      <c r="BD450" s="240"/>
      <c r="BE450" s="63"/>
      <c r="BF450" s="29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46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0"/>
      <c r="AM451" s="21"/>
      <c r="AN451" s="21"/>
      <c r="AO451" s="21"/>
      <c r="AP451" s="21"/>
      <c r="AQ451" s="21"/>
      <c r="AR451" s="21"/>
      <c r="AS451" s="21"/>
      <c r="AT451" s="180"/>
      <c r="AU451" s="21"/>
      <c r="AV451" s="180"/>
      <c r="AW451" s="21"/>
      <c r="AX451" s="21"/>
      <c r="AY451" s="21"/>
      <c r="AZ451" s="21"/>
      <c r="BA451" s="21"/>
      <c r="BB451" s="20"/>
      <c r="BC451" s="23"/>
      <c r="BD451" s="240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84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3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0"/>
      <c r="AM452" s="21"/>
      <c r="AN452" s="21"/>
      <c r="AO452" s="21"/>
      <c r="AP452" s="21"/>
      <c r="AQ452" s="21"/>
      <c r="AR452" s="21"/>
      <c r="AS452" s="21"/>
      <c r="AT452" s="180"/>
      <c r="AU452" s="21"/>
      <c r="AV452" s="180"/>
      <c r="AW452" s="21"/>
      <c r="AX452" s="21"/>
      <c r="AY452" s="21"/>
      <c r="AZ452" s="21"/>
      <c r="BA452" s="21"/>
      <c r="BB452" s="20"/>
      <c r="BC452" s="23"/>
      <c r="BD452" s="183"/>
      <c r="BE452" s="184"/>
      <c r="BF452" s="29"/>
      <c r="BG452" s="21"/>
      <c r="BH452" s="21"/>
      <c r="BI452" s="21"/>
      <c r="BJ452" s="21"/>
      <c r="BK452" s="21"/>
      <c r="BL452" s="21"/>
      <c r="BM452" s="21"/>
      <c r="BN452" s="194"/>
      <c r="BO452" s="24"/>
      <c r="BP452" s="21"/>
      <c r="BQ452" s="21"/>
      <c r="BR452" s="23"/>
      <c r="BS452" s="23"/>
      <c r="BT452" s="24"/>
      <c r="BU452" s="25"/>
    </row>
    <row r="453" spans="1:73" s="22" customFormat="1" ht="18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40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0"/>
      <c r="AM453" s="21"/>
      <c r="AN453" s="21"/>
      <c r="AO453" s="21"/>
      <c r="AP453" s="21"/>
      <c r="AQ453" s="21"/>
      <c r="AR453" s="21"/>
      <c r="AS453" s="21"/>
      <c r="AT453" s="180"/>
      <c r="AU453" s="21"/>
      <c r="AV453" s="180"/>
      <c r="AW453" s="21"/>
      <c r="AX453" s="21"/>
      <c r="AY453" s="21"/>
      <c r="AZ453" s="21"/>
      <c r="BA453" s="21"/>
      <c r="BB453" s="20"/>
      <c r="BC453" s="23"/>
      <c r="BD453" s="183"/>
      <c r="BE453" s="184"/>
      <c r="BF453" s="29"/>
      <c r="BG453" s="21"/>
      <c r="BH453" s="21"/>
      <c r="BI453" s="21"/>
      <c r="BJ453" s="21"/>
      <c r="BK453" s="21"/>
      <c r="BL453" s="21"/>
      <c r="BM453" s="21"/>
      <c r="BN453" s="194"/>
      <c r="BO453" s="24"/>
      <c r="BP453" s="21"/>
      <c r="BQ453" s="21"/>
      <c r="BR453" s="23"/>
      <c r="BS453" s="23"/>
      <c r="BT453" s="24"/>
      <c r="BU453" s="25"/>
    </row>
    <row r="454" spans="1:73" s="22" customFormat="1" ht="184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0"/>
      <c r="AM454" s="21"/>
      <c r="AN454" s="21"/>
      <c r="AO454" s="21"/>
      <c r="AP454" s="21"/>
      <c r="AQ454" s="21"/>
      <c r="AR454" s="21"/>
      <c r="AS454" s="21"/>
      <c r="AT454" s="180"/>
      <c r="AU454" s="21"/>
      <c r="AV454" s="180"/>
      <c r="AW454" s="21"/>
      <c r="AX454" s="21"/>
      <c r="AY454" s="21"/>
      <c r="AZ454" s="21"/>
      <c r="BA454" s="21"/>
      <c r="BB454" s="20"/>
      <c r="BC454" s="23"/>
      <c r="BD454" s="240"/>
      <c r="BE454" s="20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84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0"/>
      <c r="AM455" s="21"/>
      <c r="AN455" s="21"/>
      <c r="AO455" s="21"/>
      <c r="AP455" s="21"/>
      <c r="AQ455" s="21"/>
      <c r="AR455" s="21"/>
      <c r="AS455" s="21"/>
      <c r="AT455" s="180"/>
      <c r="AU455" s="21"/>
      <c r="AV455" s="180"/>
      <c r="AW455" s="21"/>
      <c r="AX455" s="21"/>
      <c r="AY455" s="21"/>
      <c r="AZ455" s="21"/>
      <c r="BA455" s="21"/>
      <c r="BB455" s="20"/>
      <c r="BC455" s="23"/>
      <c r="BD455" s="183"/>
      <c r="BE455" s="184"/>
      <c r="BF455" s="20"/>
      <c r="BG455" s="21"/>
      <c r="BH455" s="21"/>
      <c r="BI455" s="21"/>
      <c r="BJ455" s="21"/>
      <c r="BK455" s="21"/>
      <c r="BL455" s="21"/>
      <c r="BM455" s="21"/>
      <c r="BN455" s="194"/>
      <c r="BO455" s="24"/>
      <c r="BP455" s="21"/>
      <c r="BQ455" s="21"/>
      <c r="BR455" s="23"/>
      <c r="BS455" s="23"/>
      <c r="BT455" s="24"/>
      <c r="BU455" s="25"/>
    </row>
    <row r="456" spans="1:73" s="22" customFormat="1" ht="189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63"/>
      <c r="P456" s="63"/>
      <c r="Q456" s="63"/>
      <c r="R456" s="63"/>
      <c r="S456" s="63"/>
      <c r="T456" s="63"/>
      <c r="U456" s="6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0"/>
      <c r="AM456" s="21"/>
      <c r="AN456" s="21"/>
      <c r="AO456" s="21"/>
      <c r="AP456" s="21"/>
      <c r="AQ456" s="21"/>
      <c r="AR456" s="21"/>
      <c r="AS456" s="21"/>
      <c r="AT456" s="180"/>
      <c r="AU456" s="21"/>
      <c r="AV456" s="180"/>
      <c r="AW456" s="21"/>
      <c r="AX456" s="21"/>
      <c r="AY456" s="21"/>
      <c r="AZ456" s="21"/>
      <c r="BA456" s="21"/>
      <c r="BB456" s="20"/>
      <c r="BC456" s="23"/>
      <c r="BD456" s="183"/>
      <c r="BE456" s="184"/>
      <c r="BF456" s="20"/>
      <c r="BG456" s="21"/>
      <c r="BH456" s="21"/>
      <c r="BI456" s="21"/>
      <c r="BJ456" s="21"/>
      <c r="BK456" s="21"/>
      <c r="BL456" s="21"/>
      <c r="BM456" s="21"/>
      <c r="BN456" s="194"/>
      <c r="BO456" s="24"/>
      <c r="BP456" s="21"/>
      <c r="BQ456" s="21"/>
      <c r="BR456" s="23"/>
      <c r="BS456" s="23"/>
      <c r="BT456" s="24"/>
      <c r="BU456" s="25"/>
    </row>
    <row r="457" spans="1:73" s="22" customFormat="1" ht="184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0"/>
      <c r="AM457" s="21"/>
      <c r="AN457" s="21"/>
      <c r="AO457" s="21"/>
      <c r="AP457" s="21"/>
      <c r="AQ457" s="21"/>
      <c r="AR457" s="21"/>
      <c r="AS457" s="21"/>
      <c r="AT457" s="180"/>
      <c r="AU457" s="21"/>
      <c r="AV457" s="180"/>
      <c r="AW457" s="21"/>
      <c r="AX457" s="21"/>
      <c r="AY457" s="21"/>
      <c r="AZ457" s="21"/>
      <c r="BA457" s="21"/>
      <c r="BB457" s="20"/>
      <c r="BC457" s="23"/>
      <c r="BD457" s="240"/>
      <c r="BE457" s="20"/>
      <c r="BF457" s="20"/>
      <c r="BG457" s="21"/>
      <c r="BH457" s="21"/>
      <c r="BI457" s="21"/>
      <c r="BJ457" s="20"/>
      <c r="BK457" s="23"/>
      <c r="BL457" s="23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84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0"/>
      <c r="AM458" s="21"/>
      <c r="AN458" s="21"/>
      <c r="AO458" s="21"/>
      <c r="AP458" s="21"/>
      <c r="AQ458" s="21"/>
      <c r="AR458" s="21"/>
      <c r="AS458" s="21"/>
      <c r="AT458" s="180"/>
      <c r="AU458" s="21"/>
      <c r="AV458" s="180"/>
      <c r="AW458" s="21"/>
      <c r="AX458" s="21"/>
      <c r="AY458" s="21"/>
      <c r="AZ458" s="21"/>
      <c r="BA458" s="21"/>
      <c r="BB458" s="20"/>
      <c r="BC458" s="23"/>
      <c r="BD458" s="185"/>
      <c r="BE458" s="184"/>
      <c r="BF458" s="20"/>
      <c r="BG458" s="21"/>
      <c r="BH458" s="21"/>
      <c r="BI458" s="21"/>
      <c r="BJ458" s="20"/>
      <c r="BK458" s="23"/>
      <c r="BL458" s="23"/>
      <c r="BM458" s="21"/>
      <c r="BN458" s="194"/>
      <c r="BO458" s="24"/>
      <c r="BP458" s="21"/>
      <c r="BQ458" s="21"/>
      <c r="BR458" s="23"/>
      <c r="BS458" s="23"/>
      <c r="BT458" s="24"/>
      <c r="BU458" s="25"/>
    </row>
    <row r="459" spans="1:73" s="22" customFormat="1" ht="184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0"/>
      <c r="AM459" s="21"/>
      <c r="AN459" s="21"/>
      <c r="AO459" s="21"/>
      <c r="AP459" s="21"/>
      <c r="AQ459" s="21"/>
      <c r="AR459" s="21"/>
      <c r="AS459" s="21"/>
      <c r="AT459" s="180"/>
      <c r="AU459" s="21"/>
      <c r="AV459" s="180"/>
      <c r="AW459" s="21"/>
      <c r="AX459" s="21"/>
      <c r="AY459" s="21"/>
      <c r="AZ459" s="21"/>
      <c r="BA459" s="21"/>
      <c r="BB459" s="20"/>
      <c r="BC459" s="23"/>
      <c r="BD459" s="240"/>
      <c r="BE459" s="29"/>
      <c r="BF459" s="29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84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0"/>
      <c r="AM460" s="21"/>
      <c r="AN460" s="21"/>
      <c r="AO460" s="21"/>
      <c r="AP460" s="21"/>
      <c r="AQ460" s="21"/>
      <c r="AR460" s="21"/>
      <c r="AS460" s="21"/>
      <c r="AT460" s="180"/>
      <c r="AU460" s="21"/>
      <c r="AV460" s="180"/>
      <c r="AW460" s="21"/>
      <c r="AX460" s="21"/>
      <c r="AY460" s="21"/>
      <c r="AZ460" s="21"/>
      <c r="BA460" s="21"/>
      <c r="BB460" s="20"/>
      <c r="BC460" s="23"/>
      <c r="BD460" s="240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84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0"/>
      <c r="AM461" s="21"/>
      <c r="AN461" s="21"/>
      <c r="AO461" s="21"/>
      <c r="AP461" s="21"/>
      <c r="AQ461" s="21"/>
      <c r="AR461" s="21"/>
      <c r="AS461" s="21"/>
      <c r="AT461" s="180"/>
      <c r="AU461" s="21"/>
      <c r="AV461" s="180"/>
      <c r="AW461" s="21"/>
      <c r="AX461" s="21"/>
      <c r="AY461" s="21"/>
      <c r="AZ461" s="21"/>
      <c r="BA461" s="21"/>
      <c r="BB461" s="20"/>
      <c r="BC461" s="23"/>
      <c r="BD461" s="240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84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0"/>
      <c r="AM462" s="21"/>
      <c r="AN462" s="21"/>
      <c r="AO462" s="21"/>
      <c r="AP462" s="21"/>
      <c r="AQ462" s="21"/>
      <c r="AR462" s="21"/>
      <c r="AS462" s="21"/>
      <c r="AT462" s="180"/>
      <c r="AU462" s="21"/>
      <c r="AV462" s="180"/>
      <c r="AW462" s="21"/>
      <c r="AX462" s="21"/>
      <c r="AY462" s="21"/>
      <c r="AZ462" s="21"/>
      <c r="BA462" s="21"/>
      <c r="BB462" s="20"/>
      <c r="BC462" s="23"/>
      <c r="BD462" s="240"/>
      <c r="BE462" s="23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12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3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40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409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0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40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86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40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80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22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40"/>
      <c r="BE466" s="23"/>
      <c r="BF466" s="23"/>
      <c r="BG466" s="21"/>
      <c r="BH466" s="21"/>
      <c r="BI466" s="21"/>
      <c r="BJ466" s="21"/>
      <c r="BK466" s="21"/>
      <c r="BL466" s="20"/>
      <c r="BM466" s="23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22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80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22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0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57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40"/>
      <c r="BE469" s="23"/>
      <c r="BF469" s="23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82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40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0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29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0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409.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3"/>
      <c r="AJ472" s="23"/>
      <c r="AK472" s="23"/>
      <c r="AL472" s="240"/>
      <c r="AM472" s="23"/>
      <c r="AN472" s="23"/>
      <c r="AO472" s="21"/>
      <c r="AP472" s="21"/>
      <c r="AQ472" s="21"/>
      <c r="AR472" s="21"/>
      <c r="AS472" s="21"/>
      <c r="AT472" s="240"/>
      <c r="AU472" s="23"/>
      <c r="AV472" s="240"/>
      <c r="AW472" s="23"/>
      <c r="AX472" s="21"/>
      <c r="AY472" s="21"/>
      <c r="AZ472" s="21"/>
      <c r="BA472" s="21"/>
      <c r="BB472" s="20"/>
      <c r="BC472" s="23"/>
      <c r="BD472" s="240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0"/>
      <c r="AK473" s="23"/>
      <c r="AL473" s="23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0"/>
      <c r="BC473" s="23"/>
      <c r="BD473" s="240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40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0"/>
      <c r="AK474" s="23"/>
      <c r="AL474" s="23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0"/>
      <c r="BC474" s="23"/>
      <c r="BD474" s="240"/>
      <c r="BE474" s="23"/>
      <c r="BF474" s="23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40"/>
      <c r="O475" s="23"/>
      <c r="P475" s="23"/>
      <c r="Q475" s="23"/>
      <c r="R475" s="23"/>
      <c r="S475" s="23"/>
      <c r="T475" s="23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0"/>
      <c r="AK475" s="23"/>
      <c r="AL475" s="23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0"/>
      <c r="BC475" s="23"/>
      <c r="BD475" s="240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40"/>
      <c r="O476" s="28"/>
      <c r="P476" s="18"/>
      <c r="Q476" s="28"/>
      <c r="R476" s="28"/>
      <c r="S476" s="28"/>
      <c r="T476" s="28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0"/>
      <c r="AK476" s="23"/>
      <c r="AL476" s="23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0"/>
      <c r="BC476" s="23"/>
      <c r="BD476" s="240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41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40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0"/>
      <c r="AK477" s="23"/>
      <c r="AL477" s="23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0"/>
      <c r="BC477" s="23"/>
      <c r="BD477" s="240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0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3"/>
      <c r="R478" s="23"/>
      <c r="S478" s="23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40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0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40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80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0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0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40"/>
      <c r="BE480" s="23"/>
      <c r="BF480" s="23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01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40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0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409.6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0"/>
      <c r="R482" s="20"/>
      <c r="S482" s="20"/>
      <c r="T482" s="20"/>
      <c r="U482" s="23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0"/>
      <c r="BE482" s="21"/>
      <c r="BF482" s="21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0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0"/>
      <c r="R483" s="20"/>
      <c r="S483" s="20"/>
      <c r="T483" s="20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0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01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0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0"/>
      <c r="AK484" s="23"/>
      <c r="AL484" s="23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0"/>
      <c r="BC484" s="23"/>
      <c r="BD484" s="240"/>
      <c r="BE484" s="23"/>
      <c r="BF484" s="23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01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0"/>
      <c r="BE485" s="21"/>
      <c r="BF485" s="21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0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0"/>
      <c r="R486" s="20"/>
      <c r="S486" s="20"/>
      <c r="T486" s="20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0"/>
      <c r="BE486" s="21"/>
      <c r="BF486" s="21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0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40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80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59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40"/>
      <c r="BE488" s="29"/>
      <c r="BF488" s="29"/>
      <c r="BG488" s="21"/>
      <c r="BH488" s="21"/>
      <c r="BI488" s="21"/>
      <c r="BJ488" s="20"/>
      <c r="BK488" s="63"/>
      <c r="BL488" s="29"/>
      <c r="BM488" s="21"/>
      <c r="BN488" s="194"/>
      <c r="BO488" s="24"/>
      <c r="BP488" s="21"/>
      <c r="BQ488" s="21"/>
      <c r="BR488" s="23"/>
      <c r="BS488" s="23"/>
      <c r="BT488" s="24"/>
      <c r="BU488" s="25"/>
    </row>
    <row r="489" spans="1:73" s="22" customFormat="1" ht="244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40"/>
      <c r="BE489" s="186"/>
      <c r="BF489" s="29"/>
      <c r="BG489" s="21"/>
      <c r="BH489" s="21"/>
      <c r="BI489" s="21"/>
      <c r="BJ489" s="20"/>
      <c r="BK489" s="63"/>
      <c r="BL489" s="29"/>
      <c r="BM489" s="21"/>
      <c r="BN489" s="194"/>
      <c r="BO489" s="24"/>
      <c r="BP489" s="21"/>
      <c r="BQ489" s="21"/>
      <c r="BR489" s="23"/>
      <c r="BS489" s="23"/>
      <c r="BT489" s="24"/>
      <c r="BU489" s="25"/>
    </row>
    <row r="490" spans="1:73" s="22" customFormat="1" ht="219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63"/>
      <c r="P490" s="63"/>
      <c r="Q490" s="63"/>
      <c r="R490" s="63"/>
      <c r="S490" s="63"/>
      <c r="T490" s="63"/>
      <c r="U490" s="6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5"/>
      <c r="BE490" s="187"/>
      <c r="BF490" s="188"/>
      <c r="BG490" s="21"/>
      <c r="BH490" s="21"/>
      <c r="BI490" s="21"/>
      <c r="BJ490" s="21"/>
      <c r="BK490" s="21"/>
      <c r="BL490" s="21"/>
      <c r="BM490" s="21"/>
      <c r="BN490" s="194"/>
      <c r="BO490" s="24"/>
      <c r="BP490" s="21"/>
      <c r="BQ490" s="21"/>
      <c r="BR490" s="23"/>
      <c r="BS490" s="23"/>
      <c r="BT490" s="24"/>
      <c r="BU490" s="25"/>
    </row>
    <row r="491" spans="1:73" s="22" customFormat="1" ht="219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40"/>
      <c r="BE491" s="29"/>
      <c r="BF491" s="29"/>
      <c r="BG491" s="21"/>
      <c r="BH491" s="21"/>
      <c r="BI491" s="21"/>
      <c r="BJ491" s="21"/>
      <c r="BK491" s="21"/>
      <c r="BL491" s="21"/>
      <c r="BM491" s="21"/>
      <c r="BN491" s="194"/>
      <c r="BO491" s="24"/>
      <c r="BP491" s="21"/>
      <c r="BQ491" s="21"/>
      <c r="BR491" s="23"/>
      <c r="BS491" s="23"/>
      <c r="BT491" s="24"/>
      <c r="BU491" s="25"/>
    </row>
    <row r="492" spans="1:73" s="22" customFormat="1" ht="219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85"/>
      <c r="BE492" s="187"/>
      <c r="BF492" s="188"/>
      <c r="BG492" s="21"/>
      <c r="BH492" s="21"/>
      <c r="BI492" s="21"/>
      <c r="BJ492" s="21"/>
      <c r="BK492" s="21"/>
      <c r="BL492" s="21"/>
      <c r="BM492" s="21"/>
      <c r="BN492" s="194"/>
      <c r="BO492" s="24"/>
      <c r="BP492" s="21"/>
      <c r="BQ492" s="21"/>
      <c r="BR492" s="23"/>
      <c r="BS492" s="23"/>
      <c r="BT492" s="24"/>
      <c r="BU492" s="25"/>
    </row>
    <row r="493" spans="1:73" s="22" customFormat="1" ht="409.6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40"/>
      <c r="BE493" s="29"/>
      <c r="BF493" s="20"/>
      <c r="BG493" s="21"/>
      <c r="BH493" s="21"/>
      <c r="BI493" s="21"/>
      <c r="BJ493" s="21"/>
      <c r="BK493" s="21"/>
      <c r="BL493" s="21"/>
      <c r="BM493" s="21"/>
      <c r="BN493" s="194"/>
      <c r="BO493" s="24"/>
      <c r="BP493" s="21"/>
      <c r="BQ493" s="21"/>
      <c r="BR493" s="23"/>
      <c r="BS493" s="23"/>
      <c r="BT493" s="24"/>
      <c r="BU493" s="25"/>
    </row>
    <row r="494" spans="1:73" s="22" customFormat="1" ht="409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0"/>
      <c r="AI494" s="29"/>
      <c r="AJ494" s="29"/>
      <c r="AK494" s="21"/>
      <c r="AL494" s="240"/>
      <c r="AM494" s="29"/>
      <c r="AN494" s="29"/>
      <c r="AO494" s="21"/>
      <c r="AP494" s="21"/>
      <c r="AQ494" s="21"/>
      <c r="AR494" s="21"/>
      <c r="AS494" s="21"/>
      <c r="AT494" s="240"/>
      <c r="AU494" s="29"/>
      <c r="AV494" s="240"/>
      <c r="AW494" s="29"/>
      <c r="AX494" s="21"/>
      <c r="AY494" s="21"/>
      <c r="AZ494" s="21"/>
      <c r="BA494" s="21"/>
      <c r="BB494" s="21"/>
      <c r="BC494" s="21"/>
      <c r="BD494" s="240"/>
      <c r="BE494" s="29"/>
      <c r="BF494" s="29"/>
      <c r="BG494" s="21"/>
      <c r="BH494" s="21"/>
      <c r="BI494" s="21"/>
      <c r="BJ494" s="21"/>
      <c r="BK494" s="21"/>
      <c r="BL494" s="21"/>
      <c r="BM494" s="21"/>
      <c r="BN494" s="194"/>
      <c r="BO494" s="24"/>
      <c r="BP494" s="21"/>
      <c r="BQ494" s="21"/>
      <c r="BR494" s="23"/>
      <c r="BS494" s="23"/>
      <c r="BT494" s="24"/>
      <c r="BU494" s="25"/>
    </row>
    <row r="495" spans="1:73" s="22" customFormat="1" ht="137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5"/>
      <c r="BE495" s="187"/>
      <c r="BF495" s="188"/>
      <c r="BG495" s="21"/>
      <c r="BH495" s="21"/>
      <c r="BI495" s="21"/>
      <c r="BJ495" s="21"/>
      <c r="BK495" s="21"/>
      <c r="BL495" s="21"/>
      <c r="BM495" s="21"/>
      <c r="BN495" s="194"/>
      <c r="BO495" s="24"/>
      <c r="BP495" s="21"/>
      <c r="BQ495" s="21"/>
      <c r="BR495" s="23"/>
      <c r="BS495" s="23"/>
      <c r="BT495" s="24"/>
      <c r="BU495" s="25"/>
    </row>
    <row r="496" spans="1:73" s="22" customFormat="1" ht="137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85"/>
      <c r="BE496" s="187"/>
      <c r="BF496" s="188"/>
      <c r="BG496" s="21"/>
      <c r="BH496" s="21"/>
      <c r="BI496" s="21"/>
      <c r="BJ496" s="21"/>
      <c r="BK496" s="21"/>
      <c r="BL496" s="21"/>
      <c r="BM496" s="21"/>
      <c r="BN496" s="194"/>
      <c r="BO496" s="24"/>
      <c r="BP496" s="21"/>
      <c r="BQ496" s="21"/>
      <c r="BR496" s="23"/>
      <c r="BS496" s="23"/>
      <c r="BT496" s="24"/>
      <c r="BU496" s="25"/>
    </row>
    <row r="497" spans="1:75" s="22" customFormat="1" ht="137.2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185"/>
      <c r="BE497" s="187"/>
      <c r="BF497" s="188"/>
      <c r="BG497" s="21"/>
      <c r="BH497" s="21"/>
      <c r="BI497" s="21"/>
      <c r="BJ497" s="21"/>
      <c r="BK497" s="21"/>
      <c r="BL497" s="21"/>
      <c r="BM497" s="21"/>
      <c r="BN497" s="194"/>
      <c r="BO497" s="24"/>
      <c r="BP497" s="21"/>
      <c r="BQ497" s="21"/>
      <c r="BR497" s="23"/>
      <c r="BS497" s="23"/>
      <c r="BT497" s="24"/>
      <c r="BU497" s="25"/>
    </row>
    <row r="498" spans="1:75" s="22" customFormat="1" ht="137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9"/>
      <c r="P498" s="29"/>
      <c r="Q498" s="29"/>
      <c r="R498" s="29"/>
      <c r="S498" s="29"/>
      <c r="T498" s="29"/>
      <c r="U498" s="29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85"/>
      <c r="BE498" s="187"/>
      <c r="BF498" s="188"/>
      <c r="BG498" s="21"/>
      <c r="BH498" s="21"/>
      <c r="BI498" s="21"/>
      <c r="BJ498" s="21"/>
      <c r="BK498" s="21"/>
      <c r="BL498" s="21"/>
      <c r="BM498" s="21"/>
      <c r="BN498" s="194"/>
      <c r="BO498" s="24"/>
      <c r="BP498" s="21"/>
      <c r="BQ498" s="21"/>
      <c r="BR498" s="23"/>
      <c r="BS498" s="23"/>
      <c r="BT498" s="24"/>
      <c r="BU498" s="25"/>
    </row>
    <row r="499" spans="1:75" s="22" customFormat="1" ht="13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9"/>
      <c r="P499" s="29"/>
      <c r="Q499" s="29"/>
      <c r="R499" s="29"/>
      <c r="S499" s="29"/>
      <c r="T499" s="29"/>
      <c r="U499" s="29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5"/>
      <c r="BE499" s="187"/>
      <c r="BF499" s="188"/>
      <c r="BG499" s="21"/>
      <c r="BH499" s="21"/>
      <c r="BI499" s="21"/>
      <c r="BJ499" s="21"/>
      <c r="BK499" s="21"/>
      <c r="BL499" s="21"/>
      <c r="BM499" s="21"/>
      <c r="BN499" s="194"/>
      <c r="BO499" s="24"/>
      <c r="BP499" s="21"/>
      <c r="BQ499" s="21"/>
      <c r="BR499" s="23"/>
      <c r="BS499" s="23"/>
      <c r="BT499" s="24"/>
      <c r="BU499" s="25"/>
    </row>
    <row r="500" spans="1:75" s="22" customFormat="1" ht="291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9"/>
      <c r="P500" s="29"/>
      <c r="Q500" s="29"/>
      <c r="R500" s="29"/>
      <c r="S500" s="29"/>
      <c r="T500" s="29"/>
      <c r="U500" s="29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0"/>
      <c r="BC500" s="21"/>
      <c r="BD500" s="240"/>
      <c r="BE500" s="29"/>
      <c r="BF500" s="20"/>
      <c r="BG500" s="23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5" s="22" customFormat="1" ht="291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0"/>
      <c r="BC501" s="21"/>
      <c r="BD501" s="240"/>
      <c r="BE501" s="181"/>
      <c r="BF501" s="20"/>
      <c r="BG501" s="23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5" s="22" customFormat="1" ht="197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3"/>
      <c r="Q502" s="23"/>
      <c r="R502" s="23"/>
      <c r="S502" s="23"/>
      <c r="T502" s="23"/>
      <c r="U502" s="20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40"/>
      <c r="BE502" s="20"/>
      <c r="BF502" s="20"/>
      <c r="BG502" s="21"/>
      <c r="BH502" s="21"/>
      <c r="BI502" s="21"/>
      <c r="BJ502" s="21"/>
      <c r="BK502" s="21"/>
      <c r="BL502" s="21"/>
      <c r="BM502" s="21"/>
      <c r="BN502" s="194"/>
      <c r="BO502" s="24"/>
      <c r="BP502" s="21"/>
      <c r="BQ502" s="21"/>
      <c r="BR502" s="23"/>
      <c r="BS502" s="23"/>
      <c r="BT502" s="24"/>
      <c r="BU502" s="25"/>
    </row>
    <row r="503" spans="1:75" s="22" customFormat="1" ht="197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3"/>
      <c r="P503" s="23"/>
      <c r="Q503" s="23"/>
      <c r="R503" s="23"/>
      <c r="S503" s="23"/>
      <c r="T503" s="23"/>
      <c r="U503" s="20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3"/>
      <c r="BE503" s="188"/>
      <c r="BF503" s="188"/>
      <c r="BG503" s="21"/>
      <c r="BH503" s="21"/>
      <c r="BI503" s="21"/>
      <c r="BJ503" s="21"/>
      <c r="BK503" s="21"/>
      <c r="BL503" s="21"/>
      <c r="BM503" s="21"/>
      <c r="BN503" s="194"/>
      <c r="BO503" s="24"/>
      <c r="BP503" s="21"/>
      <c r="BQ503" s="21"/>
      <c r="BR503" s="23"/>
      <c r="BS503" s="23"/>
      <c r="BT503" s="24"/>
      <c r="BU503" s="25"/>
    </row>
    <row r="504" spans="1:75" s="22" customFormat="1" ht="279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189"/>
      <c r="P504" s="189"/>
      <c r="Q504" s="189"/>
      <c r="R504" s="189"/>
      <c r="S504" s="189"/>
      <c r="T504" s="189"/>
      <c r="U504" s="18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40"/>
      <c r="BE504" s="63"/>
      <c r="BF504" s="63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5" s="22" customFormat="1" ht="171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3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40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5" s="22" customFormat="1" ht="129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3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190"/>
      <c r="BE506" s="29"/>
      <c r="BF506" s="29"/>
      <c r="BG506" s="21"/>
      <c r="BH506" s="21"/>
      <c r="BI506" s="21"/>
      <c r="BJ506" s="21"/>
      <c r="BK506" s="21"/>
      <c r="BL506" s="21"/>
      <c r="BM506" s="21"/>
      <c r="BN506" s="194"/>
      <c r="BO506" s="24"/>
      <c r="BP506" s="21"/>
      <c r="BQ506" s="21"/>
      <c r="BR506" s="23"/>
      <c r="BS506" s="23"/>
      <c r="BT506" s="24"/>
      <c r="BU506" s="25"/>
    </row>
    <row r="507" spans="1:75" s="22" customFormat="1" ht="187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9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40"/>
      <c r="BE507" s="23"/>
      <c r="BF507" s="23"/>
      <c r="BG507" s="21"/>
      <c r="BH507" s="21"/>
      <c r="BI507" s="21"/>
      <c r="BJ507" s="21"/>
      <c r="BK507" s="21"/>
      <c r="BL507" s="21"/>
      <c r="BM507" s="23"/>
      <c r="BN507" s="21"/>
      <c r="BO507" s="24"/>
      <c r="BP507" s="21"/>
      <c r="BQ507" s="21"/>
      <c r="BR507" s="21"/>
      <c r="BS507" s="21"/>
      <c r="BT507" s="23"/>
      <c r="BU507" s="24"/>
      <c r="BV507" s="25"/>
      <c r="BW507" s="30"/>
    </row>
    <row r="508" spans="1:75" s="22" customFormat="1" ht="187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40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3"/>
      <c r="BN508" s="21"/>
      <c r="BO508" s="24"/>
      <c r="BP508" s="25"/>
      <c r="BQ508" s="21"/>
      <c r="BR508" s="21"/>
      <c r="BS508" s="21"/>
      <c r="BT508" s="23"/>
      <c r="BU508" s="24"/>
      <c r="BV508" s="25"/>
      <c r="BW508" s="30"/>
    </row>
    <row r="509" spans="1:75" s="22" customFormat="1" ht="409.6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3"/>
      <c r="P509" s="23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3"/>
      <c r="AV509" s="21"/>
      <c r="AW509" s="23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3"/>
      <c r="BN509" s="21"/>
      <c r="BO509" s="24"/>
      <c r="BP509" s="25"/>
      <c r="BQ509" s="21"/>
      <c r="BR509" s="21"/>
      <c r="BS509" s="21"/>
      <c r="BT509" s="23"/>
      <c r="BU509" s="24"/>
      <c r="BV509" s="25"/>
      <c r="BW509" s="30"/>
    </row>
    <row r="510" spans="1:75" s="22" customFormat="1" ht="409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40"/>
      <c r="BE510" s="23"/>
      <c r="BF510" s="23"/>
      <c r="BG510" s="21"/>
      <c r="BH510" s="21"/>
      <c r="BI510" s="21"/>
      <c r="BJ510" s="21"/>
      <c r="BK510" s="21"/>
      <c r="BL510" s="21"/>
      <c r="BM510" s="23"/>
      <c r="BN510" s="21"/>
      <c r="BO510" s="24"/>
      <c r="BP510" s="25"/>
      <c r="BQ510" s="21"/>
      <c r="BR510" s="21"/>
      <c r="BS510" s="21"/>
      <c r="BT510" s="23"/>
      <c r="BU510" s="24"/>
      <c r="BV510" s="25"/>
      <c r="BW510" s="30"/>
    </row>
    <row r="511" spans="1:75" s="22" customFormat="1" ht="194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40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3"/>
      <c r="BN511" s="21"/>
      <c r="BO511" s="24"/>
      <c r="BP511" s="25"/>
      <c r="BQ511" s="36"/>
      <c r="BR511" s="36"/>
      <c r="BS511" s="36"/>
      <c r="BT511" s="40"/>
      <c r="BU511" s="26"/>
      <c r="BV511" s="36"/>
      <c r="BW511" s="30"/>
    </row>
    <row r="512" spans="1:75" s="22" customFormat="1" ht="219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4"/>
      <c r="BP512" s="25"/>
      <c r="BQ512" s="36"/>
      <c r="BR512" s="36"/>
      <c r="BS512" s="36"/>
      <c r="BT512" s="40"/>
      <c r="BU512" s="26"/>
      <c r="BV512" s="36"/>
      <c r="BW512" s="30"/>
    </row>
    <row r="513" spans="1:75" s="22" customFormat="1" ht="198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181"/>
      <c r="P513" s="181"/>
      <c r="Q513" s="181"/>
      <c r="R513" s="181"/>
      <c r="S513" s="181"/>
      <c r="T513" s="181"/>
      <c r="U513" s="18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3"/>
      <c r="BN513" s="21"/>
      <c r="BO513" s="24"/>
      <c r="BP513" s="25"/>
      <c r="BQ513" s="21"/>
      <c r="BR513" s="21"/>
      <c r="BS513" s="21"/>
      <c r="BT513" s="23"/>
      <c r="BU513" s="24"/>
      <c r="BV513" s="25"/>
      <c r="BW513" s="30"/>
    </row>
    <row r="514" spans="1:75" s="22" customFormat="1" ht="198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3"/>
      <c r="P514" s="23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3"/>
      <c r="BN514" s="21"/>
      <c r="BO514" s="24"/>
      <c r="BP514" s="25"/>
      <c r="BQ514" s="21"/>
      <c r="BR514" s="21"/>
      <c r="BS514" s="21"/>
      <c r="BT514" s="23"/>
      <c r="BU514" s="24"/>
      <c r="BV514" s="25"/>
      <c r="BW514" s="30"/>
    </row>
    <row r="515" spans="1:75" s="22" customFormat="1" ht="198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3"/>
      <c r="BN515" s="21"/>
      <c r="BO515" s="24"/>
      <c r="BP515" s="25"/>
      <c r="BQ515" s="21"/>
      <c r="BR515" s="21"/>
      <c r="BS515" s="21"/>
      <c r="BT515" s="23"/>
      <c r="BU515" s="24"/>
      <c r="BV515" s="25"/>
      <c r="BW515" s="30"/>
    </row>
    <row r="516" spans="1:75" s="22" customFormat="1" ht="146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3"/>
      <c r="BN516" s="21"/>
      <c r="BO516" s="24"/>
      <c r="BP516" s="25"/>
      <c r="BQ516" s="21"/>
      <c r="BR516" s="21"/>
      <c r="BS516" s="21"/>
      <c r="BT516" s="23"/>
      <c r="BU516" s="24"/>
      <c r="BV516" s="25"/>
      <c r="BW516" s="30"/>
    </row>
    <row r="517" spans="1:75" s="22" customFormat="1" ht="227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3"/>
      <c r="BN517" s="21"/>
      <c r="BO517" s="24"/>
      <c r="BP517" s="25"/>
      <c r="BQ517" s="21"/>
      <c r="BR517" s="21"/>
      <c r="BS517" s="21"/>
      <c r="BT517" s="23"/>
      <c r="BU517" s="24"/>
      <c r="BV517" s="25"/>
      <c r="BW517" s="30"/>
    </row>
    <row r="518" spans="1:75" s="22" customFormat="1" ht="154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8"/>
      <c r="P518" s="2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3"/>
      <c r="BN518" s="21"/>
      <c r="BO518" s="24"/>
      <c r="BP518" s="25"/>
      <c r="BQ518" s="21"/>
      <c r="BR518" s="21"/>
      <c r="BS518" s="21"/>
      <c r="BT518" s="23"/>
      <c r="BU518" s="24"/>
      <c r="BV518" s="25"/>
      <c r="BW518" s="30"/>
    </row>
    <row r="519" spans="1:75" s="22" customFormat="1" ht="154.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3"/>
      <c r="BN519" s="21"/>
      <c r="BO519" s="24"/>
      <c r="BP519" s="25"/>
      <c r="BQ519" s="36"/>
      <c r="BR519" s="36"/>
      <c r="BS519" s="36"/>
      <c r="BT519" s="40"/>
      <c r="BU519" s="26"/>
      <c r="BV519" s="36"/>
      <c r="BW519" s="30"/>
    </row>
    <row r="520" spans="1:75" s="22" customFormat="1" ht="182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3"/>
      <c r="P520" s="23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3"/>
      <c r="BM520" s="21"/>
      <c r="BN520" s="21"/>
      <c r="BO520" s="24"/>
      <c r="BP520" s="25"/>
      <c r="BQ520" s="36"/>
      <c r="BR520" s="36"/>
      <c r="BS520" s="36"/>
      <c r="BT520" s="40"/>
      <c r="BU520" s="26"/>
      <c r="BV520" s="36"/>
      <c r="BW520" s="30"/>
    </row>
    <row r="521" spans="1:75" s="22" customFormat="1" ht="182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3"/>
      <c r="P521" s="23"/>
      <c r="Q521" s="23"/>
      <c r="R521" s="23"/>
      <c r="S521" s="23"/>
      <c r="T521" s="23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5"/>
      <c r="BQ521" s="36"/>
      <c r="BR521" s="36"/>
      <c r="BS521" s="36"/>
      <c r="BT521" s="40"/>
      <c r="BU521" s="26"/>
      <c r="BV521" s="36"/>
      <c r="BW521" s="30"/>
    </row>
    <row r="522" spans="1:75" s="22" customFormat="1" ht="312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8"/>
      <c r="P522" s="2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0"/>
      <c r="BE522" s="21"/>
      <c r="BF522" s="21"/>
      <c r="BG522" s="23"/>
      <c r="BH522" s="21"/>
      <c r="BI522" s="21"/>
      <c r="BJ522" s="21"/>
      <c r="BK522" s="21"/>
      <c r="BL522" s="23"/>
      <c r="BM522" s="21"/>
      <c r="BN522" s="21"/>
      <c r="BO522" s="24"/>
      <c r="BP522" s="25"/>
      <c r="BQ522" s="26"/>
    </row>
    <row r="523" spans="1:75" s="22" customFormat="1" ht="174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3"/>
      <c r="BH523" s="21"/>
      <c r="BI523" s="21"/>
      <c r="BJ523" s="21"/>
      <c r="BK523" s="21"/>
      <c r="BL523" s="23"/>
      <c r="BM523" s="21"/>
      <c r="BN523" s="21"/>
      <c r="BO523" s="24"/>
      <c r="BP523" s="25"/>
      <c r="BQ523" s="26"/>
    </row>
    <row r="524" spans="1:75" s="22" customFormat="1" ht="167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18"/>
      <c r="M524" s="20"/>
      <c r="N524" s="21"/>
      <c r="O524" s="23"/>
      <c r="P524" s="23"/>
      <c r="Q524" s="23"/>
      <c r="R524" s="23"/>
      <c r="S524" s="23"/>
      <c r="T524" s="23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80"/>
      <c r="BE524" s="21"/>
      <c r="BF524" s="21"/>
      <c r="BG524" s="23"/>
      <c r="BH524" s="21"/>
      <c r="BI524" s="21"/>
      <c r="BJ524" s="21"/>
      <c r="BK524" s="21"/>
      <c r="BL524" s="23"/>
      <c r="BM524" s="21"/>
      <c r="BN524" s="21"/>
      <c r="BO524" s="24"/>
      <c r="BP524" s="25"/>
      <c r="BQ524" s="26"/>
    </row>
    <row r="525" spans="1:75" s="22" customFormat="1" ht="167.2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18"/>
      <c r="M525" s="20"/>
      <c r="N525" s="21"/>
      <c r="O525" s="23"/>
      <c r="P525" s="23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3"/>
      <c r="BH525" s="21"/>
      <c r="BI525" s="21"/>
      <c r="BJ525" s="21"/>
      <c r="BK525" s="21"/>
      <c r="BL525" s="23"/>
      <c r="BM525" s="21"/>
      <c r="BN525" s="21"/>
      <c r="BO525" s="24"/>
      <c r="BP525" s="25"/>
      <c r="BQ525" s="26"/>
    </row>
    <row r="526" spans="1:75" s="22" customFormat="1" ht="167.2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18"/>
      <c r="M526" s="20"/>
      <c r="N526" s="21"/>
      <c r="O526" s="23"/>
      <c r="P526" s="23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3"/>
      <c r="BH526" s="21"/>
      <c r="BI526" s="21"/>
      <c r="BJ526" s="21"/>
      <c r="BK526" s="21"/>
      <c r="BL526" s="23"/>
      <c r="BM526" s="21"/>
      <c r="BN526" s="21"/>
      <c r="BO526" s="24"/>
      <c r="BP526" s="25"/>
      <c r="BQ526" s="26"/>
    </row>
    <row r="527" spans="1:75" s="22" customFormat="1" ht="372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18"/>
      <c r="M527" s="20"/>
      <c r="N527" s="21"/>
      <c r="O527" s="18"/>
      <c r="P527" s="18"/>
      <c r="Q527" s="18"/>
      <c r="R527" s="18"/>
      <c r="S527" s="18"/>
      <c r="T527" s="18"/>
      <c r="U527" s="1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1"/>
      <c r="BS527" s="21"/>
    </row>
    <row r="528" spans="1:75" s="22" customFormat="1" ht="257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18"/>
      <c r="M528" s="20"/>
      <c r="N528" s="21"/>
      <c r="O528" s="18"/>
      <c r="P528" s="18"/>
      <c r="Q528" s="27"/>
      <c r="R528" s="27"/>
      <c r="S528" s="27"/>
      <c r="T528" s="27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1"/>
      <c r="BS528" s="21"/>
    </row>
    <row r="529" spans="1:73" s="22" customFormat="1" ht="254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18"/>
      <c r="M529" s="20"/>
      <c r="N529" s="21"/>
      <c r="O529" s="18"/>
      <c r="P529" s="18"/>
      <c r="Q529" s="27"/>
      <c r="R529" s="27"/>
      <c r="S529" s="27"/>
      <c r="T529" s="27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1"/>
      <c r="BS529" s="21"/>
    </row>
    <row r="530" spans="1:73" s="22" customFormat="1" ht="319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18"/>
      <c r="M530" s="20"/>
      <c r="N530" s="21"/>
      <c r="O530" s="23"/>
      <c r="P530" s="23"/>
      <c r="Q530" s="23"/>
      <c r="R530" s="23"/>
      <c r="S530" s="23"/>
      <c r="T530" s="23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1"/>
      <c r="BS530" s="21"/>
    </row>
    <row r="531" spans="1:73" s="22" customFormat="1" ht="409.6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18"/>
      <c r="M531" s="18"/>
      <c r="N531" s="18"/>
      <c r="O531" s="28"/>
      <c r="P531" s="18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1"/>
      <c r="BS531" s="21"/>
    </row>
    <row r="532" spans="1:73" s="22" customFormat="1" ht="14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18"/>
      <c r="M532" s="20"/>
      <c r="N532" s="21"/>
      <c r="O532" s="23"/>
      <c r="P532" s="23"/>
      <c r="Q532" s="23"/>
      <c r="R532" s="23"/>
      <c r="S532" s="23"/>
      <c r="T532" s="23"/>
      <c r="U532" s="28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1"/>
      <c r="BS532" s="21"/>
    </row>
    <row r="533" spans="1:73" s="22" customFormat="1" ht="14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18"/>
      <c r="M533" s="20"/>
      <c r="N533" s="18"/>
      <c r="O533" s="23"/>
      <c r="P533" s="23"/>
      <c r="Q533" s="23"/>
      <c r="R533" s="23"/>
      <c r="S533" s="23"/>
      <c r="T533" s="23"/>
      <c r="U533" s="23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1"/>
      <c r="BS533" s="21"/>
    </row>
    <row r="534" spans="1:73" s="22" customFormat="1" ht="292.5" customHeight="1" x14ac:dyDescent="0.45">
      <c r="A534" s="17"/>
      <c r="B534" s="18"/>
      <c r="C534" s="176"/>
      <c r="D534" s="19"/>
      <c r="E534" s="19"/>
      <c r="F534" s="20"/>
      <c r="G534" s="18"/>
      <c r="H534" s="18"/>
      <c r="I534" s="18"/>
      <c r="J534" s="18"/>
      <c r="K534" s="18"/>
      <c r="L534" s="18"/>
      <c r="M534" s="20"/>
      <c r="N534" s="21"/>
      <c r="O534" s="27"/>
      <c r="P534" s="18"/>
      <c r="Q534" s="27"/>
      <c r="R534" s="27"/>
      <c r="S534" s="27"/>
      <c r="T534" s="27"/>
      <c r="U534" s="27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1"/>
      <c r="BS534" s="24"/>
      <c r="BT534" s="25"/>
      <c r="BU534" s="26"/>
    </row>
    <row r="535" spans="1:73" s="22" customFormat="1" ht="177" customHeight="1" x14ac:dyDescent="0.45">
      <c r="A535" s="17"/>
      <c r="B535" s="18"/>
      <c r="C535" s="176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18"/>
      <c r="P535" s="18"/>
      <c r="Q535" s="27"/>
      <c r="R535" s="27"/>
      <c r="S535" s="27"/>
      <c r="T535" s="27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1"/>
      <c r="BN535" s="21"/>
      <c r="BO535" s="21"/>
      <c r="BP535" s="21"/>
      <c r="BQ535" s="21"/>
      <c r="BR535" s="21"/>
      <c r="BS535" s="24"/>
      <c r="BT535" s="25"/>
      <c r="BU535" s="26"/>
    </row>
  </sheetData>
  <autoFilter ref="A2:BW48"/>
  <mergeCells count="8">
    <mergeCell ref="M251:M252"/>
    <mergeCell ref="A1:BT1"/>
    <mergeCell ref="A13:N13"/>
    <mergeCell ref="J8:J12"/>
    <mergeCell ref="J6:J7"/>
    <mergeCell ref="K6:K7"/>
    <mergeCell ref="K8:K12"/>
    <mergeCell ref="K3:K5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2019-03-05T12:30:27Z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