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karova.EvI\Desktop\поставка разрядников\"/>
    </mc:Choice>
  </mc:AlternateContent>
  <bookViews>
    <workbookView xWindow="14505" yWindow="-15" windowWidth="14310" windowHeight="12855"/>
  </bookViews>
  <sheets>
    <sheet name="Расчет НМЦ лота закупки" sheetId="1" r:id="rId1"/>
  </sheets>
  <definedNames>
    <definedName name="_xlnm._FilterDatabase" localSheetId="0" hidden="1">'Расчет НМЦ лота закупки'!$A$5:$R$12</definedName>
  </definedNames>
  <calcPr calcId="152511"/>
</workbook>
</file>

<file path=xl/calcChain.xml><?xml version="1.0" encoding="utf-8"?>
<calcChain xmlns="http://schemas.openxmlformats.org/spreadsheetml/2006/main">
  <c r="Z8" i="1" l="1"/>
  <c r="Z9" i="1"/>
  <c r="Z6" i="1"/>
  <c r="V7" i="1"/>
  <c r="Z7" i="1" s="1"/>
  <c r="V8" i="1"/>
  <c r="V9" i="1"/>
  <c r="V6" i="1"/>
  <c r="M7" i="1" l="1"/>
  <c r="M8" i="1"/>
  <c r="M9" i="1"/>
  <c r="M6" i="1"/>
  <c r="O6" i="1"/>
  <c r="E10" i="1" l="1"/>
  <c r="X7" i="1"/>
  <c r="W7" i="1" s="1"/>
  <c r="R7" i="1"/>
  <c r="N7" i="1"/>
  <c r="J7" i="1"/>
  <c r="G7" i="1"/>
  <c r="R6" i="1"/>
  <c r="S6" i="1" s="1"/>
  <c r="N6" i="1"/>
  <c r="J6" i="1"/>
  <c r="G6" i="1"/>
  <c r="O7" i="1" l="1"/>
  <c r="S7" i="1"/>
  <c r="X8" i="1"/>
  <c r="W8" i="1" s="1"/>
  <c r="R8" i="1"/>
  <c r="N8" i="1"/>
  <c r="O8" i="1" s="1"/>
  <c r="J8" i="1"/>
  <c r="J10" i="1" s="1"/>
  <c r="G8" i="1"/>
  <c r="G10" i="1" s="1"/>
  <c r="S8" i="1" l="1"/>
  <c r="X9" i="1"/>
  <c r="W9" i="1" l="1"/>
  <c r="R9" i="1"/>
  <c r="R10" i="1" s="1"/>
  <c r="N9" i="1"/>
  <c r="N10" i="1" s="1"/>
  <c r="J9" i="1"/>
  <c r="J11" i="1" s="1"/>
  <c r="G9" i="1"/>
  <c r="S9" i="1" l="1"/>
  <c r="S10" i="1" s="1"/>
  <c r="O9" i="1"/>
  <c r="O10" i="1" s="1"/>
  <c r="G12" i="1" l="1"/>
  <c r="G11" i="1" l="1"/>
  <c r="R12" i="1" l="1"/>
  <c r="R11" i="1"/>
  <c r="N12" i="1" l="1"/>
  <c r="N11" i="1"/>
  <c r="J12" i="1"/>
  <c r="X6" i="1"/>
  <c r="V10" i="1"/>
  <c r="V12" i="1" s="1"/>
  <c r="V11" i="1" l="1"/>
  <c r="X10" i="1"/>
  <c r="W6" i="1"/>
  <c r="W10" i="1" s="1"/>
  <c r="X11" i="1" l="1"/>
  <c r="X12" i="1"/>
</calcChain>
</file>

<file path=xl/sharedStrings.xml><?xml version="1.0" encoding="utf-8"?>
<sst xmlns="http://schemas.openxmlformats.org/spreadsheetml/2006/main" count="55" uniqueCount="38">
  <si>
    <t>Краткий текст материала</t>
  </si>
  <si>
    <t>ЕИ</t>
  </si>
  <si>
    <t>№</t>
  </si>
  <si>
    <t>ИТОГО с НДС</t>
  </si>
  <si>
    <t xml:space="preserve">Согласовано, </t>
  </si>
  <si>
    <t>Кол-во</t>
  </si>
  <si>
    <t>Цена, руб. без НДС</t>
  </si>
  <si>
    <t>Отчет:</t>
  </si>
  <si>
    <t>Сумма, руб. без НДС</t>
  </si>
  <si>
    <t>Итог</t>
  </si>
  <si>
    <t>Приложение №2</t>
  </si>
  <si>
    <t>ИТОГО без НДС</t>
  </si>
  <si>
    <t>НДС - 20%</t>
  </si>
  <si>
    <t>1. Стоимость лота/закупки была определена как наименьшая среди представленных ТКП.</t>
  </si>
  <si>
    <t>2. В стоимости лота/заукпки материалов/оборудования включены доставка и все дополнительные расходы.</t>
  </si>
  <si>
    <t>И.о.руководителя Дирекции по логистике и МТО ПАО "МРСК Центра"</t>
  </si>
  <si>
    <t>______________ /Солянин Р.В./</t>
  </si>
  <si>
    <t>Специалист ОЛ УЛиМТО филиала "Тверьэнерго" ПАО "МРСК Центра"</t>
  </si>
  <si>
    <t>Начальник УЛиМТО филиала "Тверьэнерго" ПАО "МРСК Центра"</t>
  </si>
  <si>
    <t xml:space="preserve">                                     / Ткачева И.Ю./</t>
  </si>
  <si>
    <t>______________ / Ильиных В.А./</t>
  </si>
  <si>
    <t>Сумма, руб. с НДС</t>
  </si>
  <si>
    <t>шт.</t>
  </si>
  <si>
    <t>РВ РВС-35</t>
  </si>
  <si>
    <t>РВ РВН-0,5М У1</t>
  </si>
  <si>
    <t>РВ РВО-10</t>
  </si>
  <si>
    <t>РВ РВО-6</t>
  </si>
  <si>
    <t>Торопец РЭС Р</t>
  </si>
  <si>
    <t>Бежецк РЭС Р</t>
  </si>
  <si>
    <t>СПС Нелидово Р</t>
  </si>
  <si>
    <t>Конаково РЭС Р + СПС Тверь Р</t>
  </si>
  <si>
    <t>Номер материала из Справочника МТР</t>
  </si>
  <si>
    <t>Справочник МТР</t>
  </si>
  <si>
    <t xml:space="preserve">КП №1   </t>
  </si>
  <si>
    <t xml:space="preserve">КП №2 </t>
  </si>
  <si>
    <t xml:space="preserve">КП №3   </t>
  </si>
  <si>
    <t>За расчетную стоимость лота/закупки принять стоимость из КП № 1</t>
  </si>
  <si>
    <t>Расчет начальной максимальной цены лота/закупки (лот 305C, Разрядники)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</si>
</sst>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4" fontId="3" fillId="0" borderId="2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4" fontId="3" fillId="0" borderId="2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4" fontId="3" fillId="0" borderId="2" xfId="0" applyNumberFormat="1" applyFont="1" applyFill="1" applyBorder="1" applyAlignment="1">
      <alignment horizontal="right" vertical="center" wrapText="1"/>
    </xf>
    <xf numFmtId="2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tabSelected="1" zoomScale="90" zoomScaleNormal="90" zoomScaleSheetLayoutView="100" workbookViewId="0">
      <selection activeCell="A2" sqref="A2:X2"/>
    </sheetView>
  </sheetViews>
  <sheetFormatPr defaultRowHeight="15" x14ac:dyDescent="0.25"/>
  <cols>
    <col min="1" max="1" width="3" style="1" bestFit="1" customWidth="1"/>
    <col min="2" max="2" width="15.5703125" style="1" customWidth="1"/>
    <col min="3" max="3" width="32.7109375" style="4" customWidth="1"/>
    <col min="4" max="4" width="4.42578125" style="1" bestFit="1" customWidth="1"/>
    <col min="5" max="5" width="7.85546875" style="1" bestFit="1" customWidth="1"/>
    <col min="6" max="6" width="11.140625" style="2" bestFit="1" customWidth="1"/>
    <col min="7" max="7" width="13.85546875" style="2" customWidth="1"/>
    <col min="8" max="8" width="8" style="1" customWidth="1"/>
    <col min="9" max="9" width="11.140625" style="1" customWidth="1"/>
    <col min="10" max="10" width="12.42578125" style="1" customWidth="1"/>
    <col min="11" max="11" width="8.42578125" style="1" customWidth="1"/>
    <col min="12" max="12" width="11" style="1" customWidth="1"/>
    <col min="13" max="13" width="1.5703125" style="1" hidden="1" customWidth="1"/>
    <col min="14" max="14" width="12.7109375" style="1" customWidth="1"/>
    <col min="15" max="15" width="12.7109375" style="1" hidden="1" customWidth="1"/>
    <col min="16" max="16" width="7.85546875" style="1" bestFit="1" customWidth="1"/>
    <col min="17" max="17" width="11.5703125" style="16" customWidth="1"/>
    <col min="18" max="18" width="12.85546875" style="16" customWidth="1"/>
    <col min="19" max="19" width="12.85546875" style="16" hidden="1" customWidth="1"/>
    <col min="20" max="20" width="7.85546875" style="16" bestFit="1" customWidth="1"/>
    <col min="21" max="21" width="12.140625" style="16" customWidth="1"/>
    <col min="22" max="22" width="14.140625" style="16" customWidth="1"/>
    <col min="23" max="23" width="12.42578125" style="16" hidden="1" customWidth="1"/>
    <col min="24" max="24" width="13.140625" style="16" hidden="1" customWidth="1"/>
    <col min="25" max="25" width="33.42578125" style="1" hidden="1" customWidth="1"/>
    <col min="26" max="26" width="12.85546875" style="1" hidden="1" customWidth="1"/>
    <col min="27" max="16384" width="9.140625" style="1"/>
  </cols>
  <sheetData>
    <row r="1" spans="1:26" x14ac:dyDescent="0.25">
      <c r="X1" s="28" t="s">
        <v>10</v>
      </c>
    </row>
    <row r="2" spans="1:26" s="3" customFormat="1" ht="27.75" customHeight="1" x14ac:dyDescent="0.25">
      <c r="A2" s="39" t="s">
        <v>37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</row>
    <row r="3" spans="1:26" x14ac:dyDescent="0.25">
      <c r="B3" s="5"/>
      <c r="C3" s="6"/>
    </row>
    <row r="4" spans="1:26" ht="27.75" customHeight="1" x14ac:dyDescent="0.25">
      <c r="A4" s="43" t="s">
        <v>2</v>
      </c>
      <c r="B4" s="42" t="s">
        <v>31</v>
      </c>
      <c r="C4" s="42" t="s">
        <v>0</v>
      </c>
      <c r="D4" s="42" t="s">
        <v>1</v>
      </c>
      <c r="E4" s="42" t="s">
        <v>9</v>
      </c>
      <c r="F4" s="42"/>
      <c r="G4" s="42"/>
      <c r="H4" s="42" t="s">
        <v>32</v>
      </c>
      <c r="I4" s="42"/>
      <c r="J4" s="42"/>
      <c r="K4" s="36" t="s">
        <v>33</v>
      </c>
      <c r="L4" s="37"/>
      <c r="M4" s="37"/>
      <c r="N4" s="38"/>
      <c r="O4" s="34"/>
      <c r="P4" s="36" t="s">
        <v>34</v>
      </c>
      <c r="Q4" s="37"/>
      <c r="R4" s="38"/>
      <c r="S4" s="35"/>
      <c r="T4" s="36" t="s">
        <v>35</v>
      </c>
      <c r="U4" s="37"/>
      <c r="V4" s="37"/>
      <c r="W4" s="37"/>
      <c r="X4" s="38"/>
    </row>
    <row r="5" spans="1:26" s="3" customFormat="1" ht="48" customHeight="1" x14ac:dyDescent="0.25">
      <c r="A5" s="43"/>
      <c r="B5" s="42"/>
      <c r="C5" s="42"/>
      <c r="D5" s="42"/>
      <c r="E5" s="7" t="s">
        <v>5</v>
      </c>
      <c r="F5" s="7" t="s">
        <v>6</v>
      </c>
      <c r="G5" s="7" t="s">
        <v>8</v>
      </c>
      <c r="H5" s="7" t="s">
        <v>5</v>
      </c>
      <c r="I5" s="7" t="s">
        <v>6</v>
      </c>
      <c r="J5" s="7" t="s">
        <v>8</v>
      </c>
      <c r="K5" s="7" t="s">
        <v>5</v>
      </c>
      <c r="L5" s="7" t="s">
        <v>6</v>
      </c>
      <c r="M5" s="7"/>
      <c r="N5" s="7" t="s">
        <v>8</v>
      </c>
      <c r="O5" s="7" t="s">
        <v>21</v>
      </c>
      <c r="P5" s="7" t="s">
        <v>5</v>
      </c>
      <c r="Q5" s="7" t="s">
        <v>6</v>
      </c>
      <c r="R5" s="7" t="s">
        <v>8</v>
      </c>
      <c r="S5" s="7" t="s">
        <v>21</v>
      </c>
      <c r="T5" s="7" t="s">
        <v>5</v>
      </c>
      <c r="U5" s="7" t="s">
        <v>6</v>
      </c>
      <c r="V5" s="7" t="s">
        <v>8</v>
      </c>
      <c r="W5" s="7"/>
      <c r="X5" s="7" t="s">
        <v>8</v>
      </c>
    </row>
    <row r="6" spans="1:26" s="11" customFormat="1" ht="31.5" customHeight="1" x14ac:dyDescent="0.25">
      <c r="A6" s="9">
        <v>1</v>
      </c>
      <c r="B6" s="31">
        <v>2107585</v>
      </c>
      <c r="C6" s="30" t="s">
        <v>23</v>
      </c>
      <c r="D6" s="9" t="s">
        <v>22</v>
      </c>
      <c r="E6" s="32">
        <v>8</v>
      </c>
      <c r="F6" s="10">
        <v>35890</v>
      </c>
      <c r="G6" s="33">
        <f t="shared" ref="G6:G7" si="0">F6*E6</f>
        <v>287120</v>
      </c>
      <c r="H6" s="32">
        <v>8</v>
      </c>
      <c r="I6" s="33">
        <v>38402.300000000003</v>
      </c>
      <c r="J6" s="10">
        <f t="shared" ref="J6:J7" si="1">I6*H6</f>
        <v>307218.40000000002</v>
      </c>
      <c r="K6" s="32">
        <v>8</v>
      </c>
      <c r="L6" s="10">
        <v>35890</v>
      </c>
      <c r="M6" s="10">
        <f>L6*1.2</f>
        <v>43068</v>
      </c>
      <c r="N6" s="10">
        <f t="shared" ref="N6:N7" si="2">L6*K6</f>
        <v>287120</v>
      </c>
      <c r="O6" s="10">
        <f>N6*1.2</f>
        <v>344544</v>
      </c>
      <c r="P6" s="32">
        <v>8</v>
      </c>
      <c r="Q6" s="10">
        <v>37684.5</v>
      </c>
      <c r="R6" s="10">
        <f t="shared" ref="R6:R7" si="3">Q6*P6</f>
        <v>301476</v>
      </c>
      <c r="S6" s="10">
        <f>R6*1.2</f>
        <v>361771.2</v>
      </c>
      <c r="T6" s="32">
        <v>8</v>
      </c>
      <c r="U6" s="33">
        <v>38402.300000000003</v>
      </c>
      <c r="V6" s="10">
        <f>U6*T6</f>
        <v>307218.40000000002</v>
      </c>
      <c r="W6" s="10">
        <f>X6*1.2</f>
        <v>368662.08</v>
      </c>
      <c r="X6" s="10">
        <f>U6*T6</f>
        <v>307218.40000000002</v>
      </c>
      <c r="Y6" s="11" t="s">
        <v>29</v>
      </c>
      <c r="Z6" s="11">
        <f>V6*1.2</f>
        <v>368662.08</v>
      </c>
    </row>
    <row r="7" spans="1:26" s="11" customFormat="1" ht="30" customHeight="1" x14ac:dyDescent="0.25">
      <c r="A7" s="9">
        <v>2</v>
      </c>
      <c r="B7" s="31">
        <v>2107559</v>
      </c>
      <c r="C7" s="30" t="s">
        <v>24</v>
      </c>
      <c r="D7" s="9" t="s">
        <v>22</v>
      </c>
      <c r="E7" s="32">
        <v>25</v>
      </c>
      <c r="F7" s="10">
        <v>335.12</v>
      </c>
      <c r="G7" s="33">
        <f t="shared" si="0"/>
        <v>8378</v>
      </c>
      <c r="H7" s="32">
        <v>25</v>
      </c>
      <c r="I7" s="33">
        <v>817.69</v>
      </c>
      <c r="J7" s="10">
        <f t="shared" si="1"/>
        <v>20442.25</v>
      </c>
      <c r="K7" s="32">
        <v>25</v>
      </c>
      <c r="L7" s="10">
        <v>335.12</v>
      </c>
      <c r="M7" s="10">
        <f t="shared" ref="M7:M9" si="4">L7*1.2</f>
        <v>402.14400000000001</v>
      </c>
      <c r="N7" s="10">
        <f t="shared" si="2"/>
        <v>8378</v>
      </c>
      <c r="O7" s="10">
        <f>N7*1.2</f>
        <v>10053.6</v>
      </c>
      <c r="P7" s="32">
        <v>25</v>
      </c>
      <c r="Q7" s="10">
        <v>351.875</v>
      </c>
      <c r="R7" s="10">
        <f t="shared" si="3"/>
        <v>8796.875</v>
      </c>
      <c r="S7" s="10">
        <f>R7*1.2</f>
        <v>10556.25</v>
      </c>
      <c r="T7" s="32">
        <v>25</v>
      </c>
      <c r="U7" s="33">
        <v>358.58300000000003</v>
      </c>
      <c r="V7" s="10">
        <f t="shared" ref="V7:V9" si="5">U7*T7</f>
        <v>8964.5750000000007</v>
      </c>
      <c r="W7" s="10">
        <f t="shared" ref="W7:W9" si="6">X7*1.2</f>
        <v>10757.49</v>
      </c>
      <c r="X7" s="10">
        <f>U7*T7</f>
        <v>8964.5750000000007</v>
      </c>
      <c r="Y7" s="11" t="s">
        <v>27</v>
      </c>
      <c r="Z7" s="11">
        <f t="shared" ref="Z7:Z9" si="7">V7*1.2</f>
        <v>10757.49</v>
      </c>
    </row>
    <row r="8" spans="1:26" s="11" customFormat="1" ht="31.5" customHeight="1" x14ac:dyDescent="0.25">
      <c r="A8" s="9">
        <v>3</v>
      </c>
      <c r="B8" s="31">
        <v>2107562</v>
      </c>
      <c r="C8" s="30" t="s">
        <v>25</v>
      </c>
      <c r="D8" s="9" t="s">
        <v>22</v>
      </c>
      <c r="E8" s="32">
        <v>200</v>
      </c>
      <c r="F8" s="10">
        <v>1100.57</v>
      </c>
      <c r="G8" s="33">
        <f t="shared" ref="G8" si="8">F8*E8</f>
        <v>220114</v>
      </c>
      <c r="H8" s="32">
        <v>200</v>
      </c>
      <c r="I8" s="33">
        <v>1582.4</v>
      </c>
      <c r="J8" s="10">
        <f t="shared" ref="J8" si="9">I8*H8</f>
        <v>316480</v>
      </c>
      <c r="K8" s="32">
        <v>200</v>
      </c>
      <c r="L8" s="10">
        <v>1100.57</v>
      </c>
      <c r="M8" s="10">
        <f t="shared" si="4"/>
        <v>1320.684</v>
      </c>
      <c r="N8" s="10">
        <f t="shared" ref="N8" si="10">L8*K8</f>
        <v>220114</v>
      </c>
      <c r="O8" s="10">
        <f>N8*1.2</f>
        <v>264136.8</v>
      </c>
      <c r="P8" s="32">
        <v>200</v>
      </c>
      <c r="Q8" s="10">
        <v>1155.5916</v>
      </c>
      <c r="R8" s="10">
        <f t="shared" ref="R8" si="11">Q8*P8</f>
        <v>231118.32</v>
      </c>
      <c r="S8" s="10">
        <f>R8*1.2</f>
        <v>277341.984</v>
      </c>
      <c r="T8" s="32">
        <v>200</v>
      </c>
      <c r="U8" s="33">
        <v>1177.5999999999999</v>
      </c>
      <c r="V8" s="10">
        <f t="shared" si="5"/>
        <v>235519.99999999997</v>
      </c>
      <c r="W8" s="10">
        <f t="shared" si="6"/>
        <v>282623.99999999994</v>
      </c>
      <c r="X8" s="10">
        <f>U8*T8</f>
        <v>235519.99999999997</v>
      </c>
      <c r="Y8" s="11" t="s">
        <v>28</v>
      </c>
      <c r="Z8" s="11">
        <f t="shared" si="7"/>
        <v>282623.99999999994</v>
      </c>
    </row>
    <row r="9" spans="1:26" s="11" customFormat="1" ht="30" customHeight="1" x14ac:dyDescent="0.25">
      <c r="A9" s="9">
        <v>4</v>
      </c>
      <c r="B9" s="31">
        <v>2107565</v>
      </c>
      <c r="C9" s="30" t="s">
        <v>26</v>
      </c>
      <c r="D9" s="9" t="s">
        <v>22</v>
      </c>
      <c r="E9" s="32">
        <v>6</v>
      </c>
      <c r="F9" s="10">
        <v>1001.83</v>
      </c>
      <c r="G9" s="33">
        <f t="shared" ref="G9" si="12">F9*E9</f>
        <v>6010.9800000000005</v>
      </c>
      <c r="H9" s="32">
        <v>6</v>
      </c>
      <c r="I9" s="33">
        <v>1207.32</v>
      </c>
      <c r="J9" s="10">
        <f t="shared" ref="J9" si="13">I9*H9</f>
        <v>7243.92</v>
      </c>
      <c r="K9" s="32">
        <v>6</v>
      </c>
      <c r="L9" s="10">
        <v>1001.83</v>
      </c>
      <c r="M9" s="10">
        <f t="shared" si="4"/>
        <v>1202.1959999999999</v>
      </c>
      <c r="N9" s="10">
        <f t="shared" ref="N9" si="14">L9*K9</f>
        <v>6010.9800000000005</v>
      </c>
      <c r="O9" s="10">
        <f>N9*1.2</f>
        <v>7213.1760000000004</v>
      </c>
      <c r="P9" s="32">
        <v>6</v>
      </c>
      <c r="Q9" s="10">
        <v>1051.9269999999999</v>
      </c>
      <c r="R9" s="10">
        <f t="shared" ref="R9" si="15">Q9*P9</f>
        <v>6311.5619999999999</v>
      </c>
      <c r="S9" s="10">
        <f>R9*1.2</f>
        <v>7573.8743999999997</v>
      </c>
      <c r="T9" s="32">
        <v>6</v>
      </c>
      <c r="U9" s="33">
        <v>1071.96</v>
      </c>
      <c r="V9" s="10">
        <f t="shared" si="5"/>
        <v>6431.76</v>
      </c>
      <c r="W9" s="10">
        <f t="shared" si="6"/>
        <v>7718.1120000000001</v>
      </c>
      <c r="X9" s="10">
        <f>U9*T9</f>
        <v>6431.76</v>
      </c>
      <c r="Y9" s="11" t="s">
        <v>30</v>
      </c>
      <c r="Z9" s="11">
        <f t="shared" si="7"/>
        <v>7718.1120000000001</v>
      </c>
    </row>
    <row r="10" spans="1:26" s="12" customFormat="1" ht="14.25" x14ac:dyDescent="0.25">
      <c r="A10" s="44" t="s">
        <v>11</v>
      </c>
      <c r="B10" s="45"/>
      <c r="C10" s="46"/>
      <c r="D10" s="8"/>
      <c r="E10" s="29">
        <f>SUM(E6:E9)</f>
        <v>239</v>
      </c>
      <c r="F10" s="29"/>
      <c r="G10" s="29">
        <f>SUM(G6:G9)</f>
        <v>521622.98</v>
      </c>
      <c r="H10" s="29"/>
      <c r="I10" s="29"/>
      <c r="J10" s="29">
        <f>SUM(J6:J9)</f>
        <v>651384.57000000007</v>
      </c>
      <c r="K10" s="29"/>
      <c r="L10" s="29"/>
      <c r="M10" s="29"/>
      <c r="N10" s="29">
        <f>SUM(N6:N9)</f>
        <v>521622.98</v>
      </c>
      <c r="O10" s="29">
        <f>SUM(O6:O9)</f>
        <v>625947.57599999988</v>
      </c>
      <c r="P10" s="29"/>
      <c r="Q10" s="29"/>
      <c r="R10" s="29">
        <f>SUM(R6:R9)</f>
        <v>547702.7570000001</v>
      </c>
      <c r="S10" s="29">
        <f>SUM(S6:S9)</f>
        <v>657243.30839999998</v>
      </c>
      <c r="T10" s="29"/>
      <c r="U10" s="29"/>
      <c r="V10" s="29">
        <f>SUM(V6:V9)</f>
        <v>558134.73499999999</v>
      </c>
      <c r="W10" s="29">
        <f>SUM(W6:W9)</f>
        <v>669761.68199999991</v>
      </c>
      <c r="X10" s="29">
        <f>SUM(X6:X9)</f>
        <v>558134.73499999999</v>
      </c>
    </row>
    <row r="11" spans="1:26" s="14" customFormat="1" x14ac:dyDescent="0.25">
      <c r="A11" s="44" t="s">
        <v>12</v>
      </c>
      <c r="B11" s="45"/>
      <c r="C11" s="46"/>
      <c r="D11" s="13"/>
      <c r="E11" s="13"/>
      <c r="F11" s="13"/>
      <c r="G11" s="13">
        <f>G10/100*20</f>
        <v>104324.59600000001</v>
      </c>
      <c r="H11" s="10"/>
      <c r="I11" s="10"/>
      <c r="J11" s="13">
        <f>J10/100*20</f>
        <v>130276.91400000002</v>
      </c>
      <c r="K11" s="10"/>
      <c r="L11" s="10"/>
      <c r="M11" s="10"/>
      <c r="N11" s="10">
        <f>N10/100*20</f>
        <v>104324.59600000001</v>
      </c>
      <c r="O11" s="10"/>
      <c r="P11" s="10"/>
      <c r="Q11" s="10"/>
      <c r="R11" s="13">
        <f>R10/100*20</f>
        <v>109540.55140000003</v>
      </c>
      <c r="S11" s="13"/>
      <c r="T11" s="10"/>
      <c r="U11" s="10"/>
      <c r="V11" s="13">
        <f>V10/100*20</f>
        <v>111626.947</v>
      </c>
      <c r="W11" s="10"/>
      <c r="X11" s="13">
        <f>X10/100*20</f>
        <v>111626.947</v>
      </c>
    </row>
    <row r="12" spans="1:26" s="14" customFormat="1" x14ac:dyDescent="0.25">
      <c r="A12" s="44" t="s">
        <v>3</v>
      </c>
      <c r="B12" s="45"/>
      <c r="C12" s="46"/>
      <c r="D12" s="27"/>
      <c r="E12" s="27"/>
      <c r="F12" s="27"/>
      <c r="G12" s="27">
        <f>G10*1.2</f>
        <v>625947.576</v>
      </c>
      <c r="H12" s="18"/>
      <c r="I12" s="18"/>
      <c r="J12" s="18">
        <f>J10*1.2</f>
        <v>781661.48400000005</v>
      </c>
      <c r="K12" s="18"/>
      <c r="L12" s="18"/>
      <c r="M12" s="18"/>
      <c r="N12" s="18">
        <f>N10*1.2</f>
        <v>625947.576</v>
      </c>
      <c r="O12" s="18"/>
      <c r="P12" s="18"/>
      <c r="Q12" s="10"/>
      <c r="R12" s="18">
        <f>R10*1.2</f>
        <v>657243.3084000001</v>
      </c>
      <c r="S12" s="18"/>
      <c r="T12" s="18"/>
      <c r="U12" s="18"/>
      <c r="V12" s="18">
        <f>V10*1.2</f>
        <v>669761.68199999991</v>
      </c>
      <c r="W12" s="18"/>
      <c r="X12" s="18">
        <f>X10*1.2</f>
        <v>669761.68199999991</v>
      </c>
    </row>
    <row r="14" spans="1:26" x14ac:dyDescent="0.25">
      <c r="B14" s="40" t="s">
        <v>7</v>
      </c>
      <c r="C14" s="40"/>
      <c r="D14" s="40"/>
      <c r="E14" s="40"/>
      <c r="F14" s="40"/>
      <c r="G14" s="40"/>
      <c r="H14" s="40"/>
      <c r="I14" s="40"/>
      <c r="J14" s="40"/>
      <c r="K14" s="16"/>
      <c r="L14" s="16"/>
      <c r="M14" s="16"/>
      <c r="N14" s="16"/>
      <c r="O14" s="16"/>
      <c r="P14" s="16"/>
    </row>
    <row r="15" spans="1:26" x14ac:dyDescent="0.25">
      <c r="B15" s="22" t="s">
        <v>36</v>
      </c>
      <c r="C15" s="22"/>
      <c r="D15" s="22"/>
      <c r="E15" s="22"/>
      <c r="F15" s="22"/>
      <c r="G15" s="22"/>
      <c r="H15" s="22"/>
      <c r="I15" s="22"/>
      <c r="J15" s="22"/>
      <c r="K15" s="16"/>
      <c r="L15" s="16"/>
      <c r="M15" s="16"/>
      <c r="N15" s="16"/>
      <c r="O15" s="16"/>
      <c r="P15" s="16"/>
    </row>
    <row r="16" spans="1:26" x14ac:dyDescent="0.25">
      <c r="B16" s="41" t="s">
        <v>13</v>
      </c>
      <c r="C16" s="41"/>
      <c r="D16" s="41"/>
      <c r="E16" s="41"/>
      <c r="F16" s="41"/>
      <c r="G16" s="41"/>
      <c r="H16" s="41"/>
      <c r="I16" s="41"/>
      <c r="J16" s="41"/>
      <c r="K16" s="16"/>
      <c r="L16" s="16"/>
      <c r="M16" s="16"/>
      <c r="N16" s="16"/>
      <c r="O16" s="16"/>
      <c r="P16" s="16"/>
    </row>
    <row r="17" spans="2:24" ht="15" customHeight="1" x14ac:dyDescent="0.25">
      <c r="B17" s="1" t="s">
        <v>14</v>
      </c>
      <c r="C17" s="1"/>
      <c r="E17" s="23"/>
      <c r="F17" s="23"/>
      <c r="G17" s="1"/>
      <c r="K17" s="16"/>
      <c r="L17" s="16"/>
      <c r="M17" s="16"/>
      <c r="N17" s="16"/>
      <c r="O17" s="16"/>
      <c r="P17" s="16"/>
      <c r="Q17" s="3"/>
      <c r="R17" s="3"/>
      <c r="S17" s="3"/>
      <c r="T17" s="3"/>
      <c r="U17" s="3"/>
      <c r="V17" s="3"/>
      <c r="W17" s="3"/>
      <c r="X17" s="3"/>
    </row>
    <row r="18" spans="2:24" x14ac:dyDescent="0.25"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</row>
    <row r="19" spans="2:24" x14ac:dyDescent="0.25">
      <c r="B19" s="1" t="s">
        <v>17</v>
      </c>
      <c r="C19" s="1"/>
      <c r="E19" s="23"/>
      <c r="F19" s="23"/>
      <c r="G19" s="1"/>
      <c r="H19" s="1" t="s">
        <v>19</v>
      </c>
      <c r="K19" s="16"/>
      <c r="L19" s="16"/>
      <c r="M19" s="16"/>
      <c r="N19" s="16"/>
      <c r="O19" s="16"/>
      <c r="P19" s="16"/>
      <c r="Q19" s="1"/>
      <c r="R19" s="1"/>
      <c r="S19" s="1"/>
      <c r="T19" s="1"/>
      <c r="U19" s="1"/>
      <c r="V19" s="1"/>
      <c r="W19" s="1"/>
      <c r="X19" s="1"/>
    </row>
    <row r="20" spans="2:24" s="15" customFormat="1" x14ac:dyDescent="0.25">
      <c r="B20" s="1"/>
      <c r="D20" s="19"/>
      <c r="E20" s="20"/>
      <c r="F20" s="21"/>
      <c r="H20" s="1"/>
      <c r="K20" s="17"/>
      <c r="L20" s="17"/>
      <c r="M20" s="17"/>
      <c r="N20" s="17"/>
      <c r="O20" s="17"/>
      <c r="P20" s="17"/>
    </row>
    <row r="21" spans="2:24" s="15" customFormat="1" x14ac:dyDescent="0.25">
      <c r="B21" s="15" t="s">
        <v>18</v>
      </c>
      <c r="C21" s="24"/>
      <c r="D21" s="19"/>
      <c r="E21" s="20"/>
      <c r="F21" s="21"/>
      <c r="H21" s="1" t="s">
        <v>20</v>
      </c>
      <c r="K21" s="17"/>
      <c r="L21" s="17"/>
      <c r="M21" s="17"/>
      <c r="N21" s="17"/>
      <c r="O21" s="17"/>
      <c r="P21" s="17"/>
    </row>
    <row r="22" spans="2:24" s="15" customFormat="1" x14ac:dyDescent="0.25">
      <c r="B22" s="19"/>
      <c r="C22" s="25"/>
      <c r="D22" s="25"/>
      <c r="E22" s="26"/>
      <c r="F22" s="26"/>
      <c r="K22" s="17"/>
      <c r="L22" s="17"/>
      <c r="M22" s="17"/>
      <c r="N22" s="17"/>
      <c r="O22" s="17"/>
      <c r="P22" s="17"/>
    </row>
    <row r="23" spans="2:24" s="15" customFormat="1" x14ac:dyDescent="0.25">
      <c r="B23" s="25" t="s">
        <v>4</v>
      </c>
      <c r="C23" s="25"/>
      <c r="D23" s="25"/>
      <c r="E23" s="26"/>
      <c r="F23" s="26"/>
      <c r="K23" s="17"/>
      <c r="L23" s="17"/>
      <c r="M23" s="17"/>
      <c r="N23" s="17"/>
      <c r="O23" s="17"/>
      <c r="P23" s="17"/>
    </row>
    <row r="24" spans="2:24" x14ac:dyDescent="0.25">
      <c r="B24" s="25" t="s">
        <v>15</v>
      </c>
      <c r="E24" s="2"/>
      <c r="G24" s="1"/>
      <c r="H24" s="1" t="s">
        <v>16</v>
      </c>
      <c r="K24" s="16"/>
      <c r="L24" s="16"/>
      <c r="M24" s="16"/>
      <c r="N24" s="16"/>
      <c r="O24" s="16"/>
      <c r="P24" s="16"/>
      <c r="Q24" s="1"/>
      <c r="R24" s="1"/>
      <c r="S24" s="1"/>
      <c r="T24" s="1"/>
      <c r="U24" s="1"/>
      <c r="V24" s="1"/>
      <c r="W24" s="1"/>
      <c r="X24" s="1"/>
    </row>
    <row r="25" spans="2:24" x14ac:dyDescent="0.25">
      <c r="E25" s="2"/>
      <c r="G25" s="1"/>
      <c r="K25" s="16"/>
      <c r="L25" s="16"/>
      <c r="M25" s="16"/>
      <c r="N25" s="16"/>
      <c r="O25" s="16"/>
      <c r="P25" s="16"/>
    </row>
    <row r="26" spans="2:24" x14ac:dyDescent="0.25">
      <c r="E26" s="2"/>
      <c r="G26" s="1"/>
      <c r="K26" s="16"/>
      <c r="L26" s="16"/>
      <c r="M26" s="16"/>
      <c r="N26" s="16"/>
      <c r="O26" s="16"/>
      <c r="P26" s="16"/>
    </row>
  </sheetData>
  <mergeCells count="16">
    <mergeCell ref="T4:X4"/>
    <mergeCell ref="A2:X2"/>
    <mergeCell ref="B14:J14"/>
    <mergeCell ref="B18:P18"/>
    <mergeCell ref="K4:N4"/>
    <mergeCell ref="P4:R4"/>
    <mergeCell ref="H4:J4"/>
    <mergeCell ref="E4:G4"/>
    <mergeCell ref="D4:D5"/>
    <mergeCell ref="C4:C5"/>
    <mergeCell ref="B4:B5"/>
    <mergeCell ref="A4:A5"/>
    <mergeCell ref="A10:C10"/>
    <mergeCell ref="A12:C12"/>
    <mergeCell ref="A11:C11"/>
    <mergeCell ref="B16:J16"/>
  </mergeCells>
  <printOptions horizontalCentered="1"/>
  <pageMargins left="0.25" right="0.25" top="0.75" bottom="0.75" header="0.3" footer="0.3"/>
  <pageSetup paperSize="9" scale="6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НМЦ лота закупки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Макарова Евгения Ивановна</cp:lastModifiedBy>
  <cp:lastPrinted>2021-06-15T13:12:06Z</cp:lastPrinted>
  <dcterms:created xsi:type="dcterms:W3CDTF">2014-06-26T05:52:50Z</dcterms:created>
  <dcterms:modified xsi:type="dcterms:W3CDTF">2021-07-12T08:28:42Z</dcterms:modified>
</cp:coreProperties>
</file>