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05" windowWidth="15120" windowHeight="7410" tabRatio="593" firstSheet="1" activeTab="1"/>
  </bookViews>
  <sheets>
    <sheet name="87_лот_(Всего)" sheetId="2" state="hidden" r:id="rId1"/>
    <sheet name="шаблон" sheetId="4" r:id="rId2"/>
    <sheet name="Лист1" sheetId="5" r:id="rId3"/>
  </sheets>
  <definedNames>
    <definedName name="_xlnm._FilterDatabase" localSheetId="0" hidden="1">'87_лот_(Всего)'!$A$2:$BT$2</definedName>
    <definedName name="_xlnm._FilterDatabase" localSheetId="1" hidden="1">шаблон!$A$2:$BW$106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шаблон!$A$1:$BO$89</definedName>
  </definedNames>
  <calcPr calcId="145621"/>
</workbook>
</file>

<file path=xl/calcChain.xml><?xml version="1.0" encoding="utf-8"?>
<calcChain xmlns="http://schemas.openxmlformats.org/spreadsheetml/2006/main">
  <c r="BN81" i="4" l="1"/>
  <c r="BK81" i="4"/>
  <c r="BI81" i="4"/>
  <c r="BG81" i="4"/>
  <c r="BD81" i="4"/>
  <c r="BE81" i="4"/>
  <c r="BC81" i="4"/>
  <c r="P81" i="4"/>
  <c r="Q81" i="4"/>
  <c r="R81" i="4"/>
  <c r="S81" i="4"/>
  <c r="T81" i="4"/>
  <c r="U81" i="4"/>
  <c r="O81" i="4"/>
  <c r="V81" i="4" l="1"/>
  <c r="W81" i="4"/>
  <c r="X81" i="4"/>
  <c r="Y81" i="4"/>
  <c r="Z81" i="4"/>
  <c r="AA81" i="4"/>
  <c r="AB81" i="4"/>
  <c r="AC81" i="4"/>
  <c r="AD81" i="4"/>
  <c r="AE81" i="4"/>
  <c r="AF81" i="4"/>
  <c r="AG81" i="4"/>
  <c r="AV81" i="4" l="1"/>
  <c r="AW81" i="4"/>
  <c r="AX81" i="4"/>
  <c r="AY81" i="4"/>
  <c r="AZ81" i="4"/>
  <c r="BA81" i="4"/>
  <c r="N80" i="4" l="1"/>
  <c r="O80" i="4" s="1"/>
  <c r="S79" i="4"/>
  <c r="P79" i="4"/>
  <c r="N78" i="4"/>
  <c r="O78" i="4" s="1"/>
  <c r="S77" i="4"/>
  <c r="P77" i="4"/>
  <c r="N76" i="4"/>
  <c r="O76" i="4" s="1"/>
  <c r="S75" i="4"/>
  <c r="P75" i="4"/>
  <c r="N74" i="4"/>
  <c r="O74" i="4" s="1"/>
  <c r="S73" i="4"/>
  <c r="P73" i="4"/>
  <c r="N72" i="4"/>
  <c r="O72" i="4" s="1"/>
  <c r="S71" i="4"/>
  <c r="P71" i="4"/>
  <c r="N70" i="4"/>
  <c r="O70" i="4" s="1"/>
  <c r="S69" i="4"/>
  <c r="P69" i="4"/>
  <c r="T80" i="4" l="1"/>
  <c r="T79" i="4" s="1"/>
  <c r="Q80" i="4"/>
  <c r="R80" i="4"/>
  <c r="R79" i="4" s="1"/>
  <c r="O79" i="4"/>
  <c r="T78" i="4"/>
  <c r="T77" i="4" s="1"/>
  <c r="Q78" i="4"/>
  <c r="R78" i="4"/>
  <c r="R77" i="4" s="1"/>
  <c r="O77" i="4"/>
  <c r="T76" i="4"/>
  <c r="T75" i="4" s="1"/>
  <c r="R76" i="4"/>
  <c r="R75" i="4" s="1"/>
  <c r="O75" i="4"/>
  <c r="Q76" i="4"/>
  <c r="T74" i="4"/>
  <c r="T73" i="4" s="1"/>
  <c r="Q74" i="4"/>
  <c r="R74" i="4"/>
  <c r="R73" i="4" s="1"/>
  <c r="O73" i="4"/>
  <c r="T72" i="4"/>
  <c r="T71" i="4" s="1"/>
  <c r="Q72" i="4"/>
  <c r="R72" i="4"/>
  <c r="R71" i="4" s="1"/>
  <c r="O71" i="4"/>
  <c r="T70" i="4"/>
  <c r="T69" i="4" s="1"/>
  <c r="Q70" i="4"/>
  <c r="R70" i="4"/>
  <c r="R69" i="4" s="1"/>
  <c r="O69" i="4"/>
  <c r="U80" i="4" l="1"/>
  <c r="Q79" i="4"/>
  <c r="U78" i="4"/>
  <c r="Q77" i="4"/>
  <c r="U76" i="4"/>
  <c r="Q75" i="4"/>
  <c r="U74" i="4"/>
  <c r="Q73" i="4"/>
  <c r="U72" i="4"/>
  <c r="Q71" i="4"/>
  <c r="U70" i="4"/>
  <c r="Q69" i="4"/>
  <c r="BE79" i="4" l="1"/>
  <c r="U79" i="4"/>
  <c r="BE77" i="4"/>
  <c r="U77" i="4"/>
  <c r="U75" i="4"/>
  <c r="BE75" i="4"/>
  <c r="BE73" i="4"/>
  <c r="U73" i="4"/>
  <c r="BE71" i="4"/>
  <c r="U71" i="4"/>
  <c r="BE69" i="4"/>
  <c r="U69" i="4"/>
  <c r="O68" i="4" l="1"/>
  <c r="R68" i="4" s="1"/>
  <c r="P65" i="4"/>
  <c r="S65" i="4"/>
  <c r="N68" i="4"/>
  <c r="N67" i="4"/>
  <c r="O67" i="4" s="1"/>
  <c r="U66" i="4"/>
  <c r="BC65" i="4" s="1"/>
  <c r="N66" i="4"/>
  <c r="N64" i="4"/>
  <c r="O64" i="4" s="1"/>
  <c r="S63" i="4"/>
  <c r="P63" i="4"/>
  <c r="N62" i="4"/>
  <c r="O62" i="4" s="1"/>
  <c r="S61" i="4"/>
  <c r="P61" i="4"/>
  <c r="N60" i="4"/>
  <c r="O60" i="4" s="1"/>
  <c r="S59" i="4"/>
  <c r="P59" i="4"/>
  <c r="N58" i="4"/>
  <c r="O58" i="4" s="1"/>
  <c r="S57" i="4"/>
  <c r="P57" i="4"/>
  <c r="N56" i="4"/>
  <c r="O56" i="4" s="1"/>
  <c r="S55" i="4"/>
  <c r="P55" i="4"/>
  <c r="N54" i="4"/>
  <c r="O54" i="4" s="1"/>
  <c r="U53" i="4"/>
  <c r="O53" i="4" s="1"/>
  <c r="N53" i="4"/>
  <c r="S52" i="4"/>
  <c r="P52" i="4"/>
  <c r="BC52" i="4"/>
  <c r="N51" i="4"/>
  <c r="O51" i="4" s="1"/>
  <c r="S50" i="4"/>
  <c r="P50" i="4"/>
  <c r="N49" i="4"/>
  <c r="O49" i="4" s="1"/>
  <c r="S48" i="4"/>
  <c r="P48" i="4"/>
  <c r="N47" i="4"/>
  <c r="O47" i="4" s="1"/>
  <c r="S46" i="4"/>
  <c r="P46" i="4"/>
  <c r="N44" i="4"/>
  <c r="O44" i="4" s="1"/>
  <c r="U43" i="4"/>
  <c r="O43" i="4" s="1"/>
  <c r="N43" i="4"/>
  <c r="S42" i="4"/>
  <c r="P42" i="4"/>
  <c r="N41" i="4"/>
  <c r="O41" i="4" s="1"/>
  <c r="S40" i="4"/>
  <c r="P40" i="4"/>
  <c r="N39" i="4"/>
  <c r="O39" i="4" s="1"/>
  <c r="S38" i="4"/>
  <c r="P38" i="4"/>
  <c r="BC42" i="4" l="1"/>
  <c r="T39" i="4"/>
  <c r="T38" i="4" s="1"/>
  <c r="O38" i="4"/>
  <c r="T58" i="4"/>
  <c r="T57" i="4" s="1"/>
  <c r="O57" i="4"/>
  <c r="Q68" i="4"/>
  <c r="U68" i="4" s="1"/>
  <c r="BG65" i="4" s="1"/>
  <c r="O66" i="4"/>
  <c r="O65" i="4" s="1"/>
  <c r="T67" i="4"/>
  <c r="T65" i="4" s="1"/>
  <c r="Q67" i="4"/>
  <c r="R67" i="4"/>
  <c r="R65" i="4" s="1"/>
  <c r="T64" i="4"/>
  <c r="T63" i="4" s="1"/>
  <c r="Q64" i="4"/>
  <c r="R64" i="4"/>
  <c r="R63" i="4" s="1"/>
  <c r="O63" i="4"/>
  <c r="T62" i="4"/>
  <c r="T61" i="4" s="1"/>
  <c r="Q62" i="4"/>
  <c r="R62" i="4"/>
  <c r="R61" i="4" s="1"/>
  <c r="O61" i="4"/>
  <c r="T60" i="4"/>
  <c r="T59" i="4" s="1"/>
  <c r="Q60" i="4"/>
  <c r="R60" i="4"/>
  <c r="R59" i="4" s="1"/>
  <c r="O59" i="4"/>
  <c r="R58" i="4"/>
  <c r="R57" i="4" s="1"/>
  <c r="Q58" i="4"/>
  <c r="T56" i="4"/>
  <c r="T55" i="4" s="1"/>
  <c r="Q56" i="4"/>
  <c r="R56" i="4"/>
  <c r="R55" i="4" s="1"/>
  <c r="O55" i="4"/>
  <c r="T54" i="4"/>
  <c r="T52" i="4" s="1"/>
  <c r="Q54" i="4"/>
  <c r="R54" i="4"/>
  <c r="R52" i="4" s="1"/>
  <c r="O52" i="4"/>
  <c r="R51" i="4"/>
  <c r="R50" i="4" s="1"/>
  <c r="O50" i="4"/>
  <c r="T51" i="4"/>
  <c r="T50" i="4" s="1"/>
  <c r="Q51" i="4"/>
  <c r="T49" i="4"/>
  <c r="T48" i="4" s="1"/>
  <c r="Q49" i="4"/>
  <c r="R49" i="4"/>
  <c r="R48" i="4" s="1"/>
  <c r="O48" i="4"/>
  <c r="T47" i="4"/>
  <c r="T46" i="4" s="1"/>
  <c r="Q47" i="4"/>
  <c r="R47" i="4"/>
  <c r="R46" i="4" s="1"/>
  <c r="O46" i="4"/>
  <c r="T44" i="4"/>
  <c r="T42" i="4" s="1"/>
  <c r="Q44" i="4"/>
  <c r="R44" i="4"/>
  <c r="R42" i="4" s="1"/>
  <c r="O42" i="4"/>
  <c r="R41" i="4"/>
  <c r="R40" i="4" s="1"/>
  <c r="O40" i="4"/>
  <c r="T41" i="4"/>
  <c r="T40" i="4" s="1"/>
  <c r="Q41" i="4"/>
  <c r="R39" i="4"/>
  <c r="R38" i="4" s="1"/>
  <c r="Q39" i="4"/>
  <c r="Q65" i="4" l="1"/>
  <c r="U67" i="4"/>
  <c r="U64" i="4"/>
  <c r="Q63" i="4"/>
  <c r="U62" i="4"/>
  <c r="Q61" i="4"/>
  <c r="U60" i="4"/>
  <c r="Q59" i="4"/>
  <c r="U58" i="4"/>
  <c r="Q57" i="4"/>
  <c r="U56" i="4"/>
  <c r="Q55" i="4"/>
  <c r="Q52" i="4"/>
  <c r="U54" i="4"/>
  <c r="U51" i="4"/>
  <c r="Q50" i="4"/>
  <c r="U49" i="4"/>
  <c r="Q48" i="4"/>
  <c r="U47" i="4"/>
  <c r="Q46" i="4"/>
  <c r="Q42" i="4"/>
  <c r="U44" i="4"/>
  <c r="U41" i="4"/>
  <c r="Q40" i="4"/>
  <c r="Q38" i="4"/>
  <c r="U39" i="4"/>
  <c r="BE65" i="4" l="1"/>
  <c r="U65" i="4"/>
  <c r="BE63" i="4"/>
  <c r="U63" i="4"/>
  <c r="BE61" i="4"/>
  <c r="U61" i="4"/>
  <c r="BE59" i="4"/>
  <c r="U59" i="4"/>
  <c r="BE57" i="4"/>
  <c r="U57" i="4"/>
  <c r="BE55" i="4"/>
  <c r="U55" i="4"/>
  <c r="BE52" i="4"/>
  <c r="U52" i="4"/>
  <c r="U50" i="4"/>
  <c r="BE50" i="4"/>
  <c r="BE48" i="4"/>
  <c r="U48" i="4"/>
  <c r="BE46" i="4"/>
  <c r="U46" i="4"/>
  <c r="U42" i="4"/>
  <c r="BE42" i="4"/>
  <c r="U40" i="4"/>
  <c r="BE40" i="4"/>
  <c r="BE38" i="4"/>
  <c r="U38" i="4"/>
  <c r="U36" i="4"/>
  <c r="O36" i="4" s="1"/>
  <c r="P35" i="4"/>
  <c r="S35" i="4"/>
  <c r="N36" i="4"/>
  <c r="N37" i="4"/>
  <c r="O37" i="4" s="1"/>
  <c r="O35" i="4" s="1"/>
  <c r="N34" i="4"/>
  <c r="O34" i="4" s="1"/>
  <c r="S33" i="4"/>
  <c r="P33" i="4"/>
  <c r="N31" i="4"/>
  <c r="O31" i="4" s="1"/>
  <c r="S30" i="4"/>
  <c r="P30" i="4"/>
  <c r="N29" i="4"/>
  <c r="O29" i="4" s="1"/>
  <c r="S28" i="4"/>
  <c r="P28" i="4"/>
  <c r="N27" i="4"/>
  <c r="O27" i="4" s="1"/>
  <c r="S26" i="4"/>
  <c r="P26" i="4"/>
  <c r="N25" i="4"/>
  <c r="O25" i="4" s="1"/>
  <c r="S24" i="4"/>
  <c r="P24" i="4"/>
  <c r="N23" i="4"/>
  <c r="O23" i="4" s="1"/>
  <c r="S22" i="4"/>
  <c r="P22" i="4"/>
  <c r="N21" i="4"/>
  <c r="O21" i="4" s="1"/>
  <c r="S20" i="4"/>
  <c r="P20" i="4"/>
  <c r="O13" i="4"/>
  <c r="R13" i="4" s="1"/>
  <c r="N13" i="4"/>
  <c r="N12" i="4"/>
  <c r="O12" i="4" s="1"/>
  <c r="S11" i="4"/>
  <c r="P11" i="4"/>
  <c r="BC35" i="4" l="1"/>
  <c r="T37" i="4"/>
  <c r="T35" i="4" s="1"/>
  <c r="Q37" i="4"/>
  <c r="Q35" i="4" s="1"/>
  <c r="R37" i="4"/>
  <c r="R35" i="4" s="1"/>
  <c r="T34" i="4"/>
  <c r="T33" i="4" s="1"/>
  <c r="Q34" i="4"/>
  <c r="R34" i="4"/>
  <c r="R33" i="4" s="1"/>
  <c r="O33" i="4"/>
  <c r="T31" i="4"/>
  <c r="T30" i="4" s="1"/>
  <c r="Q31" i="4"/>
  <c r="R31" i="4"/>
  <c r="R30" i="4" s="1"/>
  <c r="O30" i="4"/>
  <c r="T29" i="4"/>
  <c r="T28" i="4" s="1"/>
  <c r="Q29" i="4"/>
  <c r="R29" i="4"/>
  <c r="R28" i="4" s="1"/>
  <c r="O28" i="4"/>
  <c r="T27" i="4"/>
  <c r="T26" i="4" s="1"/>
  <c r="Q27" i="4"/>
  <c r="R27" i="4"/>
  <c r="R26" i="4" s="1"/>
  <c r="O26" i="4"/>
  <c r="T25" i="4"/>
  <c r="T24" i="4" s="1"/>
  <c r="Q25" i="4"/>
  <c r="R25" i="4"/>
  <c r="R24" i="4" s="1"/>
  <c r="O24" i="4"/>
  <c r="T23" i="4"/>
  <c r="T22" i="4" s="1"/>
  <c r="Q23" i="4"/>
  <c r="R23" i="4"/>
  <c r="R22" i="4" s="1"/>
  <c r="O22" i="4"/>
  <c r="T21" i="4"/>
  <c r="T20" i="4" s="1"/>
  <c r="Q21" i="4"/>
  <c r="R21" i="4"/>
  <c r="R20" i="4" s="1"/>
  <c r="O20" i="4"/>
  <c r="R12" i="4"/>
  <c r="R11" i="4" s="1"/>
  <c r="O11" i="4"/>
  <c r="Q12" i="4"/>
  <c r="T12" i="4"/>
  <c r="T11" i="4" s="1"/>
  <c r="Q13" i="4"/>
  <c r="U13" i="4" s="1"/>
  <c r="BK11" i="4" s="1"/>
  <c r="N10" i="4"/>
  <c r="O10" i="4" s="1"/>
  <c r="S9" i="4"/>
  <c r="P9" i="4"/>
  <c r="N8" i="4"/>
  <c r="O8" i="4" s="1"/>
  <c r="S7" i="4"/>
  <c r="P7" i="4"/>
  <c r="O6" i="4"/>
  <c r="R6" i="4" s="1"/>
  <c r="R5" i="4" s="1"/>
  <c r="N6" i="4"/>
  <c r="P5" i="4"/>
  <c r="S5" i="4"/>
  <c r="T5" i="4"/>
  <c r="O5" i="4" l="1"/>
  <c r="U37" i="4"/>
  <c r="U34" i="4"/>
  <c r="Q33" i="4"/>
  <c r="U31" i="4"/>
  <c r="Q30" i="4"/>
  <c r="U29" i="4"/>
  <c r="Q28" i="4"/>
  <c r="U27" i="4"/>
  <c r="Q26" i="4"/>
  <c r="U25" i="4"/>
  <c r="Q24" i="4"/>
  <c r="U23" i="4"/>
  <c r="Q22" i="4"/>
  <c r="U21" i="4"/>
  <c r="Q20" i="4"/>
  <c r="U12" i="4"/>
  <c r="Q11" i="4"/>
  <c r="T10" i="4"/>
  <c r="T9" i="4" s="1"/>
  <c r="Q10" i="4"/>
  <c r="R10" i="4"/>
  <c r="R9" i="4" s="1"/>
  <c r="O9" i="4"/>
  <c r="T8" i="4"/>
  <c r="T7" i="4" s="1"/>
  <c r="Q8" i="4"/>
  <c r="R8" i="4"/>
  <c r="R7" i="4" s="1"/>
  <c r="O7" i="4"/>
  <c r="Q6" i="4"/>
  <c r="U20" i="4" l="1"/>
  <c r="BE20" i="4"/>
  <c r="BE35" i="4"/>
  <c r="U35" i="4"/>
  <c r="BE33" i="4"/>
  <c r="U33" i="4"/>
  <c r="U28" i="4"/>
  <c r="BE28" i="4"/>
  <c r="BE30" i="4"/>
  <c r="U30" i="4"/>
  <c r="BE26" i="4"/>
  <c r="U26" i="4"/>
  <c r="BE24" i="4"/>
  <c r="U24" i="4"/>
  <c r="BE22" i="4"/>
  <c r="U22" i="4"/>
  <c r="U11" i="4"/>
  <c r="BE11" i="4"/>
  <c r="BN11" i="4" s="1"/>
  <c r="U10" i="4"/>
  <c r="Q9" i="4"/>
  <c r="U8" i="4"/>
  <c r="Q7" i="4"/>
  <c r="U6" i="4"/>
  <c r="Q5" i="4"/>
  <c r="BE9" i="4" l="1"/>
  <c r="U9" i="4"/>
  <c r="BE7" i="4"/>
  <c r="U7" i="4"/>
  <c r="BI5" i="4"/>
  <c r="U5" i="4"/>
  <c r="N4" i="4" l="1"/>
  <c r="O4" i="4" s="1"/>
  <c r="S3" i="4"/>
  <c r="P3" i="4"/>
  <c r="T4" i="4" l="1"/>
  <c r="T3" i="4" s="1"/>
  <c r="Q4" i="4"/>
  <c r="R4" i="4"/>
  <c r="R3" i="4" s="1"/>
  <c r="O3" i="4"/>
  <c r="U4" i="4" l="1"/>
  <c r="Q3" i="4"/>
  <c r="BE3" i="4" l="1"/>
  <c r="U3" i="4"/>
  <c r="BS69" i="4" l="1"/>
  <c r="BT69" i="4" s="1"/>
  <c r="BN69" i="4"/>
  <c r="BS18" i="4"/>
  <c r="BT18" i="4" s="1"/>
  <c r="BN18" i="4"/>
  <c r="BS17" i="4"/>
  <c r="BT17" i="4" s="1"/>
  <c r="BN17" i="4"/>
  <c r="BS16" i="4"/>
  <c r="BT16" i="4" s="1"/>
  <c r="BN16" i="4"/>
  <c r="BS28" i="4"/>
  <c r="BT28" i="4" s="1"/>
  <c r="BN28" i="4"/>
  <c r="BS26" i="4"/>
  <c r="BT26" i="4" s="1"/>
  <c r="BN26" i="4"/>
  <c r="BS52" i="4"/>
  <c r="BT52" i="4" s="1"/>
  <c r="BN52" i="4"/>
  <c r="BS50" i="4"/>
  <c r="BT50" i="4" s="1"/>
  <c r="BN50" i="4"/>
  <c r="BS48" i="4"/>
  <c r="BT48" i="4" s="1"/>
  <c r="BN48" i="4"/>
  <c r="BS33" i="4"/>
  <c r="BT33" i="4" s="1"/>
  <c r="BN33" i="4"/>
  <c r="BN71" i="4"/>
  <c r="BN30" i="4"/>
  <c r="BS3" i="4" l="1"/>
  <c r="BT3" i="4" s="1"/>
  <c r="BS5" i="4"/>
  <c r="BT5" i="4" s="1"/>
  <c r="BS7" i="4"/>
  <c r="BT7" i="4" s="1"/>
  <c r="BS9" i="4"/>
  <c r="BT9" i="4" s="1"/>
  <c r="BS14" i="4"/>
  <c r="BT14" i="4" s="1"/>
  <c r="BS15" i="4"/>
  <c r="BT15" i="4" s="1"/>
  <c r="BS19" i="4"/>
  <c r="BT19" i="4" s="1"/>
  <c r="BS20" i="4"/>
  <c r="BT20" i="4" s="1"/>
  <c r="BS22" i="4"/>
  <c r="BT22" i="4" s="1"/>
  <c r="BS24" i="4"/>
  <c r="BT24" i="4" s="1"/>
  <c r="BS32" i="4"/>
  <c r="BT32" i="4" s="1"/>
  <c r="BS35" i="4"/>
  <c r="BT35" i="4" s="1"/>
  <c r="BS38" i="4"/>
  <c r="BT38" i="4" s="1"/>
  <c r="BS40" i="4"/>
  <c r="BT40" i="4" s="1"/>
  <c r="BS42" i="4"/>
  <c r="BT42" i="4" s="1"/>
  <c r="BS45" i="4"/>
  <c r="BT45" i="4" s="1"/>
  <c r="BS46" i="4"/>
  <c r="BT46" i="4" s="1"/>
  <c r="BS55" i="4"/>
  <c r="BT55" i="4" s="1"/>
  <c r="BS57" i="4"/>
  <c r="BT57" i="4" s="1"/>
  <c r="BS59" i="4"/>
  <c r="BT59" i="4" s="1"/>
  <c r="BS61" i="4"/>
  <c r="BT61" i="4" s="1"/>
  <c r="BS63" i="4"/>
  <c r="BT63" i="4" s="1"/>
  <c r="BS65" i="4"/>
  <c r="BT65" i="4" s="1"/>
  <c r="BS73" i="4"/>
  <c r="BT73" i="4" s="1"/>
  <c r="BS75" i="4"/>
  <c r="BT75" i="4" s="1"/>
  <c r="BS77" i="4"/>
  <c r="BT77" i="4" s="1"/>
  <c r="BS79" i="4"/>
  <c r="BT79" i="4" s="1"/>
  <c r="BN42" i="4" l="1"/>
  <c r="BN45" i="4" l="1"/>
  <c r="BN46" i="4"/>
  <c r="BN55" i="4"/>
  <c r="BN57" i="4"/>
  <c r="BN59" i="4"/>
  <c r="BN61" i="4"/>
  <c r="BN63" i="4"/>
  <c r="BN65" i="4"/>
  <c r="BN73" i="4"/>
  <c r="BN75" i="4"/>
  <c r="BN77" i="4"/>
  <c r="BN79" i="4"/>
  <c r="BN82" i="4"/>
  <c r="BN83" i="4"/>
  <c r="BN84" i="4"/>
  <c r="BN90" i="4"/>
  <c r="BN91" i="4"/>
  <c r="BN92" i="4"/>
  <c r="BN93" i="4"/>
  <c r="BN94" i="4"/>
  <c r="BN95" i="4"/>
  <c r="BN96" i="4"/>
  <c r="BN97" i="4"/>
  <c r="BN98" i="4"/>
  <c r="BN99" i="4"/>
  <c r="BN100" i="4"/>
  <c r="BN101" i="4"/>
  <c r="BN102" i="4"/>
  <c r="BN103" i="4"/>
  <c r="BN104" i="4"/>
  <c r="BN105" i="4"/>
  <c r="BN106" i="4"/>
  <c r="BS93" i="4" l="1"/>
  <c r="BT93" i="4" s="1"/>
  <c r="BS92" i="4"/>
  <c r="BT92" i="4" s="1"/>
  <c r="BS91" i="4"/>
  <c r="BT91" i="4" s="1"/>
  <c r="BS106" i="4"/>
  <c r="BT106" i="4" s="1"/>
  <c r="BS81" i="4"/>
  <c r="BT81" i="4" s="1"/>
  <c r="BS82" i="4"/>
  <c r="BT82" i="4" s="1"/>
  <c r="BS83" i="4"/>
  <c r="BT83" i="4" s="1"/>
  <c r="BS84" i="4"/>
  <c r="BT84" i="4" s="1"/>
  <c r="BS85" i="4"/>
  <c r="BT85" i="4" s="1"/>
  <c r="BS86" i="4"/>
  <c r="BT86" i="4" s="1"/>
  <c r="BS87" i="4"/>
  <c r="BT87" i="4" s="1"/>
  <c r="BS88" i="4"/>
  <c r="BT88" i="4" s="1"/>
  <c r="BS89" i="4"/>
  <c r="BT89" i="4" s="1"/>
  <c r="BS90" i="4"/>
  <c r="BT90" i="4" s="1"/>
  <c r="BS94" i="4"/>
  <c r="BT94" i="4" s="1"/>
  <c r="BS95" i="4"/>
  <c r="BT95" i="4" s="1"/>
  <c r="BS96" i="4"/>
  <c r="BT96" i="4" s="1"/>
  <c r="BS97" i="4"/>
  <c r="BT97" i="4" s="1"/>
  <c r="BS98" i="4"/>
  <c r="BT98" i="4" s="1"/>
  <c r="BS99" i="4"/>
  <c r="BT99" i="4" s="1"/>
  <c r="BS100" i="4"/>
  <c r="BT100" i="4" s="1"/>
  <c r="BS101" i="4"/>
  <c r="BT101" i="4" s="1"/>
  <c r="BS102" i="4"/>
  <c r="BT102" i="4" s="1"/>
  <c r="BS103" i="4"/>
  <c r="BT103" i="4" s="1"/>
  <c r="BS104" i="4"/>
  <c r="BT104" i="4" s="1"/>
  <c r="BS105" i="4"/>
  <c r="BT105" i="4" s="1"/>
  <c r="BN22" i="4" l="1"/>
  <c r="BN24" i="4"/>
  <c r="BN32" i="4"/>
  <c r="BN35" i="4"/>
  <c r="BN38" i="4"/>
  <c r="BN40" i="4"/>
  <c r="BN3" i="4" l="1"/>
  <c r="BN5" i="4"/>
  <c r="BN7" i="4"/>
  <c r="BN9" i="4"/>
  <c r="BN14" i="4"/>
  <c r="BN15" i="4"/>
  <c r="BN19" i="4"/>
  <c r="BN20" i="4"/>
  <c r="O75" i="2"/>
  <c r="R75" i="2"/>
  <c r="M76" i="2"/>
  <c r="N76" i="2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 s="1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T42" i="2" s="1"/>
  <c r="P72" i="2"/>
  <c r="Q72" i="2"/>
  <c r="Q70" i="2"/>
  <c r="S72" i="2"/>
  <c r="S70" i="2"/>
  <c r="S76" i="2"/>
  <c r="S75" i="2"/>
  <c r="Q76" i="2"/>
  <c r="Q75" i="2"/>
  <c r="P76" i="2"/>
  <c r="N46" i="2"/>
  <c r="S47" i="2"/>
  <c r="S46" i="2"/>
  <c r="N55" i="2"/>
  <c r="Q56" i="2"/>
  <c r="S56" i="2"/>
  <c r="P56" i="2"/>
  <c r="S59" i="2"/>
  <c r="Q59" i="2"/>
  <c r="P59" i="2"/>
  <c r="T59" i="2"/>
  <c r="BB55" i="2" s="1"/>
  <c r="BK55" i="2" s="1"/>
  <c r="P40" i="2"/>
  <c r="P48" i="2"/>
  <c r="T48" i="2"/>
  <c r="BF46" i="2" s="1"/>
  <c r="N62" i="2"/>
  <c r="P63" i="2"/>
  <c r="P62" i="2"/>
  <c r="Q63" i="2"/>
  <c r="Q62" i="2"/>
  <c r="P47" i="2"/>
  <c r="P46" i="2"/>
  <c r="Q47" i="2"/>
  <c r="Q46" i="2"/>
  <c r="P37" i="2"/>
  <c r="Q37" i="2"/>
  <c r="P41" i="2"/>
  <c r="S36" i="2"/>
  <c r="N35" i="2"/>
  <c r="P36" i="2"/>
  <c r="P35" i="2" s="1"/>
  <c r="Q36" i="2"/>
  <c r="Q35" i="2" s="1"/>
  <c r="T76" i="2"/>
  <c r="P75" i="2"/>
  <c r="T72" i="2"/>
  <c r="P70" i="2"/>
  <c r="T40" i="2"/>
  <c r="P38" i="2"/>
  <c r="P55" i="2"/>
  <c r="T56" i="2"/>
  <c r="S55" i="2"/>
  <c r="Q55" i="2"/>
  <c r="T47" i="2"/>
  <c r="T36" i="2"/>
  <c r="BB70" i="2"/>
  <c r="BK70" i="2" s="1"/>
  <c r="T70" i="2"/>
  <c r="T75" i="2"/>
  <c r="BB75" i="2"/>
  <c r="BK75" i="2" s="1"/>
  <c r="BB46" i="2"/>
  <c r="BK46" i="2" s="1"/>
  <c r="T46" i="2"/>
  <c r="AF55" i="2"/>
  <c r="T55" i="2"/>
  <c r="BB38" i="2"/>
  <c r="BK38" i="2"/>
  <c r="T38" i="2"/>
  <c r="BB35" i="2"/>
  <c r="T31" i="2"/>
  <c r="T32" i="2"/>
  <c r="AL29" i="2"/>
  <c r="T33" i="2"/>
  <c r="AR29" i="2"/>
  <c r="M34" i="2"/>
  <c r="N34" i="2"/>
  <c r="S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R8" i="2"/>
  <c r="O8" i="2"/>
  <c r="N10" i="2"/>
  <c r="Q10" i="2"/>
  <c r="M10" i="2"/>
  <c r="M9" i="2"/>
  <c r="N9" i="2" s="1"/>
  <c r="Q22" i="2"/>
  <c r="Q21" i="2" s="1"/>
  <c r="N11" i="2"/>
  <c r="S12" i="2"/>
  <c r="S11" i="2"/>
  <c r="S17" i="2"/>
  <c r="S16" i="2"/>
  <c r="N16" i="2"/>
  <c r="N23" i="2"/>
  <c r="S24" i="2"/>
  <c r="S23" i="2"/>
  <c r="S26" i="2"/>
  <c r="S25" i="2"/>
  <c r="N25" i="2"/>
  <c r="S28" i="2"/>
  <c r="S27" i="2" s="1"/>
  <c r="N27" i="2"/>
  <c r="N29" i="2"/>
  <c r="S30" i="2"/>
  <c r="Q30" i="2"/>
  <c r="P30" i="2"/>
  <c r="AJ29" i="2"/>
  <c r="P34" i="2"/>
  <c r="Q34" i="2"/>
  <c r="P28" i="2"/>
  <c r="P27" i="2"/>
  <c r="Q28" i="2"/>
  <c r="Q27" i="2"/>
  <c r="P26" i="2"/>
  <c r="P25" i="2"/>
  <c r="Q26" i="2"/>
  <c r="Q25" i="2"/>
  <c r="P24" i="2"/>
  <c r="P23" i="2"/>
  <c r="Q24" i="2"/>
  <c r="Q23" i="2"/>
  <c r="P22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M44" i="2"/>
  <c r="N44" i="2" s="1"/>
  <c r="R43" i="2"/>
  <c r="O43" i="2"/>
  <c r="T22" i="2"/>
  <c r="P21" i="2"/>
  <c r="P29" i="2"/>
  <c r="T30" i="2"/>
  <c r="Q29" i="2"/>
  <c r="T28" i="2"/>
  <c r="T26" i="2"/>
  <c r="T24" i="2"/>
  <c r="T17" i="2"/>
  <c r="T12" i="2"/>
  <c r="BB11" i="2"/>
  <c r="BK11" i="2"/>
  <c r="T11" i="2"/>
  <c r="BB16" i="2"/>
  <c r="BK16" i="2" s="1"/>
  <c r="T16" i="2"/>
  <c r="BB23" i="2"/>
  <c r="BK23" i="2"/>
  <c r="T23" i="2"/>
  <c r="BB25" i="2"/>
  <c r="BK25" i="2" s="1"/>
  <c r="T25" i="2"/>
  <c r="BB27" i="2"/>
  <c r="BK27" i="2"/>
  <c r="T27" i="2"/>
  <c r="AF29" i="2"/>
  <c r="BH21" i="2"/>
  <c r="BK21" i="2"/>
  <c r="T21" i="2"/>
  <c r="M80" i="2"/>
  <c r="T80" i="2"/>
  <c r="N80" i="2" s="1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T79" i="2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S3" i="2" s="1"/>
  <c r="T4" i="2"/>
  <c r="N4" i="2"/>
  <c r="N3" i="2" s="1"/>
  <c r="R3" i="2"/>
  <c r="O3" i="2"/>
  <c r="AZ3" i="2"/>
  <c r="Q5" i="2"/>
  <c r="Q3" i="2" s="1"/>
  <c r="P5" i="2"/>
  <c r="P3" i="2" s="1"/>
  <c r="T5" i="2"/>
  <c r="T3" i="2" s="1"/>
  <c r="BB3" i="2"/>
  <c r="BK3" i="2" s="1"/>
  <c r="M86" i="2"/>
  <c r="M85" i="2"/>
  <c r="N86" i="2"/>
  <c r="P86" i="2" s="1"/>
  <c r="N85" i="2"/>
  <c r="S85" i="2" s="1"/>
  <c r="S84" i="2" s="1"/>
  <c r="R84" i="2"/>
  <c r="O84" i="2"/>
  <c r="Q85" i="2"/>
  <c r="P85" i="2"/>
  <c r="T85" i="2" s="1"/>
  <c r="M61" i="2"/>
  <c r="N61" i="2"/>
  <c r="S61" i="2" s="1"/>
  <c r="S60" i="2" s="1"/>
  <c r="R60" i="2"/>
  <c r="O60" i="2"/>
  <c r="M54" i="2"/>
  <c r="N54" i="2"/>
  <c r="S54" i="2" s="1"/>
  <c r="S53" i="2" s="1"/>
  <c r="R53" i="2"/>
  <c r="O53" i="2"/>
  <c r="M20" i="2"/>
  <c r="M19" i="2"/>
  <c r="N20" i="2"/>
  <c r="Q20" i="2"/>
  <c r="Q18" i="2" s="1"/>
  <c r="T19" i="2"/>
  <c r="AZ18" i="2" s="1"/>
  <c r="R18" i="2"/>
  <c r="O18" i="2"/>
  <c r="M14" i="2"/>
  <c r="N14" i="2" s="1"/>
  <c r="R13" i="2"/>
  <c r="O13" i="2"/>
  <c r="M7" i="2"/>
  <c r="N7" i="2"/>
  <c r="P7" i="2"/>
  <c r="P6" i="2" s="1"/>
  <c r="S6" i="2"/>
  <c r="R6" i="2"/>
  <c r="O6" i="2"/>
  <c r="N6" i="2"/>
  <c r="Q61" i="2"/>
  <c r="Q60" i="2" s="1"/>
  <c r="N60" i="2"/>
  <c r="Q54" i="2"/>
  <c r="Q53" i="2" s="1"/>
  <c r="N53" i="2"/>
  <c r="P20" i="2"/>
  <c r="T20" i="2" s="1"/>
  <c r="S20" i="2"/>
  <c r="S18" i="2"/>
  <c r="Q7" i="2"/>
  <c r="Q6" i="2" s="1"/>
  <c r="P18" i="2"/>
  <c r="BB18" i="2" l="1"/>
  <c r="T18" i="2"/>
  <c r="Q14" i="2"/>
  <c r="Q13" i="2" s="1"/>
  <c r="P14" i="2"/>
  <c r="N13" i="2"/>
  <c r="S14" i="2"/>
  <c r="S13" i="2" s="1"/>
  <c r="BK18" i="2"/>
  <c r="P84" i="2"/>
  <c r="BB84" i="2"/>
  <c r="T7" i="2"/>
  <c r="P54" i="2"/>
  <c r="P61" i="2"/>
  <c r="N19" i="2"/>
  <c r="N18" i="2" s="1"/>
  <c r="Q86" i="2"/>
  <c r="T86" i="2" s="1"/>
  <c r="N84" i="2"/>
  <c r="S52" i="2"/>
  <c r="S51" i="2" s="1"/>
  <c r="P52" i="2"/>
  <c r="Q52" i="2"/>
  <c r="Q51" i="2" s="1"/>
  <c r="N51" i="2"/>
  <c r="P83" i="2"/>
  <c r="T83" i="2" s="1"/>
  <c r="BF81" i="2" s="1"/>
  <c r="Q83" i="2"/>
  <c r="S44" i="2"/>
  <c r="S43" i="2" s="1"/>
  <c r="P44" i="2"/>
  <c r="Q44" i="2"/>
  <c r="Q43" i="2" s="1"/>
  <c r="N43" i="2"/>
  <c r="BB41" i="2"/>
  <c r="BK41" i="2" s="1"/>
  <c r="T41" i="2"/>
  <c r="T63" i="2"/>
  <c r="S62" i="2"/>
  <c r="Q65" i="2"/>
  <c r="N64" i="2"/>
  <c r="S65" i="2"/>
  <c r="P65" i="2"/>
  <c r="S50" i="2"/>
  <c r="S49" i="2" s="1"/>
  <c r="P50" i="2"/>
  <c r="Q50" i="2"/>
  <c r="Q49" i="2" s="1"/>
  <c r="N49" i="2"/>
  <c r="S82" i="2"/>
  <c r="S81" i="2" s="1"/>
  <c r="P82" i="2"/>
  <c r="Q82" i="2"/>
  <c r="Q81" i="2" s="1"/>
  <c r="N81" i="2"/>
  <c r="Q78" i="2"/>
  <c r="Q77" i="2" s="1"/>
  <c r="N77" i="2"/>
  <c r="S78" i="2"/>
  <c r="S77" i="2" s="1"/>
  <c r="P78" i="2"/>
  <c r="S9" i="2"/>
  <c r="S8" i="2" s="1"/>
  <c r="N8" i="2"/>
  <c r="P9" i="2"/>
  <c r="Q9" i="2"/>
  <c r="Q8" i="2" s="1"/>
  <c r="S29" i="2"/>
  <c r="T34" i="2"/>
  <c r="S35" i="2"/>
  <c r="T37" i="2"/>
  <c r="S68" i="2"/>
  <c r="P68" i="2"/>
  <c r="Q68" i="2"/>
  <c r="S74" i="2"/>
  <c r="S73" i="2" s="1"/>
  <c r="Q74" i="2"/>
  <c r="Q73" i="2" s="1"/>
  <c r="P74" i="2"/>
  <c r="N73" i="2"/>
  <c r="BF84" i="2" l="1"/>
  <c r="T84" i="2"/>
  <c r="T9" i="2"/>
  <c r="P8" i="2"/>
  <c r="T74" i="2"/>
  <c r="P73" i="2"/>
  <c r="T68" i="2"/>
  <c r="BB64" i="2" s="1"/>
  <c r="BJ35" i="2"/>
  <c r="BK35" i="2" s="1"/>
  <c r="T35" i="2"/>
  <c r="BB29" i="2"/>
  <c r="BK29" i="2" s="1"/>
  <c r="T29" i="2"/>
  <c r="T78" i="2"/>
  <c r="P77" i="2"/>
  <c r="T82" i="2"/>
  <c r="P81" i="2"/>
  <c r="P49" i="2"/>
  <c r="T50" i="2"/>
  <c r="T65" i="2"/>
  <c r="P64" i="2"/>
  <c r="P43" i="2"/>
  <c r="T44" i="2"/>
  <c r="P51" i="2"/>
  <c r="T52" i="2"/>
  <c r="P53" i="2"/>
  <c r="T54" i="2"/>
  <c r="Q84" i="2"/>
  <c r="P13" i="2"/>
  <c r="T14" i="2"/>
  <c r="S64" i="2"/>
  <c r="Q64" i="2"/>
  <c r="BB62" i="2"/>
  <c r="BK62" i="2" s="1"/>
  <c r="T62" i="2"/>
  <c r="T61" i="2"/>
  <c r="P60" i="2"/>
  <c r="BH6" i="2"/>
  <c r="BK6" i="2" s="1"/>
  <c r="T6" i="2"/>
  <c r="BK84" i="2"/>
  <c r="T13" i="2" l="1"/>
  <c r="BB13" i="2"/>
  <c r="BK13" i="2" s="1"/>
  <c r="AF64" i="2"/>
  <c r="T64" i="2"/>
  <c r="BB81" i="2"/>
  <c r="BK81" i="2" s="1"/>
  <c r="T81" i="2"/>
  <c r="T77" i="2"/>
  <c r="BB77" i="2"/>
  <c r="BK77" i="2" s="1"/>
  <c r="BB60" i="2"/>
  <c r="BK60" i="2" s="1"/>
  <c r="T60" i="2"/>
  <c r="T53" i="2"/>
  <c r="BB53" i="2"/>
  <c r="BK53" i="2" s="1"/>
  <c r="T51" i="2"/>
  <c r="BB51" i="2"/>
  <c r="BK51" i="2" s="1"/>
  <c r="BB43" i="2"/>
  <c r="BK43" i="2" s="1"/>
  <c r="T43" i="2"/>
  <c r="T49" i="2"/>
  <c r="BB49" i="2"/>
  <c r="BK49" i="2" s="1"/>
  <c r="BK64" i="2"/>
  <c r="BB73" i="2"/>
  <c r="BK73" i="2" s="1"/>
  <c r="T73" i="2"/>
  <c r="BB8" i="2"/>
  <c r="BK8" i="2" s="1"/>
  <c r="T8" i="2"/>
</calcChain>
</file>

<file path=xl/sharedStrings.xml><?xml version="1.0" encoding="utf-8"?>
<sst xmlns="http://schemas.openxmlformats.org/spreadsheetml/2006/main" count="816" uniqueCount="553">
  <si>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</si>
  <si>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</si>
  <si>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</si>
  <si>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</si>
  <si>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</si>
  <si>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</si>
  <si>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</si>
  <si>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</si>
  <si>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</si>
  <si>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</si>
  <si>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</si>
  <si>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</si>
  <si>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</si>
  <si>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</si>
  <si>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</si>
  <si>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</si>
  <si>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</si>
  <si>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</si>
  <si>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</si>
  <si>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</si>
  <si>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</si>
  <si>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</si>
  <si>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</si>
  <si>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</si>
  <si>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</si>
  <si>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</si>
  <si>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</si>
  <si>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</si>
  <si>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</si>
  <si>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</si>
  <si>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</si>
  <si>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</si>
  <si>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</si>
  <si>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</si>
  <si>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</si>
  <si>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</si>
  <si>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</si>
  <si>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</si>
  <si>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</si>
  <si>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</si>
  <si>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</si>
  <si>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</si>
  <si>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</si>
  <si>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</si>
  <si>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</si>
  <si>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</si>
  <si>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</si>
  <si>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</si>
  <si>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</si>
  <si>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</si>
  <si>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</si>
  <si>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</si>
  <si>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</si>
  <si>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</si>
  <si>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</si>
  <si>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</si>
  <si>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</si>
  <si>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</si>
  <si>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</si>
  <si>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</si>
  <si>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</si>
  <si>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</si>
  <si>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</si>
  <si>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</si>
  <si>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</si>
  <si>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</si>
  <si>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</si>
  <si>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</si>
  <si>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</si>
  <si>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</si>
  <si>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</si>
  <si>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</si>
  <si>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</si>
  <si>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</si>
  <si>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</si>
  <si>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</si>
  <si>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</si>
  <si>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</si>
  <si>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</si>
  <si>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</si>
  <si>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</si>
  <si>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</si>
  <si>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</si>
  <si>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</si>
  <si>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</si>
  <si>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</si>
  <si>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</si>
  <si>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</si>
  <si>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</si>
  <si>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</si>
  <si>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</si>
  <si>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</si>
  <si>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</si>
  <si>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</si>
  <si>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</si>
  <si>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</si>
  <si>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</si>
  <si>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</si>
  <si>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</si>
  <si>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</si>
  <si>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</si>
  <si>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</si>
  <si>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</si>
  <si>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</si>
  <si>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</si>
  <si>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</si>
  <si>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</si>
  <si>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</si>
  <si>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</si>
  <si>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</si>
  <si>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</si>
  <si>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</si>
  <si>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</si>
  <si>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</si>
  <si>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</si>
  <si>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</si>
  <si>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</si>
  <si>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</si>
  <si>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</si>
  <si>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</si>
  <si>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</si>
  <si>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</si>
  <si>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</si>
  <si>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</si>
  <si>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</si>
  <si>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</si>
  <si>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</si>
  <si>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</si>
  <si>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</si>
  <si>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</si>
  <si>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</si>
  <si>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</si>
  <si>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</si>
  <si>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</si>
  <si>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</si>
  <si>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</si>
  <si>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</si>
  <si>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</si>
  <si>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</si>
  <si>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</si>
  <si>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</si>
  <si>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</si>
  <si>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</si>
  <si>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</si>
  <si>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</si>
  <si>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</si>
  <si>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</si>
  <si>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</si>
  <si>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</si>
  <si>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</si>
  <si>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</si>
  <si>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</si>
  <si>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</si>
  <si>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</si>
  <si>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</si>
  <si>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</si>
  <si>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</si>
  <si>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</si>
  <si>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</si>
  <si>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</si>
  <si>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</si>
  <si>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</si>
  <si>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</si>
  <si>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</si>
  <si>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</si>
  <si>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</si>
  <si>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</si>
  <si>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</si>
  <si>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</si>
  <si>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</si>
  <si>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</si>
  <si>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</si>
  <si>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</si>
  <si>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</si>
  <si>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</si>
  <si>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</si>
  <si>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</si>
  <si>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</si>
  <si>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</si>
  <si>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</si>
  <si>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</si>
  <si>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</si>
  <si>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</si>
  <si>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</si>
  <si>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</si>
  <si>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</si>
  <si>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</si>
  <si>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</si>
  <si>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</si>
  <si>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</si>
  <si>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</si>
  <si>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</si>
  <si>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</si>
  <si>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</si>
  <si>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</si>
  <si>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</si>
  <si>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</si>
  <si>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</si>
  <si>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</si>
  <si>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</si>
  <si>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</si>
  <si>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</si>
  <si>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</si>
  <si>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</si>
  <si>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</si>
  <si>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</si>
  <si>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</si>
  <si>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</si>
  <si>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</si>
  <si>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</si>
  <si>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</si>
  <si>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</si>
  <si>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</si>
  <si>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</si>
  <si>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</si>
  <si>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</si>
  <si>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</si>
  <si>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</si>
  <si>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</si>
  <si>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</si>
  <si>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</si>
  <si>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</si>
  <si>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</si>
  <si>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</si>
  <si>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</si>
  <si>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</si>
  <si>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</si>
  <si>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</si>
  <si>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</si>
  <si>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</si>
  <si>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</si>
  <si>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</si>
  <si>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</si>
  <si>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</si>
  <si>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</si>
  <si>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</si>
  <si>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</si>
  <si>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</si>
  <si>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</si>
  <si>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</si>
  <si>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</si>
  <si>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</si>
  <si>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</si>
  <si>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</si>
  <si>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</si>
  <si>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</si>
  <si>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</si>
  <si>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</si>
  <si>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</si>
  <si>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</si>
  <si>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</si>
  <si>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</si>
  <si>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</si>
  <si>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</si>
  <si>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</si>
  <si>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</si>
  <si>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</si>
  <si>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</si>
  <si>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</si>
  <si>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</si>
  <si>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</si>
  <si>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</si>
  <si>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</si>
  <si>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</si>
  <si>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</si>
  <si>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</si>
  <si>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</si>
  <si>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</si>
  <si>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</si>
  <si>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</si>
  <si>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</si>
  <si>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</si>
  <si>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</si>
  <si>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</si>
  <si>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</si>
  <si>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</si>
  <si>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</si>
  <si>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</si>
  <si>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</si>
  <si>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</si>
  <si>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</si>
  <si>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</si>
  <si>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</si>
  <si>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</si>
  <si>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</si>
  <si>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</si>
  <si>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</si>
  <si>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</si>
  <si>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</si>
  <si>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</si>
  <si>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</si>
  <si>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</si>
  <si>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</si>
  <si>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</si>
  <si>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</si>
  <si>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</si>
  <si>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</si>
  <si>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</si>
  <si>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</si>
  <si>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</si>
  <si>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</si>
  <si>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</si>
  <si>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</si>
  <si>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</si>
  <si>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</si>
  <si>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</si>
  <si>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</si>
  <si>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</si>
  <si>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</si>
  <si>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</si>
  <si>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</si>
  <si>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</si>
  <si>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</si>
  <si>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</si>
  <si>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</si>
  <si>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</si>
  <si>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</si>
  <si>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</si>
  <si>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</si>
  <si>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</si>
  <si>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</si>
  <si>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</si>
  <si>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</si>
  <si>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</si>
  <si>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</si>
  <si>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</si>
  <si>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</si>
  <si>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</si>
  <si>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</si>
  <si>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</si>
  <si>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</si>
  <si>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реконструкция существующей ВЛ-0,4 кВ № 2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</si>
  <si>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ВЛ-6 кВ № 2.1.25 в части монтажа ответвительной арматуры в точке врезки (объем реконструкции уточнить при проектировании), в том числе по ТУ С-3677.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</si>
  <si>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</si>
  <si>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3 в части монтажа ответвительной арматуры в точке врезки (тип и технические характеристики уточнить при проектировании).</t>
  </si>
  <si>
    <t>реконструкция существующей ВЛ-0,4 кВ № 2 в части монтажа ответвительной арматуры в точке врезки (тип и технические характеристики уточнить при проектировании).</t>
  </si>
  <si>
    <t>реконструкция существующей ВЛ-10 кВ № 129.12 в части монтажа ответвительной арматуры в точке врезки (объем реконструкции уточнить при проектировании) (в том числе по ТУ Ц-16349).</t>
  </si>
  <si>
    <t>Аналог. Ц-16995 и Ц-17034.</t>
  </si>
  <si>
    <t>Аналог. Ц-17032, Ц-17012, Ц-16997 и Ц-16904.</t>
  </si>
  <si>
    <t>Аналог. Ц-17002, Ц-17003, Ц-17011, Ц-17016 и Ц-17029.</t>
  </si>
  <si>
    <t>Аналог. Ц-17004 и Ц-17007.</t>
  </si>
  <si>
    <t>МСБ. Звонок 11.2018</t>
  </si>
  <si>
    <t>реконструкция существующей ВЛ-0,4кВ №2  в части монтажа ответвительной арматуры в точке врезки (объем реконструкции уточнить при проектировании).</t>
  </si>
  <si>
    <t>41756597 (ВЭС-3922/2018)</t>
  </si>
  <si>
    <t>41752743 (ЗЭС-3607/2018)</t>
  </si>
  <si>
    <t>41748494 (СЭС-3972/2018)</t>
  </si>
  <si>
    <t>41749958 (СЭС-3974/2018)</t>
  </si>
  <si>
    <t>41753358 (СЭС-3977/2018)</t>
  </si>
  <si>
    <t>41753483 (СЭС-3979/2018)</t>
  </si>
  <si>
    <t>41752468 (СЭС-3982/2018)</t>
  </si>
  <si>
    <t>41756612 (СЭС-3988/2018)</t>
  </si>
  <si>
    <t>41755426 (СЭС-3990/2018)</t>
  </si>
  <si>
    <t>41757489 (СЭС-3994/2018)</t>
  </si>
  <si>
    <t>41757495 (СЭС-3995/2018)</t>
  </si>
  <si>
    <t>41735311 (ЦЭС-16941/2018)</t>
  </si>
  <si>
    <t>41734189 (ЦЭС-16952/2018)</t>
  </si>
  <si>
    <t>41750126 (ЦЭС-17028/2018)</t>
  </si>
  <si>
    <t>41751371 (ЦЭС-17091/2018)</t>
  </si>
  <si>
    <t>41748862 (ЦЭС-17095/2018)</t>
  </si>
  <si>
    <t>41748464 (ЦЭС-17098/2018)</t>
  </si>
  <si>
    <t>41748479 (ЦЭС-17103/2018)</t>
  </si>
  <si>
    <t>41752057 (ЦЭС-17113/2018)</t>
  </si>
  <si>
    <t>41752046 (ЦЭС-17115/2018)</t>
  </si>
  <si>
    <t>41752362 (ЦЭС-17119/2018)</t>
  </si>
  <si>
    <t>41752415 (ЦЭС-17120/2018)</t>
  </si>
  <si>
    <t>41752433 (ЦЭС-17128/2018)</t>
  </si>
  <si>
    <t>41752132 (ЦЭС-17131/2018)</t>
  </si>
  <si>
    <t>41752450 (ЦЭС-17133/2018)</t>
  </si>
  <si>
    <t>41754051 (ЦЭС-17138/2018)</t>
  </si>
  <si>
    <t>41751420 (ЦЭС-17140/2018)</t>
  </si>
  <si>
    <t>41753457 (ЦЭС-17141/2018)</t>
  </si>
  <si>
    <t>41752326 (ЦЭС-17142/2018)</t>
  </si>
  <si>
    <t>41752715 (ЦЭС-17147/2018)</t>
  </si>
  <si>
    <t>41755413 (ЦЭС-17150/2018)</t>
  </si>
  <si>
    <t>41756385 (ЦЭС-17164/2018)</t>
  </si>
  <si>
    <t>41756371 (ЦЭС-17168/2018)</t>
  </si>
  <si>
    <t>41756415 (ЦЭС-17169/2018)</t>
  </si>
  <si>
    <t>41757376 (ЦЭС-17170/2018)</t>
  </si>
  <si>
    <t>41755313 (ЦЭС-17171/2018)</t>
  </si>
  <si>
    <t>41757305 (ЦЭС-17180/2018)</t>
  </si>
  <si>
    <t>КФХ Бобровников Николай Валентинович</t>
  </si>
  <si>
    <t>Горлов Николай Васильевич</t>
  </si>
  <si>
    <t>Шаполов Вячеслав Владимирович</t>
  </si>
  <si>
    <t>Братчун Николай Никифорович</t>
  </si>
  <si>
    <t>Бышова Марина Викторовна</t>
  </si>
  <si>
    <t>Зимина Мария Петровна</t>
  </si>
  <si>
    <t>Гришина Валентина Ивановна</t>
  </si>
  <si>
    <t>Павлухин Александр Александрович</t>
  </si>
  <si>
    <t>Трубникова Галина Алексеевна</t>
  </si>
  <si>
    <t>Гоняев Семен Дмитриевич</t>
  </si>
  <si>
    <t>Синицын Сергей Иванович</t>
  </si>
  <si>
    <t>Стрелкова Марина Владимировна</t>
  </si>
  <si>
    <t>Сергеев Сергей Викторович</t>
  </si>
  <si>
    <t>Шафоростова Валентина Павловна</t>
  </si>
  <si>
    <t>Хохлов Александр Павлович</t>
  </si>
  <si>
    <t>Мартынова Людмила Николаевна</t>
  </si>
  <si>
    <t>Разин Владимир Ильич</t>
  </si>
  <si>
    <t>Белецкий Геннадий Николаевич</t>
  </si>
  <si>
    <t>Заварзина Мария Александровна</t>
  </si>
  <si>
    <t>Мицкевич Анна Викторовна</t>
  </si>
  <si>
    <t>Попов Вадим Иванович</t>
  </si>
  <si>
    <t>Попов Евгений Иванович</t>
  </si>
  <si>
    <t>Подгорная Маргарита Станиславовна</t>
  </si>
  <si>
    <t>Ревенков Константин Владимирович</t>
  </si>
  <si>
    <t>Семехина Елена Спартаковна</t>
  </si>
  <si>
    <t>Паруликов Михаил Васильевич</t>
  </si>
  <si>
    <t>Абаранок Татьяна Лаврентьевна</t>
  </si>
  <si>
    <t>Колесникова Лидия Николаевна</t>
  </si>
  <si>
    <t>Волобуева Наталья Михайловна</t>
  </si>
  <si>
    <t>Шабанова Наталья Евгеньевна</t>
  </si>
  <si>
    <t>Ганин Антон Викторович</t>
  </si>
  <si>
    <t>Слободина Лариса Валерьевна</t>
  </si>
  <si>
    <t>Москвичев Александр Геннадьевич</t>
  </si>
  <si>
    <t>Кретов Иван Васильевич</t>
  </si>
  <si>
    <t>Клыкова Анна Алексеевна</t>
  </si>
  <si>
    <t>Даниленко Андрей Васильевич</t>
  </si>
  <si>
    <t>Прокошев Александр Алексеевич</t>
  </si>
  <si>
    <t>ЛРЭС</t>
  </si>
  <si>
    <t>ПРЭС</t>
  </si>
  <si>
    <t>Курская обл., Касторенский р-н, с. Жерновец</t>
  </si>
  <si>
    <t>Курская обл., Льговский район, с. Б. Угоны, ул. Понизовка, кад. № 46:13:030101:783</t>
  </si>
  <si>
    <t>Курская обл., г. Железногорск, территория СНТ «Родничок», участок №305, кад.№46:30:000011:3403</t>
  </si>
  <si>
    <t>Курская обл., г.Железногорск,с/о "Горняк" зона Рясник, уч.189</t>
  </si>
  <si>
    <t>Курская обл., г.Железногорск,с/о " Заря", уч.180</t>
  </si>
  <si>
    <t>Курская обл., г.Железногорск,снт "Горняк" зона Михайловский , уч.287</t>
  </si>
  <si>
    <t>Курская обл., г.Железногорск,снт "Горняк" зона "Шахтер", уч.512/4</t>
  </si>
  <si>
    <t>Курская обл., Железногорский р-н,Студенокский с/с, в районе д. Погарище, зд.24</t>
  </si>
  <si>
    <t>Курская обл., г.Железногорск,снт "Горняк" зона "Михайловский", уч.321</t>
  </si>
  <si>
    <t>Курская обл., г.Железногорск, снт" Горняк" зона" Михайловский", уч.327</t>
  </si>
  <si>
    <t>Курская обл., г.Железногорск,снт "Горняк" зона "Михайловский", уч.329</t>
  </si>
  <si>
    <t>Курская обл., Курский р-н, снт "Биолог", уч. №80</t>
  </si>
  <si>
    <t>Курская обл., Курский р-н, снт "Приморское", уч. 1200</t>
  </si>
  <si>
    <t>г. Курск, с/т «Цветово», участок №121, кад.№46:29:103182:140</t>
  </si>
  <si>
    <t>Курская обл, Поныровский р-он, с. 1-Поныри, кад:46:18:021103:230</t>
  </si>
  <si>
    <t>Курский р-н, п. Камыши, кад.:46:11:060701:824</t>
  </si>
  <si>
    <t>Курская обл., Курский р-н, х. Кислино, кад.: 46:11:170607:1807</t>
  </si>
  <si>
    <t>Курская обл., Курский р-н, п. Лазурный, ул. Сиреневая, уч.16</t>
  </si>
  <si>
    <t>Курская обл., г. Курск, урочище  Кулига, уч. 46:29:103050:54</t>
  </si>
  <si>
    <t>Курская обл., г. Курск, урочище Кулига, уч. 46:29:103050:50</t>
  </si>
  <si>
    <t>Курская обл., Курский р-н, снт "Резинщик", уч. 454</t>
  </si>
  <si>
    <t>Курский р-н, снт "Резинщик", уч. 418</t>
  </si>
  <si>
    <t>Курская обл., Курский р-н, снт "Биолог", уч. 1794</t>
  </si>
  <si>
    <t>Курская обл., Курский р-н, д. Долгое, ул. Радужная, уч. 299</t>
  </si>
  <si>
    <t>Курская обл., Курский р-н, снт "Тускарь", уч. 364</t>
  </si>
  <si>
    <t>Курская обл., Курский р-н, с/т Цветово, уч.№15</t>
  </si>
  <si>
    <t>Курская обл., г. Курск, урочище Кулига, кад.:46:29:103052:418</t>
  </si>
  <si>
    <t>Курская обл., г. Курск, урочище Кулига, уч. 46:29:103055:250</t>
  </si>
  <si>
    <t>Курская обл., г. Курск, ул. М.Теплицкого, д.68</t>
  </si>
  <si>
    <t>Курская обл., г. Курск, урочище Кулига, уч. 46:29:103052:229</t>
  </si>
  <si>
    <t>Курская обл., Курский р-н, снт "Приморское", уч. 404/344</t>
  </si>
  <si>
    <t>Курская обл., Курский р-н, снт "Приморское", уч. 665</t>
  </si>
  <si>
    <t>Курская обл., г. Курск, тсн "Курск", уч. 728</t>
  </si>
  <si>
    <t>Курская обл., г. Курск, ул. Марка Теплицкого, 12</t>
  </si>
  <si>
    <t>Курская обл., Курский р-н, д. Ноздрачево, кад.:46:11:131105:244</t>
  </si>
  <si>
    <t>Курская обл., Курский р-н, снт "Биолог", уч. 513</t>
  </si>
  <si>
    <t>Курская обл., Курский р-н, снт "Спутник", уч. №144</t>
  </si>
  <si>
    <t>реконструкция существующей ВЛ-0,4 кВ № 1 в части монтажа ответвительной арматуры в точке врезки (тип и технические характеристики уточнить при проектировании).</t>
  </si>
  <si>
    <t>строительство ВЛ-0,4 кВ протяженностью 0,32 км самонесущим изолированным проводом от ТП-10/0,4 кВ № 194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</si>
  <si>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 №194 в части монтажа дополнительного линейного коммутационного аппарата (объем реконструкции уточнить при проектировании).</t>
  </si>
  <si>
    <t>реконструкция существующей ВЛ-0,4 кВ № 1 в части монтажа дополнительного провода на участке протяженностью 0,280 км  по трассе (в пролетах опор №№ 9…16) (объем реконструкции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</si>
  <si>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0,25 км от опоры №13-8 существующей ВЛ-0,4кВ №2 до границы земельного участка заявителя (номер опоры, 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</si>
  <si>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0,205 км от опоры №1-1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(в том числе 0,14 км по техническим условиям С-3839).</t>
  </si>
  <si>
    <t>реконструкция существующей ВЛ-0,4 кВ № 2 в части монтажа ответвительной арматуры в точке врезки (объем реконструкции уточнить при проектировании) (в том числе по техническим условиям С-3839).</t>
  </si>
  <si>
    <t>строительство воздушной линии электропередачи 0,4 кВ самонесущим изолированным проводом – ответвления протяженностью 0,15 км от опоры № 16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(в том числе 0,15 км по техническим условиям С-3975).</t>
  </si>
  <si>
    <t>реконструкция существующей ВЛ-0,4 кВ № 1 в части монтажа двух дополнительных проводов на участке протяженностью 0,12 км, в пролетах опор №№ 13…16, с заменой 4-х опор (объем реконструкции уточнить при проектировании) (в том числе по техническим условиям С-3975).</t>
  </si>
  <si>
    <t>строительство воздушной линии электропередачи 6 кВ защищенным проводом – ответвления протяженностью 0,35 км от опоры существующей ВЛ-6 кВ № 2.1.25 до проектируемой ТП-6/0,4 кВ с увеличением протяженности существующей ВЛ-6 кВ (точку врезки, марку и сечение провода, протяженность уточнить при проектировании) (в том числе 0,35 км по техническим условиям С-3677);
- монтаж одного линейного разъединителя 6 кВ в точке врезки проектируемого ответвления от ВЛ-6 кВ № 2.1.25 (тип и технические характеристики уточнить при проектировании) (в том числе по техническим условиям С-3677);
- монтаж одного линейного разъединителя 6 кВ на концевой опоре проектируемого ответвления от ВЛ-6 кВ № 2.1.25 (тип и технические характеристики уточнить при проектировании) (в том числе по техническим условиям С-3677);
- строительство ЛЭП-0,4 кВ протяженностью 0,45 км от проектируемой ТП-6/0,4 кВ до границы земельного участка заявителя (марку и сечение провода, протяженность уточнить при проектировании), в том числе:
- строительство кабельной линии электропередачи 0,4 кВ методом горизонтально направленного бурения (ГНБ) 0,1 км (в том числе 0,1 км по техническим условиям     С-3677);
- строительство воздушной линии электропередачи 0,4 кВ самонесущим изолированным проводом (ВЛИ-0,4 кВ) протяженностью 0,35 км (в том числе 0,35 км по техническим условиям С-3677).
10.2.	 Строительство новых подстанций: строительство трансформаторной подстанции 6/0,4 кВ киоскового типа с одним силовым трансформатором мощностью 100 кВА (тип ТП, мощность трансформатора, схемы соединений РУ-6 кВ и РУ-0,4 кВ, количество и параметры оборудования уточнить при проектировании) (в том числе по техническим условиям С-3677)</t>
  </si>
  <si>
    <t>реконструкция существующей ВЛ-6 кВ № 2.1.25 в части монтажа ответвительной арматуры в точке врезки (объем реконструкции уточнить при проектировании) (в том числе по техническим условиям С-3677).</t>
  </si>
  <si>
    <t>строительство ЛЭП-0,4 кВ протяженностью 0,29 км от ТП-6/0,4 кВ № 031 до границы земельного участка заявителя (марку и сечение провода, протяженность уточнить при проектировании), в том числе:
- строительство кабельной линии электропередачи 0,4 кВ методом прокладки в траншее, протяженностью 0,13 км (в том числе 0,13 км по техническим условиям        С-3889);
- строительство воздушной линии электропередачи 0,4 кВ самонесущим изолированным проводом (ВЛИ-0,4 кВ) протяженностью 0,16 км (в том числе 0,16 км по техническим условиям С-3889);</t>
  </si>
  <si>
    <t>реконструкция существующей ТП-6/0,4 кВ №031 в части монтажа дополнительного линейного коммутационного аппарата (объем реконструкции уточнить при проектировании)          (в том числе по техническим условиям С-3889).</t>
  </si>
  <si>
    <t>строительство воздушной линии электропередачи 0,4 кВ самонесущим изолированным проводом – ответвления протяженностью 0,22 км от опоры № 4-3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</si>
  <si>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6 кВ защищенным проводом – ответвления протяженностью 0,35 км от опоры существующей ВЛ-6 кВ № 2.1.25 до проектируемой ТП-6/0,4 кВ с увеличением протяженности существующей ВЛ-6 кВ (точку врезки, марку и сечение провода, протяженность уточнить при проектировании), в том числе 0,35 км по ТУ С-3677;
- монтаж одного линейного разъединителя 6 кВ в точке врезки проектируемого ответвления от ВЛ-6 кВ № 2.1.25 (тип и технические характеристики уточнить при проектировании), в том числе по ТУ С-3677;
- монтаж одного линейного разъединителя 6 кВ на концевой опоре проектируемого ответвления от ВЛ-6 кВ № 2.1.25 (тип и технические характеристики уточнить при проектировании), в том числе по ТУ С-3677;
- строительство ЛЭП-0,4 кВ протяженностью 0,7 км от проектируемой ТП-6/0,4 кВ до границы земельного участка заявителя (марку и сечение провода, протяженность уточнить при проектировании), в том числе:
- строительство кабельной линии электропередачи 0,4 кВ методом горизонтально направленного бурения (ГНБ) 0,1 км, в том числе 0,1 км по ТУ С-3677;
- строительство воздушной линии электропередачи 0,4 кВ самонесущим изолированным проводом (ВЛИ-0,4 кВ) протяженностью 0,6 км, в том числе 0,6 км по ТУ С-3677
10.2.	 Строительство новых подстанций: строительство трансформаторной подстанции 6/0,4 кВ киоскового типа с одним силовым трансформатором мощностью 100 кВА (тип ТП, мощность трансформатора, схемы соединений РУ-6 кВ и РУ-0,4 кВ, количество и параметры оборудования уточнить при проектировании), в том числе по ТУ С-3677.</t>
  </si>
  <si>
    <t>строительство воздушной линии электропередачи 6 кВ защищенным проводом – ответвления протяженностью 0,35 км от опоры существующей ВЛ-6 кВ № 2.1.25 до проектируемой ТП-6/0,4 кВ с увеличением протяженности существующей ВЛ-6 кВ (точку врезки, марку и сечение провода, протяженность уточнить при проектировании), в том числе 0,35 км по ТУ   С-3677;
- монтаж одного линейного разъединителя 6 кВ в точке врезки проектируемого ответвления от ВЛ-6 кВ № 2.1.25 (тип и технические характеристики уточнить при проектировании), в том числе по ТУ С-3677;
- монтаж одного линейного разъединителя 6 кВ на концевой опоре проектируемого ответвления от ВЛ-6 кВ № 2.1.25 (тип и технические характеристики уточнить при проектировании), в том числе по ТУ С-3677;
- строительство ЛЭП-0,4 кВ протяженностью 0,91 км от проектируемой ТП-6/0,4 кВ до границы земельного участка заявителя (марку и сечение провода, протяженность уточнить при проектировании), в том числе:
- строительство кабельной линии электропередачи 0,4 кВ методом горизонтально направленного бурения (ГНБ) 0,1 км, в том числе 0,1 км по ТУ С-3677;
- строительство воздушной линии электропередачи 0,4 кВ самонесущим изолированным проводом (ВЛИ-0,4 кВ) протяженностью 0,81 км, в том числе 0,81 км по ТУ С-3674.
10.2.	 Строительство новых подстанций: строительство трансформаторной подстанции 6/0,4 кВ киоскового типа с одним силовым трансформатором мощностью 100 кВА (тип ТП, мощность трансформатора, схемы соединений РУ-6 кВ и РУ-0,4 кВ, количество и параметры оборудования уточнить при проектировании), в том числе по ТУ С-3677.</t>
  </si>
  <si>
    <t>реконструкция существующей ВЛ-6 кВ № 2.1.25  в части монтажа ответвительной арматуры в точке врезки (объем реконструкции уточнить при проектировании), в том числе по ТУ С-3677.</t>
  </si>
  <si>
    <t>строительство воздушной линии электропередачи 6 кВ защищенным проводом – ответвления протяженностью 0,35 км от опоры существующей ВЛ-6 кВ № 2.1.25 до проектируемой ТП-6/0,4 кВ с увеличением протяженности существующей ВЛ-6 кВ (точку врезки, марку и сечение провода, протяженность уточнить при проектировании), в том числе 0,35 км по ТУ С-3677;
- монтаж одного линейного разъединителя 6 кВ в точке врезки проектируемого ответвления от ВЛ-6 кВ № 2.1.25 (тип и технические характеристики уточнить при проектировании), в том числе по ТУ С-3677;
- монтаж одного линейного разъединителя 6 кВ на концевой опоре проектируемого ответвления от ВЛ-6 кВ № 2.1.25 (тип и технические характеристики уточнить при проектировании), в том числе по ТУ С-3677;
- строительство ЛЭП-0,4 кВ протяженностью 0,7 км от проектируемой ТП-6/0,4 кВ до границы земельного участка заявителя (марку и сечение провода, протяженность уточнить при проектировании), в том числе:
- строительство кабельной линии электропередачи 0,4 кВ методом горизонтально направленного бурения (ГНБ) 0,1 км, в том числе 0,1 км по ТУ С-3677;
- строительство воздушной линии электропередачи 0,4 кВ самонесущим изолированным проводом (ВЛИ-0,4 кВ) протяженностью 0,6 км, в том числе 0,6 км по ТУ С-3677.
10.2.	 Строительство новых подстанций: строительство трансформаторной подстанции 6/0,4 кВ киоскового типа с одним силовым трансформатором мощностью 100 кВА (тип ТП, мощность трансформатора, схемы соединений РУ-6 кВ и РУ-0,4 кВ, количество и параметры оборудования уточнить при проектировании), в том числе по ТУ С-3677.</t>
  </si>
  <si>
    <t>строительство воздушной линии электропередачи 0,4 кВ самонесущим изолированным проводом – ответвления протяженностью 0,18 км от опоры № СП-75а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</si>
  <si>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0,16 км от опоры №9 существующей ВЛ-0,4 кВ №1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проектировании), в том числе 0,05 км по ТУ Ц-16946.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</si>
  <si>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проектировании), в том числе по ТУ Ц-16946.</t>
  </si>
  <si>
    <t>реконструкция существующей ВЛ-10 кВ № 412.06 в части монтажа ответвительной арматуры в точке врезки (объем реконструкции уточнить при проектировании) (в том числе по техническим условиям Ц-16904)</t>
  </si>
  <si>
    <t>строительство воздушной линии электропередачи 0,4 кВ самонесущим изолированным проводом (ВЛИ-0,4 кВ) протяженностью 0,24 км от ТП-10/0,4 № 165 до границы земельного участка заявителя (марку и сечение провода, протяженность уточнить при проектировании).      
10.2.	Строительство новых подстанций:                                                                             нет.                                                                          
10.3.	Увеличение сечения проводов и кабелей:	нет.
10.4.	Замена или увеличение мощности трансформаторов:	нет.
10.5.	Расширение распределительных устройств: монтаж дополнительного коммутационного аппарата проектируемой ВЛ-0,4 кВ отходящей от ТП-10/0,4 кВ       № 165 (тип и технические характеристики коммутационного аппарата уточнить при проектировании).</t>
  </si>
  <si>
    <t>реконструкция существующей ТП-10/0,4 кВ № 165 в части адаптации шин 0,4 кВ, для стыковки с проектируемым коммутационным аппаратом (объем реконструкции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</si>
  <si>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0,14 км от опоры № 3-13 (номер опоры уточнить при проектировании)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</si>
  <si>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0,5 км от опоры № 1-3 существующей ВЛ-0,4 кВ № 1 до границы земельного участка заявителя, с увеличением протяженности существующей           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</si>
  <si>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(ВЛИ-0,4 кВ) протяженностью 0,31 км от ТП-10/0,4 № 816 до границы земельного участка заявителя (марку и сечение провода, протяженность уточнить при проектировании). монтаж дополнительного коммутационного аппарата проектируемой ВЛ-0,4 кВ отходящей от ТП-10/0,4 кВ       № 816 (тип и технические характеристики коммутационного аппарата уточнить при проектировании).</t>
  </si>
  <si>
    <t>реконструкция существующей ТП-10/0,4 кВ № 816 в части адаптации шин 0,4 кВ, для стыковки с проектируемым коммутационным аппаратом (объем реконструкции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</si>
  <si>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0,05 км от опоры № 11 (номер опоры уточнить при проектировании) существующей ВЛ-0,4 кВ № 3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</si>
  <si>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0,13 км от опоры № 2 (номер опоры уточнить при проектировании)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</si>
  <si>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0,04 км от опоры № 1-2 (номер опоры уточнить при проектировании)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</si>
  <si>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0,12 км от опоры № 11 (номер опоры уточнить при проектировании)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</si>
  <si>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0,15 км от опоры № 13 (номер опоры уточнить при проектировании)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</si>
  <si>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0,06 км от опоры №2-5 существующей ВЛ-0,4кВ №3 до границы земельного участка заявителя (номер опоры, марку и сечение провода, протяженность уточнить при проектировании) (в том числе 0,06 км по техническим условиям Ц-16239).</t>
  </si>
  <si>
    <t>реконструкция существующей ВЛ-0,4 кВ №3 в части монтажа ответвительной арматуры в точке врезки (объем реконструкции уточнить при проектировании) (в том числе по техническим условиям Ц-16239).</t>
  </si>
  <si>
    <t>строительство воздушной линии электропередачи 0,4 кВ самонесущим изолированным проводом – ответвления протяженностью 0,035 км от опоры № 2-4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</si>
  <si>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ВЛ-10 кВ № 32  в части монтажа ответвительной арматуры к опоре ВЛ-10 кВ в точке врезки (объем реконструкции уточнить при проектировании), в том числе по ТУ Ц-16893.</t>
  </si>
  <si>
    <t>строительство воздушной линии электропередачи 0,4 кВ самонесущим изолированным проводом протяженностью 0,37 км от ТП-10/04 кВ № 081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</si>
  <si>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 №081 кВА в части монтажа дополнительного линейного коммутационного аппарата (объем реконструкции уточнить при проектировании).
10.6.	 Модернизация оборудования:	нет.
10.7.    Реконструкция объектов электросетевого хозяйства:  реконструкция существующей ВЛ-0,4 кВ № 2 в части монтажа совместной подвеской проектируемой ВЛ-0,4 кВ на участке протяженностью 0,34 км от ТП-10/0,4 кВ № 081 до опоры №13  (объем реконструкции уточнить при проектировании).</t>
  </si>
  <si>
    <t>строительство воздушной линии электропередачи 0,4 кВ самонесущим изолированным проводом протяженностью 0,095 км от ТП-10/04 кВ № 086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</si>
  <si>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 №086 в части монтажа дополнительного линейного коммутационного аппарата (объем реконструкции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</si>
  <si>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0,08 км от опоры №1-15 существующей ВЛ-0,4 кВ №2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</si>
  <si>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 км от опоры №1-2 существующей ВЛ-0,4 кВ №1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</si>
  <si>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0,03 км от опоры № 3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</si>
  <si>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0,29 км от опоры № 6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</si>
  <si>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0,21 км от опоры № 19 существующей ВЛ-0,4 кВ № 4 до границы земельного участка заявителя, с увеличением протяженности существующей ВЛ-0,4 кВ  (точку врезки, марку и сечение провода, протяженность уточнить при проектировании) (в том числе 0,3 км по техническим условиям Ц-16634).</t>
  </si>
  <si>
    <t>реконструкция существующей ВЛ-0,4 кВ № 4 в части монтажа ответвительной арматуры в точке врезки (тип и технические характеристики уточнить при проектировании) (в том числе по техническим условиям Ц-16634).</t>
  </si>
  <si>
    <t>строительство воздушной линии электропередачи 0,4 кВ самонесущим изолированным проводом – ответвления протяженностью 0,2 км от опоры № 2-9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</si>
  <si>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0,06 км от опоры № 1-3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</si>
  <si>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Аналог. Ц-17113 и Ц-17115.</t>
  </si>
  <si>
    <t>41739690 (ЦЭС-17019/2018)</t>
  </si>
  <si>
    <t>Сазонов Сергей Александрович</t>
  </si>
  <si>
    <t>Курская обл., урский р-н, снт "Цветово", уч. №60</t>
  </si>
  <si>
    <t>реконструкция существующей ВЛ-10 кВ № 412.06 в части монтажа ответвительной арматуры в точке врезки (объем реконструкции уточнить при проектировании) (в том числе по техническим условиям Ц-16904).</t>
  </si>
  <si>
    <t>Дьяконов Николай Александрович</t>
  </si>
  <si>
    <t>Курская обл., г. Курск, с/т "Вишенка", уч. 209/8д</t>
  </si>
  <si>
    <t>строительство воздушной линии электропередачи 0,4 кВ самонесущим изолированным проводом – ответвления протяженностью 0,03 км от опоры № 6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</si>
  <si>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41758544 (ЦЭС-17153/2018)</t>
  </si>
  <si>
    <t>ТП №194 (инв. № 1048)</t>
  </si>
  <si>
    <t>ВЛ-0,4кВ №2 (инв. № 303130750200)</t>
  </si>
  <si>
    <t>Остальной объем строительства в С-3839 (Очередь 117 Северо-восток)</t>
  </si>
  <si>
    <t>0,12 с заменой 4-х опор</t>
  </si>
  <si>
    <t>Аналог. С-3977 и С-3975.
Объем строительства в С-3975 (Очередь 121)</t>
  </si>
  <si>
    <t>Объем строительства в С-3677 (Очередь 115 зона "Михайловская")</t>
  </si>
  <si>
    <t>Аналог. С-3982 и С-3889. (Объем строительства в С-3889 (Очередь 118 льготники))</t>
  </si>
  <si>
    <t>Остальной объем строительства в Ц-16944 (Очередь 120_хоз. способ)</t>
  </si>
  <si>
    <t>Остальной объем строительства в Ц-16904 (Очередь № 120 Юго-запад)</t>
  </si>
  <si>
    <t>СНТ Цветово. Аналог. Ц-16995, Ц-17028 и Ц-17034. (Объем строительства в Ц-16904 (Очередь № 120 Юго-запад) и Ц-16995 (Очередь 121 Юго-запад-1)</t>
  </si>
  <si>
    <t>Аналог. Ц-17138 и Ц-16239. (Объем строительства в Ц-16239)</t>
  </si>
  <si>
    <t>ТП-10/0,4 № 165 (инв. № 6207)</t>
  </si>
  <si>
    <t>Монтаж АВ-0,4 кВ</t>
  </si>
  <si>
    <t>Аналог. Ц-17113 и Ц-17115.
Объем строительства в Ц-17115 (Очередь 122)</t>
  </si>
  <si>
    <t>Аналог. Ц-17141 и Ц-16893 (договор ТП не подписан).
Остальной объем строительства в Ц-17021 (Очередь 121 Юго-запад-1)</t>
  </si>
  <si>
    <t>Аналог. Ц-17131 и Ц-16349.
Остальной объем строительства в Ц-16349 (Очередь 115 льготники)</t>
  </si>
  <si>
    <t>Реконструкция существующей ВЛ-0,4 кВ в части монтажа совместной подвеской проектируемой ВЛ-0,4 кВ на участке протяженностью 0,34 км</t>
  </si>
  <si>
    <t>Аналог. Ц-17170 и Ц-16634.
Остальной объем строительства в Ц-16634 (Очередь 118 хоз.способ)</t>
  </si>
  <si>
    <t>41753252 (СЭС-3975/2018)</t>
  </si>
  <si>
    <t>Гасперович Галина Ивановна</t>
  </si>
  <si>
    <t>Курская обл., г.Железногорск,с/о Заря, уч.542/543</t>
  </si>
  <si>
    <t>строительство воздушной линии электропередачи 0,4 кВ самонесущим изолированным проводом – ответвления протяженностью 0,29 км от опоры № 16 существующей ВЛ-0,4 кВ № 1 до границы земельного участка заявителя, с увеличением протяженности существующей            ВЛ-0,4 кВ (марку и сечение провода, протяженность уточнить при проектировании).</t>
  </si>
  <si>
    <t>реконструкция существующей ВЛ-0,4 кВ № 1 в части монтажа двух дополнительных проводов на участке протяженностью 0,12 км, в пролетах опор №№ 13…16, с заменой 4-х опор (объем реконструкции уточнить при проектировании).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</si>
  <si>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122 льготники») 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</si>
  <si>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</si>
  <si>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</si>
  <si>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</si>
  <si>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</si>
  <si>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</si>
  <si>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</si>
  <si>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</si>
  <si>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</si>
  <si>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</si>
  <si>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строительство ВЛЗ-10 кВ протяженностью 0,01 км,в том числе 0,01 км по ТУ Ц-16904);
- монтаж линейного разъединителя 10 кВ,в том числе по ТУ Ц-16904;
- строительство ВЛИ-0,4 кВ протяженностью 0,28 км,в том числе 0,05 км по ТУ Ц-16904.
Строительство КТП 10/0,4 кВ мощностью 100 кВА (тип ТП, мощность трансформатора, схемы соединений РУ-10 кВ и РУ-0,4 кВ, количество и параметры оборудования уточнить при проектировании) (в том числе по техническим условиям Ц-16904).</t>
  </si>
  <si>
    <t>стр-во ВЛЗ-10 кВ протяженностью 0,01 км,в т.ч. 0,01 км по ТУ Ц-16904;
- монтаж линейного разъединителя 10 кВ ,в т.ч. по ТУ Ц-16904;
- стр-во ВЛИ-0,4 кВ протяженностью 0,1 км,в т.ч. 0,1 км по ТУ Ц-16995.
Стр-во КТП мощностью 100 кВА,в т.ч. по ТУ Ц-16904.</t>
  </si>
  <si>
    <t>строительство воздушной линии электропередачи 0,4 кВ самонесущим изолированным проводом – ответвления протяженностью 0,025 км от опоры № 11существующей ВЛ-0,4 кВ № 3 до границы земельного участка заявителя, с увеличением протяженности существующей ВЛ-0,4 кВ- в т.ч. 0,025 км по Ц-17115</t>
  </si>
  <si>
    <t>строительство ВЛЗ-10 кВ протяженностью 0,3 км, в том числе 0,3 км по ТУ Ц-16893;
- монтаж одного линейного разъединителя 10 кВ, в том числе по ТУ Ц-16893;
- строительство ВЛ-0,4 кВ самонесущим изолированным проводом протяженностью  0,37 км, в том числе 0,35 км по ТУ Ц-16893.
 строительство трансформаторной подстанции 10/0,4 кВ киоскового типа с одним силовым трансформатором мощностью 250 кВА, в том числе по ТУ Ц-16893.</t>
  </si>
  <si>
    <t>строительство ВЛЗ 10 кВ протяженностью 0,04 км,в том числе 0,04 км по ТУ Ц-16349;
- монтаж линейного разъединителя 10 кВ,в том числе по ТУ Ц-16349;
- строительство ВЛИ-0,4 кВ протяженностью 0,48 кмв том числе 0,38 км по ТУ Ц-16349. 
	 Строительство новых подстанций: строительство трансформаторной подстанции 10/0,4 кВ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 (в том числе по ТУ Ц-16349).</t>
  </si>
  <si>
    <t xml:space="preserve"> Монтаж АВ-0,4 кВ - 4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</si>
</sst>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2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sz val="28"/>
      <color rgb="FF000000"/>
      <name val="Arial"/>
      <family val="2"/>
      <charset val="204"/>
    </font>
    <font>
      <b/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  <font>
      <sz val="35"/>
      <name val="Arial"/>
      <family val="2"/>
      <charset val="204"/>
    </font>
    <font>
      <sz val="35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8" fontId="16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7" fontId="8" fillId="0" borderId="2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 applyProtection="1">
      <alignment vertical="center" wrapText="1"/>
    </xf>
    <xf numFmtId="0" fontId="16" fillId="0" borderId="0" xfId="0" applyNumberFormat="1" applyFont="1" applyFill="1" applyBorder="1" applyAlignment="1" applyProtection="1">
      <alignment vertical="center" wrapText="1"/>
    </xf>
    <xf numFmtId="14" fontId="15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168" fontId="17" fillId="0" borderId="5" xfId="0" applyNumberFormat="1" applyFont="1" applyFill="1" applyBorder="1" applyAlignment="1" applyProtection="1">
      <alignment horizontal="right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168" fontId="15" fillId="0" borderId="0" xfId="0" applyNumberFormat="1" applyFont="1" applyFill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168" fontId="16" fillId="0" borderId="7" xfId="0" applyNumberFormat="1" applyFont="1" applyFill="1" applyBorder="1" applyAlignment="1" applyProtection="1">
      <alignment horizontal="right" vertical="center" wrapText="1"/>
    </xf>
    <xf numFmtId="14" fontId="7" fillId="0" borderId="4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9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14" fontId="8" fillId="0" borderId="9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 wrapText="1"/>
    </xf>
    <xf numFmtId="167" fontId="21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left" wrapText="1"/>
    </xf>
    <xf numFmtId="0" fontId="8" fillId="0" borderId="8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14" fontId="20" fillId="0" borderId="2" xfId="0" applyNumberFormat="1" applyFont="1" applyFill="1" applyBorder="1" applyAlignment="1">
      <alignment horizontal="center" vertical="center" wrapText="1"/>
    </xf>
    <xf numFmtId="14" fontId="20" fillId="0" borderId="10" xfId="0" applyNumberFormat="1" applyFont="1" applyFill="1" applyBorder="1" applyAlignment="1">
      <alignment horizontal="center" vertical="center" wrapText="1"/>
    </xf>
    <xf numFmtId="14" fontId="20" fillId="0" borderId="1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37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38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35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36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93"/>
  <sheetViews>
    <sheetView tabSelected="1" view="pageBreakPreview" zoomScale="25" zoomScaleNormal="30" zoomScaleSheetLayoutView="25" workbookViewId="0">
      <pane ySplit="2" topLeftCell="A75" activePane="bottomLeft" state="frozen"/>
      <selection pane="bottomLeft" activeCell="J77" sqref="J77:J78"/>
    </sheetView>
  </sheetViews>
  <sheetFormatPr defaultColWidth="9.140625" defaultRowHeight="34.5" x14ac:dyDescent="0.45"/>
  <cols>
    <col min="1" max="1" width="33.42578125" style="176" customWidth="1"/>
    <col min="2" max="2" width="27.42578125" style="176" customWidth="1"/>
    <col min="3" max="3" width="32.140625" style="176" customWidth="1"/>
    <col min="4" max="4" width="29.85546875" style="176" customWidth="1"/>
    <col min="5" max="5" width="31.140625" style="176" customWidth="1"/>
    <col min="6" max="6" width="14.5703125" style="176" customWidth="1"/>
    <col min="7" max="7" width="34.140625" style="176" customWidth="1"/>
    <col min="8" max="8" width="23" style="176" customWidth="1"/>
    <col min="9" max="9" width="32.140625" style="176" customWidth="1"/>
    <col min="10" max="10" width="112.85546875" style="176" customWidth="1"/>
    <col min="11" max="11" width="63.28515625" style="176" customWidth="1"/>
    <col min="12" max="12" width="31" style="176" hidden="1" customWidth="1"/>
    <col min="13" max="13" width="37.5703125" style="176" customWidth="1"/>
    <col min="14" max="14" width="47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hidden="1" customWidth="1"/>
    <col min="35" max="35" width="31.140625" style="176" hidden="1" customWidth="1"/>
    <col min="36" max="36" width="0.140625" style="176" hidden="1" customWidth="1"/>
    <col min="37" max="37" width="21" style="176" hidden="1" customWidth="1"/>
    <col min="38" max="38" width="26.7109375" style="176" hidden="1" customWidth="1"/>
    <col min="39" max="39" width="27.7109375" style="176" hidden="1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hidden="1" customWidth="1"/>
    <col min="47" max="47" width="27.28515625" style="176" hidden="1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72.5703125" style="176" customWidth="1"/>
    <col min="55" max="55" width="24.28515625" style="176" customWidth="1"/>
    <col min="56" max="56" width="27.28515625" style="176" customWidth="1"/>
    <col min="57" max="57" width="32" style="176" customWidth="1"/>
    <col min="58" max="58" width="74.28515625" style="176" customWidth="1"/>
    <col min="59" max="59" width="26.5703125" style="176" customWidth="1"/>
    <col min="60" max="60" width="24.85546875" style="176" customWidth="1"/>
    <col min="61" max="61" width="24.140625" style="176" customWidth="1"/>
    <col min="62" max="62" width="39.7109375" style="176" customWidth="1"/>
    <col min="63" max="63" width="28.140625" style="176" customWidth="1"/>
    <col min="64" max="64" width="67" style="176" hidden="1" customWidth="1"/>
    <col min="65" max="65" width="33.28515625" style="176" hidden="1" customWidth="1"/>
    <col min="66" max="66" width="48.7109375" style="194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7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2" ht="177.75" customHeight="1" x14ac:dyDescent="0.95">
      <c r="A1" s="241" t="s">
        <v>537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241"/>
      <c r="P1" s="241"/>
      <c r="Q1" s="241"/>
      <c r="R1" s="241"/>
      <c r="S1" s="241"/>
      <c r="T1" s="241"/>
      <c r="U1" s="241"/>
      <c r="V1" s="241"/>
      <c r="W1" s="241"/>
      <c r="X1" s="241"/>
      <c r="Y1" s="241"/>
      <c r="Z1" s="241"/>
      <c r="AA1" s="241"/>
      <c r="AB1" s="241"/>
      <c r="AC1" s="241"/>
      <c r="AD1" s="241"/>
      <c r="AE1" s="241"/>
      <c r="AF1" s="241"/>
      <c r="AG1" s="241"/>
      <c r="AH1" s="241"/>
      <c r="AI1" s="241"/>
      <c r="AJ1" s="241"/>
      <c r="AK1" s="241"/>
      <c r="AL1" s="241"/>
      <c r="AM1" s="241"/>
      <c r="AN1" s="241"/>
      <c r="AO1" s="241"/>
      <c r="AP1" s="241"/>
      <c r="AQ1" s="241"/>
      <c r="AR1" s="241"/>
      <c r="AS1" s="241"/>
      <c r="AT1" s="241"/>
      <c r="AU1" s="241"/>
      <c r="AV1" s="241"/>
      <c r="AW1" s="241"/>
      <c r="AX1" s="241"/>
      <c r="AY1" s="241"/>
      <c r="AZ1" s="241"/>
      <c r="BA1" s="241"/>
      <c r="BB1" s="241"/>
      <c r="BC1" s="241"/>
      <c r="BD1" s="241"/>
      <c r="BE1" s="241"/>
      <c r="BF1" s="241"/>
      <c r="BG1" s="241"/>
      <c r="BH1" s="241"/>
      <c r="BI1" s="241"/>
      <c r="BJ1" s="241"/>
      <c r="BK1" s="241"/>
      <c r="BL1" s="241"/>
      <c r="BM1" s="241"/>
      <c r="BN1" s="241"/>
      <c r="BO1" s="241"/>
      <c r="BP1" s="241"/>
      <c r="BQ1" s="241"/>
      <c r="BR1" s="241"/>
      <c r="BS1" s="241"/>
      <c r="BT1" s="241"/>
    </row>
    <row r="2" spans="1:72" s="22" customFormat="1" ht="409.5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2" s="22" customFormat="1" ht="264" customHeight="1" x14ac:dyDescent="0.25">
      <c r="A3" s="20" t="s">
        <v>343</v>
      </c>
      <c r="B3" s="196">
        <v>41756597</v>
      </c>
      <c r="C3" s="24">
        <v>43444</v>
      </c>
      <c r="D3" s="29">
        <v>466.1</v>
      </c>
      <c r="E3" s="29"/>
      <c r="F3" s="20">
        <v>15</v>
      </c>
      <c r="G3" s="20" t="s">
        <v>380</v>
      </c>
      <c r="H3" s="20" t="s">
        <v>132</v>
      </c>
      <c r="I3" s="20" t="s">
        <v>419</v>
      </c>
      <c r="J3" s="239" t="s">
        <v>457</v>
      </c>
      <c r="K3" s="239" t="s">
        <v>458</v>
      </c>
      <c r="L3" s="20" t="s">
        <v>514</v>
      </c>
      <c r="M3" s="20"/>
      <c r="N3" s="20"/>
      <c r="O3" s="21">
        <f>SUM(O4)</f>
        <v>359.68</v>
      </c>
      <c r="P3" s="21">
        <f t="shared" ref="P3:U3" si="0">SUM(P4)</f>
        <v>0</v>
      </c>
      <c r="Q3" s="21">
        <f t="shared" si="0"/>
        <v>39.564799999999998</v>
      </c>
      <c r="R3" s="21">
        <f t="shared" si="0"/>
        <v>298.53440000000001</v>
      </c>
      <c r="S3" s="21">
        <f t="shared" si="0"/>
        <v>0</v>
      </c>
      <c r="T3" s="21">
        <f t="shared" si="0"/>
        <v>21.5808</v>
      </c>
      <c r="U3" s="21">
        <f t="shared" si="0"/>
        <v>359.68</v>
      </c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31"/>
      <c r="AM3" s="20"/>
      <c r="AN3" s="20"/>
      <c r="AO3" s="20"/>
      <c r="AP3" s="20"/>
      <c r="AQ3" s="20"/>
      <c r="AR3" s="20"/>
      <c r="AS3" s="20"/>
      <c r="AT3" s="231"/>
      <c r="AU3" s="20"/>
      <c r="AV3" s="20"/>
      <c r="AW3" s="20"/>
      <c r="AX3" s="20"/>
      <c r="AY3" s="20"/>
      <c r="AZ3" s="20"/>
      <c r="BA3" s="20"/>
      <c r="BB3" s="20"/>
      <c r="BC3" s="20"/>
      <c r="BD3" s="231">
        <v>0.32</v>
      </c>
      <c r="BE3" s="21">
        <f>U4</f>
        <v>359.68</v>
      </c>
      <c r="BF3" s="20"/>
      <c r="BG3" s="21"/>
      <c r="BH3" s="20"/>
      <c r="BI3" s="29"/>
      <c r="BJ3" s="29"/>
      <c r="BK3" s="20"/>
      <c r="BL3" s="20"/>
      <c r="BM3" s="20"/>
      <c r="BN3" s="181">
        <f t="shared" ref="BN3:BN11" si="1">W3+Y3+AA3+AC3+AE3+AG3+AI3+AM3+AO3+AQ3+AS3+AU3+AW3+AY3+BA3+BC3+BE3+BG3+BI3+BK3+BM3</f>
        <v>359.68</v>
      </c>
      <c r="BO3" s="24">
        <v>43624</v>
      </c>
      <c r="BP3" s="197" t="s">
        <v>210</v>
      </c>
      <c r="BQ3" s="24">
        <v>43444</v>
      </c>
      <c r="BR3" s="198">
        <v>6</v>
      </c>
      <c r="BS3" s="22">
        <f t="shared" ref="BS3:BS79" si="2">BR3*30</f>
        <v>180</v>
      </c>
      <c r="BT3" s="192">
        <f t="shared" ref="BT3:BT79" si="3">BQ3+BS3</f>
        <v>43624</v>
      </c>
    </row>
    <row r="4" spans="1:72" s="22" customFormat="1" ht="174" customHeight="1" x14ac:dyDescent="0.25">
      <c r="A4" s="20"/>
      <c r="B4" s="196"/>
      <c r="C4" s="24"/>
      <c r="D4" s="29"/>
      <c r="E4" s="29"/>
      <c r="F4" s="20"/>
      <c r="G4" s="20"/>
      <c r="H4" s="20"/>
      <c r="I4" s="20"/>
      <c r="J4" s="240"/>
      <c r="K4" s="240"/>
      <c r="L4" s="20"/>
      <c r="M4" s="20" t="s">
        <v>310</v>
      </c>
      <c r="N4" s="20">
        <f>BD3</f>
        <v>0.32</v>
      </c>
      <c r="O4" s="21">
        <f>N4*1124</f>
        <v>359.68</v>
      </c>
      <c r="P4" s="21"/>
      <c r="Q4" s="21">
        <f>O4*0.11</f>
        <v>39.564799999999998</v>
      </c>
      <c r="R4" s="21">
        <f>O4*0.83</f>
        <v>298.53440000000001</v>
      </c>
      <c r="S4" s="21">
        <v>0</v>
      </c>
      <c r="T4" s="21">
        <f>O4*0.06</f>
        <v>21.5808</v>
      </c>
      <c r="U4" s="21">
        <f t="shared" ref="U4" si="4">SUM(Q4:T4)</f>
        <v>359.68</v>
      </c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31"/>
      <c r="AM4" s="20"/>
      <c r="AN4" s="20"/>
      <c r="AO4" s="20"/>
      <c r="AP4" s="20"/>
      <c r="AQ4" s="20"/>
      <c r="AR4" s="20"/>
      <c r="AS4" s="20"/>
      <c r="AT4" s="231"/>
      <c r="AU4" s="20"/>
      <c r="AV4" s="20"/>
      <c r="AW4" s="20"/>
      <c r="AX4" s="20"/>
      <c r="AY4" s="20"/>
      <c r="AZ4" s="20"/>
      <c r="BA4" s="20"/>
      <c r="BB4" s="20"/>
      <c r="BC4" s="20"/>
      <c r="BD4" s="231"/>
      <c r="BE4" s="21"/>
      <c r="BF4" s="20"/>
      <c r="BG4" s="21"/>
      <c r="BH4" s="20"/>
      <c r="BI4" s="29"/>
      <c r="BJ4" s="29"/>
      <c r="BK4" s="20"/>
      <c r="BL4" s="20"/>
      <c r="BM4" s="20"/>
      <c r="BN4" s="181"/>
      <c r="BO4" s="24"/>
      <c r="BP4" s="197"/>
      <c r="BQ4" s="24"/>
      <c r="BR4" s="198"/>
      <c r="BT4" s="192"/>
    </row>
    <row r="5" spans="1:72" s="22" customFormat="1" ht="231.75" customHeight="1" x14ac:dyDescent="0.25">
      <c r="A5" s="20" t="s">
        <v>344</v>
      </c>
      <c r="B5" s="196">
        <v>41752743</v>
      </c>
      <c r="C5" s="24">
        <v>43432</v>
      </c>
      <c r="D5" s="29">
        <v>466.1</v>
      </c>
      <c r="E5" s="29"/>
      <c r="F5" s="20">
        <v>12</v>
      </c>
      <c r="G5" s="20" t="s">
        <v>381</v>
      </c>
      <c r="H5" s="20" t="s">
        <v>417</v>
      </c>
      <c r="I5" s="239" t="s">
        <v>420</v>
      </c>
      <c r="J5" s="230" t="s">
        <v>174</v>
      </c>
      <c r="K5" s="239" t="s">
        <v>459</v>
      </c>
      <c r="L5" s="20"/>
      <c r="M5" s="20"/>
      <c r="N5" s="21"/>
      <c r="O5" s="21">
        <f>SUM(O6)</f>
        <v>34.148800000000001</v>
      </c>
      <c r="P5" s="21">
        <f t="shared" ref="P5:U5" si="5">SUM(P6)</f>
        <v>0</v>
      </c>
      <c r="Q5" s="21">
        <f t="shared" si="5"/>
        <v>2.7319040000000001</v>
      </c>
      <c r="R5" s="21">
        <f t="shared" si="5"/>
        <v>31.416896000000001</v>
      </c>
      <c r="S5" s="21">
        <f t="shared" si="5"/>
        <v>0</v>
      </c>
      <c r="T5" s="21">
        <f t="shared" si="5"/>
        <v>0</v>
      </c>
      <c r="U5" s="21">
        <f t="shared" si="5"/>
        <v>34.148800000000001</v>
      </c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31"/>
      <c r="AM5" s="20"/>
      <c r="AN5" s="20"/>
      <c r="AO5" s="20"/>
      <c r="AP5" s="20"/>
      <c r="AQ5" s="20"/>
      <c r="AR5" s="20"/>
      <c r="AS5" s="20"/>
      <c r="AT5" s="231"/>
      <c r="AU5" s="20"/>
      <c r="AV5" s="20"/>
      <c r="AW5" s="20"/>
      <c r="AX5" s="20"/>
      <c r="AY5" s="20"/>
      <c r="AZ5" s="20"/>
      <c r="BA5" s="20"/>
      <c r="BB5" s="20"/>
      <c r="BC5" s="20"/>
      <c r="BD5" s="231"/>
      <c r="BE5" s="21"/>
      <c r="BF5" s="20"/>
      <c r="BG5" s="20"/>
      <c r="BH5" s="20">
        <v>0.28000000000000003</v>
      </c>
      <c r="BI5" s="29">
        <f>U6</f>
        <v>34.148800000000001</v>
      </c>
      <c r="BJ5" s="29"/>
      <c r="BK5" s="20"/>
      <c r="BL5" s="20"/>
      <c r="BM5" s="20"/>
      <c r="BN5" s="181">
        <f t="shared" si="1"/>
        <v>34.148800000000001</v>
      </c>
      <c r="BO5" s="24">
        <v>43612</v>
      </c>
      <c r="BP5" s="179" t="s">
        <v>210</v>
      </c>
      <c r="BQ5" s="24">
        <v>43432</v>
      </c>
      <c r="BR5" s="198">
        <v>6</v>
      </c>
      <c r="BS5" s="22">
        <f t="shared" si="2"/>
        <v>180</v>
      </c>
      <c r="BT5" s="192">
        <f t="shared" si="3"/>
        <v>43612</v>
      </c>
    </row>
    <row r="6" spans="1:72" s="22" customFormat="1" ht="231.75" customHeight="1" x14ac:dyDescent="0.25">
      <c r="A6" s="20"/>
      <c r="B6" s="196"/>
      <c r="C6" s="24"/>
      <c r="D6" s="29"/>
      <c r="E6" s="29"/>
      <c r="F6" s="20"/>
      <c r="G6" s="20"/>
      <c r="H6" s="20"/>
      <c r="I6" s="240"/>
      <c r="J6" s="230"/>
      <c r="K6" s="240"/>
      <c r="L6" s="20"/>
      <c r="M6" s="20" t="s">
        <v>329</v>
      </c>
      <c r="N6" s="20">
        <f>BH5</f>
        <v>0.28000000000000003</v>
      </c>
      <c r="O6" s="21">
        <f>(0.28*121.96)</f>
        <v>34.148800000000001</v>
      </c>
      <c r="P6" s="21"/>
      <c r="Q6" s="21">
        <f>O6*0.08</f>
        <v>2.7319040000000001</v>
      </c>
      <c r="R6" s="21">
        <f>O6*0.92</f>
        <v>31.416896000000001</v>
      </c>
      <c r="S6" s="21">
        <v>0</v>
      </c>
      <c r="T6" s="21">
        <v>0</v>
      </c>
      <c r="U6" s="21">
        <f t="shared" ref="U6" si="6">SUM(Q6:T6)</f>
        <v>34.148800000000001</v>
      </c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31"/>
      <c r="AM6" s="20"/>
      <c r="AN6" s="20"/>
      <c r="AO6" s="20"/>
      <c r="AP6" s="20"/>
      <c r="AQ6" s="20"/>
      <c r="AR6" s="20"/>
      <c r="AS6" s="20"/>
      <c r="AT6" s="231"/>
      <c r="AU6" s="20"/>
      <c r="AV6" s="20"/>
      <c r="AW6" s="20"/>
      <c r="AX6" s="20"/>
      <c r="AY6" s="20"/>
      <c r="AZ6" s="20"/>
      <c r="BA6" s="20"/>
      <c r="BB6" s="20"/>
      <c r="BC6" s="20"/>
      <c r="BD6" s="231"/>
      <c r="BE6" s="21"/>
      <c r="BF6" s="20"/>
      <c r="BG6" s="20"/>
      <c r="BH6" s="20"/>
      <c r="BI6" s="29"/>
      <c r="BJ6" s="29"/>
      <c r="BK6" s="20"/>
      <c r="BL6" s="20"/>
      <c r="BM6" s="20"/>
      <c r="BN6" s="181"/>
      <c r="BO6" s="24"/>
      <c r="BP6" s="179"/>
      <c r="BQ6" s="24"/>
      <c r="BR6" s="198"/>
      <c r="BT6" s="192"/>
    </row>
    <row r="7" spans="1:72" s="22" customFormat="1" ht="276.75" customHeight="1" x14ac:dyDescent="0.25">
      <c r="A7" s="20" t="s">
        <v>345</v>
      </c>
      <c r="B7" s="196">
        <v>41748494</v>
      </c>
      <c r="C7" s="24">
        <v>43430</v>
      </c>
      <c r="D7" s="29">
        <v>466.1</v>
      </c>
      <c r="E7" s="29"/>
      <c r="F7" s="20">
        <v>7</v>
      </c>
      <c r="G7" s="20" t="s">
        <v>382</v>
      </c>
      <c r="H7" s="20" t="s">
        <v>135</v>
      </c>
      <c r="I7" s="239" t="s">
        <v>421</v>
      </c>
      <c r="J7" s="239" t="s">
        <v>460</v>
      </c>
      <c r="K7" s="239" t="s">
        <v>342</v>
      </c>
      <c r="L7" s="20" t="s">
        <v>515</v>
      </c>
      <c r="M7" s="20"/>
      <c r="N7" s="20"/>
      <c r="O7" s="21">
        <f>SUM(O8)</f>
        <v>281</v>
      </c>
      <c r="P7" s="21">
        <f t="shared" ref="P7:U9" si="7">SUM(P8)</f>
        <v>0</v>
      </c>
      <c r="Q7" s="21">
        <f t="shared" si="7"/>
        <v>30.91</v>
      </c>
      <c r="R7" s="21">
        <f t="shared" si="7"/>
        <v>233.23</v>
      </c>
      <c r="S7" s="21">
        <f t="shared" si="7"/>
        <v>0</v>
      </c>
      <c r="T7" s="21">
        <f t="shared" si="7"/>
        <v>16.86</v>
      </c>
      <c r="U7" s="21">
        <f t="shared" si="7"/>
        <v>281</v>
      </c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31"/>
      <c r="AM7" s="20"/>
      <c r="AN7" s="20"/>
      <c r="AO7" s="20"/>
      <c r="AP7" s="20"/>
      <c r="AQ7" s="20"/>
      <c r="AR7" s="20"/>
      <c r="AS7" s="20"/>
      <c r="AT7" s="231"/>
      <c r="AU7" s="20"/>
      <c r="AV7" s="20"/>
      <c r="AW7" s="20"/>
      <c r="AX7" s="20"/>
      <c r="AY7" s="20"/>
      <c r="AZ7" s="20"/>
      <c r="BA7" s="20"/>
      <c r="BB7" s="20"/>
      <c r="BC7" s="20"/>
      <c r="BD7" s="231">
        <v>0.25</v>
      </c>
      <c r="BE7" s="21">
        <f>U8</f>
        <v>281</v>
      </c>
      <c r="BF7" s="20"/>
      <c r="BG7" s="21"/>
      <c r="BH7" s="20"/>
      <c r="BI7" s="29"/>
      <c r="BJ7" s="29"/>
      <c r="BK7" s="20"/>
      <c r="BL7" s="20"/>
      <c r="BM7" s="20"/>
      <c r="BN7" s="181">
        <f t="shared" si="1"/>
        <v>281</v>
      </c>
      <c r="BO7" s="24">
        <v>43610</v>
      </c>
      <c r="BP7" s="179" t="s">
        <v>210</v>
      </c>
      <c r="BQ7" s="24">
        <v>43430</v>
      </c>
      <c r="BR7" s="198">
        <v>6</v>
      </c>
      <c r="BS7" s="22">
        <f t="shared" si="2"/>
        <v>180</v>
      </c>
      <c r="BT7" s="192">
        <f t="shared" si="3"/>
        <v>43610</v>
      </c>
    </row>
    <row r="8" spans="1:72" s="22" customFormat="1" ht="202.9" customHeight="1" x14ac:dyDescent="0.25">
      <c r="A8" s="20"/>
      <c r="B8" s="196"/>
      <c r="C8" s="24"/>
      <c r="D8" s="29"/>
      <c r="E8" s="29"/>
      <c r="F8" s="20"/>
      <c r="G8" s="20"/>
      <c r="H8" s="20"/>
      <c r="I8" s="240"/>
      <c r="J8" s="240"/>
      <c r="K8" s="240"/>
      <c r="L8" s="20"/>
      <c r="M8" s="20" t="s">
        <v>310</v>
      </c>
      <c r="N8" s="20">
        <f>BD7</f>
        <v>0.25</v>
      </c>
      <c r="O8" s="21">
        <f>N8*1124</f>
        <v>281</v>
      </c>
      <c r="P8" s="21"/>
      <c r="Q8" s="21">
        <f>O8*0.11</f>
        <v>30.91</v>
      </c>
      <c r="R8" s="21">
        <f>O8*0.83</f>
        <v>233.23</v>
      </c>
      <c r="S8" s="21">
        <v>0</v>
      </c>
      <c r="T8" s="21">
        <f>O8*0.06</f>
        <v>16.86</v>
      </c>
      <c r="U8" s="21">
        <f t="shared" ref="U8" si="8">SUM(Q8:T8)</f>
        <v>281</v>
      </c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31"/>
      <c r="AM8" s="20"/>
      <c r="AN8" s="20"/>
      <c r="AO8" s="20"/>
      <c r="AP8" s="20"/>
      <c r="AQ8" s="20"/>
      <c r="AR8" s="20"/>
      <c r="AS8" s="20"/>
      <c r="AT8" s="231"/>
      <c r="AU8" s="20"/>
      <c r="AV8" s="20"/>
      <c r="AW8" s="20"/>
      <c r="AX8" s="20"/>
      <c r="AY8" s="20"/>
      <c r="AZ8" s="20"/>
      <c r="BA8" s="20"/>
      <c r="BB8" s="20"/>
      <c r="BC8" s="20"/>
      <c r="BD8" s="231"/>
      <c r="BE8" s="21"/>
      <c r="BF8" s="20"/>
      <c r="BG8" s="21"/>
      <c r="BH8" s="20"/>
      <c r="BI8" s="29"/>
      <c r="BJ8" s="29"/>
      <c r="BK8" s="20"/>
      <c r="BL8" s="20"/>
      <c r="BM8" s="20"/>
      <c r="BN8" s="181"/>
      <c r="BO8" s="24"/>
      <c r="BP8" s="179"/>
      <c r="BQ8" s="24"/>
      <c r="BR8" s="198"/>
      <c r="BT8" s="192"/>
    </row>
    <row r="9" spans="1:72" s="22" customFormat="1" ht="291.75" customHeight="1" x14ac:dyDescent="0.25">
      <c r="A9" s="20" t="s">
        <v>346</v>
      </c>
      <c r="B9" s="196">
        <v>41749958</v>
      </c>
      <c r="C9" s="24">
        <v>43430</v>
      </c>
      <c r="D9" s="29">
        <v>466.1</v>
      </c>
      <c r="E9" s="29"/>
      <c r="F9" s="20">
        <v>7</v>
      </c>
      <c r="G9" s="20" t="s">
        <v>383</v>
      </c>
      <c r="H9" s="20" t="s">
        <v>135</v>
      </c>
      <c r="I9" s="239" t="s">
        <v>422</v>
      </c>
      <c r="J9" s="239" t="s">
        <v>461</v>
      </c>
      <c r="K9" s="239" t="s">
        <v>462</v>
      </c>
      <c r="L9" s="20"/>
      <c r="M9" s="20"/>
      <c r="N9" s="20"/>
      <c r="O9" s="21">
        <f>SUM(O10)</f>
        <v>73.06</v>
      </c>
      <c r="P9" s="21">
        <f t="shared" si="7"/>
        <v>0</v>
      </c>
      <c r="Q9" s="21">
        <f t="shared" si="7"/>
        <v>8.0366</v>
      </c>
      <c r="R9" s="21">
        <f t="shared" si="7"/>
        <v>60.639800000000001</v>
      </c>
      <c r="S9" s="21">
        <f t="shared" si="7"/>
        <v>0</v>
      </c>
      <c r="T9" s="21">
        <f t="shared" si="7"/>
        <v>4.3836000000000004</v>
      </c>
      <c r="U9" s="21">
        <f t="shared" si="7"/>
        <v>73.06</v>
      </c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31"/>
      <c r="AM9" s="20"/>
      <c r="AN9" s="20"/>
      <c r="AO9" s="20"/>
      <c r="AP9" s="20"/>
      <c r="AQ9" s="20"/>
      <c r="AR9" s="20"/>
      <c r="AS9" s="20"/>
      <c r="AT9" s="231"/>
      <c r="AU9" s="20"/>
      <c r="AV9" s="20"/>
      <c r="AW9" s="20"/>
      <c r="AX9" s="20"/>
      <c r="AY9" s="20"/>
      <c r="AZ9" s="20"/>
      <c r="BA9" s="20"/>
      <c r="BB9" s="20"/>
      <c r="BC9" s="20"/>
      <c r="BD9" s="231">
        <v>6.5000000000000002E-2</v>
      </c>
      <c r="BE9" s="21">
        <f>U10</f>
        <v>73.06</v>
      </c>
      <c r="BF9" s="20"/>
      <c r="BG9" s="20"/>
      <c r="BH9" s="20"/>
      <c r="BI9" s="29"/>
      <c r="BJ9" s="29"/>
      <c r="BK9" s="20"/>
      <c r="BL9" s="20"/>
      <c r="BM9" s="20"/>
      <c r="BN9" s="181">
        <f t="shared" si="1"/>
        <v>73.06</v>
      </c>
      <c r="BO9" s="24">
        <v>43610</v>
      </c>
      <c r="BP9" s="179" t="s">
        <v>516</v>
      </c>
      <c r="BQ9" s="24">
        <v>43430</v>
      </c>
      <c r="BR9" s="198">
        <v>6</v>
      </c>
      <c r="BS9" s="22">
        <f t="shared" si="2"/>
        <v>180</v>
      </c>
      <c r="BT9" s="192">
        <f t="shared" si="3"/>
        <v>43610</v>
      </c>
    </row>
    <row r="10" spans="1:72" s="22" customFormat="1" ht="291.75" customHeight="1" x14ac:dyDescent="0.25">
      <c r="A10" s="20"/>
      <c r="B10" s="196"/>
      <c r="C10" s="24"/>
      <c r="D10" s="29"/>
      <c r="E10" s="29"/>
      <c r="F10" s="20"/>
      <c r="G10" s="20"/>
      <c r="H10" s="20"/>
      <c r="I10" s="240"/>
      <c r="J10" s="240"/>
      <c r="K10" s="240"/>
      <c r="L10" s="20"/>
      <c r="M10" s="20" t="s">
        <v>310</v>
      </c>
      <c r="N10" s="20">
        <f>BD9</f>
        <v>6.5000000000000002E-2</v>
      </c>
      <c r="O10" s="21">
        <f>N10*1124</f>
        <v>73.06</v>
      </c>
      <c r="P10" s="21"/>
      <c r="Q10" s="21">
        <f>O10*0.11</f>
        <v>8.0366</v>
      </c>
      <c r="R10" s="21">
        <f>O10*0.83</f>
        <v>60.639800000000001</v>
      </c>
      <c r="S10" s="21">
        <v>0</v>
      </c>
      <c r="T10" s="21">
        <f>O10*0.06</f>
        <v>4.3836000000000004</v>
      </c>
      <c r="U10" s="21">
        <f t="shared" ref="U10" si="9">SUM(Q10:T10)</f>
        <v>73.06</v>
      </c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31"/>
      <c r="AM10" s="20"/>
      <c r="AN10" s="20"/>
      <c r="AO10" s="20"/>
      <c r="AP10" s="20"/>
      <c r="AQ10" s="20"/>
      <c r="AR10" s="20"/>
      <c r="AS10" s="20"/>
      <c r="AT10" s="231"/>
      <c r="AU10" s="20"/>
      <c r="AV10" s="20"/>
      <c r="AW10" s="20"/>
      <c r="AX10" s="20"/>
      <c r="AY10" s="20"/>
      <c r="AZ10" s="20"/>
      <c r="BA10" s="20"/>
      <c r="BB10" s="20"/>
      <c r="BC10" s="20"/>
      <c r="BD10" s="231"/>
      <c r="BE10" s="21"/>
      <c r="BF10" s="20"/>
      <c r="BG10" s="20"/>
      <c r="BH10" s="20"/>
      <c r="BI10" s="29"/>
      <c r="BJ10" s="29"/>
      <c r="BK10" s="20"/>
      <c r="BL10" s="20"/>
      <c r="BM10" s="20"/>
      <c r="BN10" s="181"/>
      <c r="BO10" s="24"/>
      <c r="BP10" s="179"/>
      <c r="BQ10" s="24"/>
      <c r="BR10" s="198"/>
      <c r="BT10" s="192"/>
    </row>
    <row r="11" spans="1:72" s="22" customFormat="1" ht="246.75" customHeight="1" x14ac:dyDescent="0.25">
      <c r="A11" s="20" t="s">
        <v>532</v>
      </c>
      <c r="B11" s="196">
        <v>41753252</v>
      </c>
      <c r="C11" s="24">
        <v>43447</v>
      </c>
      <c r="D11" s="29">
        <v>466.1</v>
      </c>
      <c r="E11" s="29"/>
      <c r="F11" s="20">
        <v>15</v>
      </c>
      <c r="G11" s="20" t="s">
        <v>533</v>
      </c>
      <c r="H11" s="20" t="s">
        <v>135</v>
      </c>
      <c r="I11" s="20" t="s">
        <v>534</v>
      </c>
      <c r="J11" s="239" t="s">
        <v>535</v>
      </c>
      <c r="K11" s="239" t="s">
        <v>536</v>
      </c>
      <c r="L11" s="20"/>
      <c r="M11" s="20"/>
      <c r="N11" s="21"/>
      <c r="O11" s="21">
        <f>SUM(O12:O13)</f>
        <v>446.24279999999999</v>
      </c>
      <c r="P11" s="21">
        <f t="shared" ref="P11" si="10">SUM(P12:P13)</f>
        <v>0</v>
      </c>
      <c r="Q11" s="21">
        <f t="shared" ref="Q11" si="11">SUM(Q12:Q13)</f>
        <v>45.478223999999997</v>
      </c>
      <c r="R11" s="21">
        <f t="shared" ref="R11" si="12">SUM(R12:R13)</f>
        <v>381.20697599999994</v>
      </c>
      <c r="S11" s="21">
        <f t="shared" ref="S11" si="13">SUM(S12:S13)</f>
        <v>0</v>
      </c>
      <c r="T11" s="21">
        <f t="shared" ref="T11" si="14">SUM(T12:T13)</f>
        <v>19.557599999999997</v>
      </c>
      <c r="U11" s="21">
        <f t="shared" ref="U11" si="15">SUM(U12:U13)</f>
        <v>446.24279999999993</v>
      </c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31"/>
      <c r="AM11" s="20"/>
      <c r="AN11" s="20"/>
      <c r="AO11" s="20"/>
      <c r="AP11" s="20"/>
      <c r="AQ11" s="20"/>
      <c r="AR11" s="20"/>
      <c r="AS11" s="20"/>
      <c r="AT11" s="231"/>
      <c r="AU11" s="20"/>
      <c r="AV11" s="20"/>
      <c r="AW11" s="20"/>
      <c r="AX11" s="20"/>
      <c r="AY11" s="20"/>
      <c r="AZ11" s="20"/>
      <c r="BA11" s="20"/>
      <c r="BB11" s="20"/>
      <c r="BC11" s="20"/>
      <c r="BD11" s="231">
        <v>0.28999999999999998</v>
      </c>
      <c r="BE11" s="21">
        <f>U12</f>
        <v>325.95999999999992</v>
      </c>
      <c r="BF11" s="20"/>
      <c r="BG11" s="20"/>
      <c r="BH11" s="20"/>
      <c r="BI11" s="29"/>
      <c r="BJ11" s="29" t="s">
        <v>517</v>
      </c>
      <c r="BK11" s="21">
        <f>U13</f>
        <v>120.28280000000001</v>
      </c>
      <c r="BL11" s="20"/>
      <c r="BM11" s="20"/>
      <c r="BN11" s="181">
        <f t="shared" si="1"/>
        <v>446.24279999999993</v>
      </c>
      <c r="BO11" s="24">
        <v>43627</v>
      </c>
      <c r="BP11" s="179"/>
      <c r="BQ11" s="24"/>
      <c r="BR11" s="198"/>
      <c r="BT11" s="192"/>
    </row>
    <row r="12" spans="1:72" s="22" customFormat="1" ht="186.6" customHeight="1" x14ac:dyDescent="0.25">
      <c r="A12" s="20"/>
      <c r="B12" s="196"/>
      <c r="C12" s="24"/>
      <c r="D12" s="29"/>
      <c r="E12" s="29"/>
      <c r="F12" s="20"/>
      <c r="G12" s="20"/>
      <c r="H12" s="20"/>
      <c r="I12" s="20"/>
      <c r="J12" s="242"/>
      <c r="K12" s="242"/>
      <c r="L12" s="20"/>
      <c r="M12" s="20" t="s">
        <v>310</v>
      </c>
      <c r="N12" s="20">
        <f>BD11</f>
        <v>0.28999999999999998</v>
      </c>
      <c r="O12" s="21">
        <f>N12*1124</f>
        <v>325.95999999999998</v>
      </c>
      <c r="P12" s="21"/>
      <c r="Q12" s="21">
        <f>O12*0.11</f>
        <v>35.855599999999995</v>
      </c>
      <c r="R12" s="21">
        <f>O12*0.83</f>
        <v>270.54679999999996</v>
      </c>
      <c r="S12" s="21">
        <v>0</v>
      </c>
      <c r="T12" s="21">
        <f>O12*0.06</f>
        <v>19.557599999999997</v>
      </c>
      <c r="U12" s="21">
        <f t="shared" ref="U12:U13" si="16">SUM(Q12:T12)</f>
        <v>325.95999999999992</v>
      </c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31"/>
      <c r="AM12" s="20"/>
      <c r="AN12" s="20"/>
      <c r="AO12" s="20"/>
      <c r="AP12" s="20"/>
      <c r="AQ12" s="20"/>
      <c r="AR12" s="20"/>
      <c r="AS12" s="20"/>
      <c r="AT12" s="231"/>
      <c r="AU12" s="20"/>
      <c r="AV12" s="20"/>
      <c r="AW12" s="20"/>
      <c r="AX12" s="20"/>
      <c r="AY12" s="20"/>
      <c r="AZ12" s="20"/>
      <c r="BA12" s="20"/>
      <c r="BB12" s="20"/>
      <c r="BC12" s="20"/>
      <c r="BD12" s="231"/>
      <c r="BE12" s="21"/>
      <c r="BF12" s="20"/>
      <c r="BG12" s="20"/>
      <c r="BH12" s="20"/>
      <c r="BI12" s="29"/>
      <c r="BJ12" s="29"/>
      <c r="BK12" s="20"/>
      <c r="BL12" s="20"/>
      <c r="BM12" s="20"/>
      <c r="BN12" s="181"/>
      <c r="BO12" s="24"/>
      <c r="BP12" s="179"/>
      <c r="BQ12" s="24"/>
      <c r="BR12" s="198"/>
      <c r="BT12" s="192"/>
    </row>
    <row r="13" spans="1:72" s="22" customFormat="1" ht="253.5" customHeight="1" x14ac:dyDescent="0.25">
      <c r="A13" s="20"/>
      <c r="B13" s="196"/>
      <c r="C13" s="24"/>
      <c r="D13" s="29"/>
      <c r="E13" s="29"/>
      <c r="F13" s="20"/>
      <c r="G13" s="20"/>
      <c r="H13" s="20"/>
      <c r="I13" s="20"/>
      <c r="J13" s="240"/>
      <c r="K13" s="240"/>
      <c r="L13" s="20"/>
      <c r="M13" s="20" t="s">
        <v>319</v>
      </c>
      <c r="N13" s="29" t="str">
        <f>BJ11</f>
        <v>0,12 с заменой 4-х опор</v>
      </c>
      <c r="O13" s="21">
        <f>(0.12*228.69)+(4*23.21)</f>
        <v>120.28280000000001</v>
      </c>
      <c r="P13" s="21"/>
      <c r="Q13" s="21">
        <f>O13*0.08</f>
        <v>9.6226240000000001</v>
      </c>
      <c r="R13" s="21">
        <f>O13*0.92</f>
        <v>110.66017600000001</v>
      </c>
      <c r="S13" s="21">
        <v>0</v>
      </c>
      <c r="T13" s="21">
        <v>0</v>
      </c>
      <c r="U13" s="21">
        <f t="shared" si="16"/>
        <v>120.28280000000001</v>
      </c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31"/>
      <c r="AM13" s="20"/>
      <c r="AN13" s="20"/>
      <c r="AO13" s="20"/>
      <c r="AP13" s="20"/>
      <c r="AQ13" s="20"/>
      <c r="AR13" s="20"/>
      <c r="AS13" s="20"/>
      <c r="AT13" s="231"/>
      <c r="AU13" s="20"/>
      <c r="AV13" s="20"/>
      <c r="AW13" s="20"/>
      <c r="AX13" s="20"/>
      <c r="AY13" s="20"/>
      <c r="AZ13" s="20"/>
      <c r="BA13" s="20"/>
      <c r="BB13" s="20"/>
      <c r="BC13" s="20"/>
      <c r="BD13" s="231"/>
      <c r="BE13" s="21"/>
      <c r="BF13" s="20"/>
      <c r="BG13" s="20"/>
      <c r="BH13" s="20"/>
      <c r="BI13" s="29"/>
      <c r="BJ13" s="29"/>
      <c r="BK13" s="20"/>
      <c r="BL13" s="20"/>
      <c r="BM13" s="20"/>
      <c r="BN13" s="181"/>
      <c r="BO13" s="24"/>
      <c r="BP13" s="179"/>
      <c r="BQ13" s="24"/>
      <c r="BR13" s="198"/>
      <c r="BT13" s="192"/>
    </row>
    <row r="14" spans="1:72" s="22" customFormat="1" ht="400.5" customHeight="1" x14ac:dyDescent="0.25">
      <c r="A14" s="20" t="s">
        <v>347</v>
      </c>
      <c r="B14" s="196">
        <v>41753358</v>
      </c>
      <c r="C14" s="24">
        <v>43441</v>
      </c>
      <c r="D14" s="29">
        <v>466.1</v>
      </c>
      <c r="E14" s="29"/>
      <c r="F14" s="20">
        <v>7</v>
      </c>
      <c r="G14" s="20" t="s">
        <v>384</v>
      </c>
      <c r="H14" s="20" t="s">
        <v>135</v>
      </c>
      <c r="I14" s="20" t="s">
        <v>423</v>
      </c>
      <c r="J14" s="230" t="s">
        <v>463</v>
      </c>
      <c r="K14" s="20" t="s">
        <v>464</v>
      </c>
      <c r="L14" s="20"/>
      <c r="M14" s="20"/>
      <c r="N14" s="21"/>
      <c r="O14" s="21"/>
      <c r="P14" s="21"/>
      <c r="Q14" s="21"/>
      <c r="R14" s="21"/>
      <c r="S14" s="21"/>
      <c r="T14" s="21"/>
      <c r="U14" s="21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31"/>
      <c r="AM14" s="20"/>
      <c r="AN14" s="20"/>
      <c r="AO14" s="20"/>
      <c r="AP14" s="20"/>
      <c r="AQ14" s="20"/>
      <c r="AR14" s="20"/>
      <c r="AS14" s="20"/>
      <c r="AT14" s="231"/>
      <c r="AU14" s="20"/>
      <c r="AV14" s="20"/>
      <c r="AW14" s="20"/>
      <c r="AX14" s="20"/>
      <c r="AY14" s="20"/>
      <c r="AZ14" s="20"/>
      <c r="BA14" s="20"/>
      <c r="BB14" s="20"/>
      <c r="BC14" s="20"/>
      <c r="BD14" s="231"/>
      <c r="BE14" s="21"/>
      <c r="BF14" s="20"/>
      <c r="BG14" s="20"/>
      <c r="BH14" s="20"/>
      <c r="BI14" s="20"/>
      <c r="BJ14" s="20"/>
      <c r="BK14" s="20"/>
      <c r="BL14" s="20"/>
      <c r="BM14" s="20"/>
      <c r="BN14" s="181">
        <f t="shared" ref="BN14:BN19" si="17">W14+Y14+AA14+AC14+AE14+AG14+AI14+AM14+AO14+AQ14+AS14+AU14+AW14+AY14+BA14+BC14+BE14+BG14+BI14+BK14+BM14</f>
        <v>0</v>
      </c>
      <c r="BO14" s="24">
        <v>43621</v>
      </c>
      <c r="BP14" s="179" t="s">
        <v>518</v>
      </c>
      <c r="BQ14" s="24">
        <v>43441</v>
      </c>
      <c r="BR14" s="198">
        <v>6</v>
      </c>
      <c r="BS14" s="22">
        <f t="shared" si="2"/>
        <v>180</v>
      </c>
      <c r="BT14" s="192">
        <f t="shared" si="3"/>
        <v>43621</v>
      </c>
    </row>
    <row r="15" spans="1:72" s="22" customFormat="1" ht="409.5" customHeight="1" x14ac:dyDescent="0.25">
      <c r="A15" s="20" t="s">
        <v>348</v>
      </c>
      <c r="B15" s="196">
        <v>41753483</v>
      </c>
      <c r="C15" s="24">
        <v>43440</v>
      </c>
      <c r="D15" s="29">
        <v>11915.52</v>
      </c>
      <c r="E15" s="29"/>
      <c r="F15" s="20">
        <v>15</v>
      </c>
      <c r="G15" s="20" t="s">
        <v>385</v>
      </c>
      <c r="H15" s="20" t="s">
        <v>135</v>
      </c>
      <c r="I15" s="20" t="s">
        <v>424</v>
      </c>
      <c r="J15" s="230" t="s">
        <v>465</v>
      </c>
      <c r="K15" s="20" t="s">
        <v>466</v>
      </c>
      <c r="L15" s="20"/>
      <c r="M15" s="20"/>
      <c r="N15" s="20"/>
      <c r="O15" s="21"/>
      <c r="P15" s="21"/>
      <c r="Q15" s="21"/>
      <c r="R15" s="21"/>
      <c r="S15" s="21"/>
      <c r="T15" s="21"/>
      <c r="U15" s="21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31"/>
      <c r="AM15" s="20"/>
      <c r="AN15" s="20"/>
      <c r="AO15" s="20"/>
      <c r="AP15" s="20"/>
      <c r="AQ15" s="20"/>
      <c r="AR15" s="20"/>
      <c r="AS15" s="20"/>
      <c r="AT15" s="231"/>
      <c r="AU15" s="20"/>
      <c r="AV15" s="20"/>
      <c r="AW15" s="20"/>
      <c r="AX15" s="20"/>
      <c r="AY15" s="20"/>
      <c r="AZ15" s="20"/>
      <c r="BA15" s="20"/>
      <c r="BB15" s="20"/>
      <c r="BC15" s="20"/>
      <c r="BD15" s="231"/>
      <c r="BE15" s="20"/>
      <c r="BF15" s="20"/>
      <c r="BG15" s="20"/>
      <c r="BH15" s="20"/>
      <c r="BI15" s="20"/>
      <c r="BJ15" s="20"/>
      <c r="BK15" s="20"/>
      <c r="BL15" s="20"/>
      <c r="BM15" s="20"/>
      <c r="BN15" s="181">
        <f t="shared" si="17"/>
        <v>0</v>
      </c>
      <c r="BO15" s="24">
        <v>43800</v>
      </c>
      <c r="BP15" s="179" t="s">
        <v>519</v>
      </c>
      <c r="BQ15" s="24">
        <v>43440</v>
      </c>
      <c r="BR15" s="198">
        <v>12</v>
      </c>
      <c r="BS15" s="22">
        <f t="shared" si="2"/>
        <v>360</v>
      </c>
      <c r="BT15" s="192">
        <f t="shared" si="3"/>
        <v>43800</v>
      </c>
    </row>
    <row r="16" spans="1:72" s="22" customFormat="1" ht="409.6" customHeight="1" x14ac:dyDescent="0.25">
      <c r="A16" s="20" t="s">
        <v>351</v>
      </c>
      <c r="B16" s="196">
        <v>41755426</v>
      </c>
      <c r="C16" s="24">
        <v>43440</v>
      </c>
      <c r="D16" s="20">
        <v>11915.52</v>
      </c>
      <c r="E16" s="20"/>
      <c r="F16" s="20">
        <v>10</v>
      </c>
      <c r="G16" s="20" t="s">
        <v>388</v>
      </c>
      <c r="H16" s="20" t="s">
        <v>135</v>
      </c>
      <c r="I16" s="20" t="s">
        <v>427</v>
      </c>
      <c r="J16" s="20" t="s">
        <v>470</v>
      </c>
      <c r="K16" s="20" t="s">
        <v>332</v>
      </c>
      <c r="L16" s="20"/>
      <c r="M16" s="20"/>
      <c r="N16" s="20"/>
      <c r="O16" s="20"/>
      <c r="P16" s="20"/>
      <c r="Q16" s="29"/>
      <c r="R16" s="29"/>
      <c r="S16" s="29"/>
      <c r="T16" s="29"/>
      <c r="U16" s="29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31"/>
      <c r="AM16" s="20"/>
      <c r="AN16" s="20"/>
      <c r="AO16" s="20"/>
      <c r="AP16" s="20"/>
      <c r="AQ16" s="20"/>
      <c r="AR16" s="20"/>
      <c r="AS16" s="20"/>
      <c r="AT16" s="231"/>
      <c r="AU16" s="20"/>
      <c r="AV16" s="20"/>
      <c r="AW16" s="20"/>
      <c r="AX16" s="20"/>
      <c r="AY16" s="20"/>
      <c r="AZ16" s="20"/>
      <c r="BA16" s="20"/>
      <c r="BB16" s="20"/>
      <c r="BC16" s="20"/>
      <c r="BD16" s="231"/>
      <c r="BE16" s="20"/>
      <c r="BF16" s="20"/>
      <c r="BG16" s="20"/>
      <c r="BH16" s="20"/>
      <c r="BI16" s="20"/>
      <c r="BJ16" s="20"/>
      <c r="BK16" s="20"/>
      <c r="BL16" s="20"/>
      <c r="BM16" s="20"/>
      <c r="BN16" s="181">
        <f t="shared" si="17"/>
        <v>0</v>
      </c>
      <c r="BO16" s="24">
        <v>43800</v>
      </c>
      <c r="BP16" s="179" t="s">
        <v>519</v>
      </c>
      <c r="BQ16" s="193">
        <v>43440</v>
      </c>
      <c r="BR16" s="198">
        <v>12</v>
      </c>
      <c r="BS16" s="22">
        <f t="shared" ref="BS16:BS18" si="18">BR16*30</f>
        <v>360</v>
      </c>
      <c r="BT16" s="192">
        <f t="shared" ref="BT16:BT18" si="19">BQ16+BS16</f>
        <v>43800</v>
      </c>
    </row>
    <row r="17" spans="1:73" s="22" customFormat="1" ht="409.5" customHeight="1" x14ac:dyDescent="0.25">
      <c r="A17" s="20" t="s">
        <v>352</v>
      </c>
      <c r="B17" s="196">
        <v>41757489</v>
      </c>
      <c r="C17" s="24">
        <v>43444</v>
      </c>
      <c r="D17" s="20">
        <v>11915.52</v>
      </c>
      <c r="E17" s="20"/>
      <c r="F17" s="20">
        <v>10</v>
      </c>
      <c r="G17" s="20" t="s">
        <v>389</v>
      </c>
      <c r="H17" s="20" t="s">
        <v>135</v>
      </c>
      <c r="I17" s="20" t="s">
        <v>428</v>
      </c>
      <c r="J17" s="20" t="s">
        <v>471</v>
      </c>
      <c r="K17" s="20" t="s">
        <v>472</v>
      </c>
      <c r="L17" s="20"/>
      <c r="M17" s="20"/>
      <c r="N17" s="20"/>
      <c r="O17" s="29"/>
      <c r="P17" s="29"/>
      <c r="Q17" s="29"/>
      <c r="R17" s="29"/>
      <c r="S17" s="29"/>
      <c r="T17" s="29"/>
      <c r="U17" s="29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31"/>
      <c r="AM17" s="20"/>
      <c r="AN17" s="20"/>
      <c r="AO17" s="20"/>
      <c r="AP17" s="20"/>
      <c r="AQ17" s="20"/>
      <c r="AR17" s="20"/>
      <c r="AS17" s="20"/>
      <c r="AT17" s="231"/>
      <c r="AU17" s="20"/>
      <c r="AV17" s="20"/>
      <c r="AW17" s="20"/>
      <c r="AX17" s="20"/>
      <c r="AY17" s="20"/>
      <c r="AZ17" s="20"/>
      <c r="BA17" s="20"/>
      <c r="BB17" s="20"/>
      <c r="BC17" s="20"/>
      <c r="BD17" s="231"/>
      <c r="BE17" s="20"/>
      <c r="BF17" s="20"/>
      <c r="BG17" s="20"/>
      <c r="BH17" s="20"/>
      <c r="BI17" s="20"/>
      <c r="BJ17" s="20"/>
      <c r="BK17" s="20"/>
      <c r="BL17" s="20"/>
      <c r="BM17" s="20"/>
      <c r="BN17" s="181">
        <f t="shared" si="17"/>
        <v>0</v>
      </c>
      <c r="BO17" s="24">
        <v>43804</v>
      </c>
      <c r="BP17" s="179" t="s">
        <v>519</v>
      </c>
      <c r="BQ17" s="193">
        <v>43444</v>
      </c>
      <c r="BR17" s="198">
        <v>12</v>
      </c>
      <c r="BS17" s="22">
        <f t="shared" si="18"/>
        <v>360</v>
      </c>
      <c r="BT17" s="192">
        <f t="shared" si="19"/>
        <v>43804</v>
      </c>
    </row>
    <row r="18" spans="1:73" s="22" customFormat="1" ht="409.6" customHeight="1" x14ac:dyDescent="0.25">
      <c r="A18" s="17" t="s">
        <v>353</v>
      </c>
      <c r="B18" s="18">
        <v>41757495</v>
      </c>
      <c r="C18" s="24">
        <v>43444</v>
      </c>
      <c r="D18" s="19">
        <v>11915.52</v>
      </c>
      <c r="E18" s="19"/>
      <c r="F18" s="20">
        <v>10</v>
      </c>
      <c r="G18" s="18" t="s">
        <v>390</v>
      </c>
      <c r="H18" s="18" t="s">
        <v>135</v>
      </c>
      <c r="I18" s="18" t="s">
        <v>429</v>
      </c>
      <c r="J18" s="18" t="s">
        <v>473</v>
      </c>
      <c r="K18" s="18" t="s">
        <v>472</v>
      </c>
      <c r="L18" s="20"/>
      <c r="M18" s="20"/>
      <c r="N18" s="20"/>
      <c r="O18" s="20"/>
      <c r="P18" s="20"/>
      <c r="Q18" s="29"/>
      <c r="R18" s="29"/>
      <c r="S18" s="29"/>
      <c r="T18" s="29"/>
      <c r="U18" s="29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9"/>
      <c r="AJ18" s="21"/>
      <c r="AK18" s="21"/>
      <c r="AL18" s="231"/>
      <c r="AM18" s="29"/>
      <c r="AN18" s="21"/>
      <c r="AO18" s="21"/>
      <c r="AP18" s="21"/>
      <c r="AQ18" s="21"/>
      <c r="AR18" s="21"/>
      <c r="AS18" s="21"/>
      <c r="AT18" s="231"/>
      <c r="AU18" s="29"/>
      <c r="AV18" s="21"/>
      <c r="AW18" s="21"/>
      <c r="AX18" s="21"/>
      <c r="AY18" s="21"/>
      <c r="AZ18" s="21"/>
      <c r="BA18" s="21"/>
      <c r="BB18" s="21"/>
      <c r="BC18" s="21"/>
      <c r="BD18" s="231"/>
      <c r="BE18" s="29"/>
      <c r="BF18" s="20"/>
      <c r="BG18" s="21"/>
      <c r="BH18" s="20"/>
      <c r="BI18" s="23"/>
      <c r="BJ18" s="23"/>
      <c r="BK18" s="21"/>
      <c r="BL18" s="21"/>
      <c r="BM18" s="21"/>
      <c r="BN18" s="181">
        <f t="shared" si="17"/>
        <v>0</v>
      </c>
      <c r="BO18" s="24">
        <v>43804</v>
      </c>
      <c r="BP18" s="179" t="s">
        <v>519</v>
      </c>
      <c r="BQ18" s="193">
        <v>43444</v>
      </c>
      <c r="BR18" s="198">
        <v>12</v>
      </c>
      <c r="BS18" s="22">
        <f t="shared" si="18"/>
        <v>360</v>
      </c>
      <c r="BT18" s="192">
        <f t="shared" si="19"/>
        <v>43804</v>
      </c>
      <c r="BU18" s="25"/>
    </row>
    <row r="19" spans="1:73" s="22" customFormat="1" ht="409.6" customHeight="1" x14ac:dyDescent="0.25">
      <c r="A19" s="20" t="s">
        <v>349</v>
      </c>
      <c r="B19" s="196">
        <v>41752468</v>
      </c>
      <c r="C19" s="24">
        <v>43434</v>
      </c>
      <c r="D19" s="20">
        <v>466.1</v>
      </c>
      <c r="E19" s="20"/>
      <c r="F19" s="20">
        <v>7</v>
      </c>
      <c r="G19" s="20" t="s">
        <v>386</v>
      </c>
      <c r="H19" s="20" t="s">
        <v>135</v>
      </c>
      <c r="I19" s="20" t="s">
        <v>425</v>
      </c>
      <c r="J19" s="230" t="s">
        <v>467</v>
      </c>
      <c r="K19" s="20" t="s">
        <v>468</v>
      </c>
      <c r="L19" s="20"/>
      <c r="M19" s="20"/>
      <c r="N19" s="20"/>
      <c r="O19" s="23"/>
      <c r="P19" s="23"/>
      <c r="Q19" s="23"/>
      <c r="R19" s="23"/>
      <c r="S19" s="23"/>
      <c r="T19" s="23"/>
      <c r="U19" s="23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1"/>
      <c r="AJ19" s="21"/>
      <c r="AK19" s="20"/>
      <c r="AL19" s="231"/>
      <c r="AM19" s="21"/>
      <c r="AN19" s="21"/>
      <c r="AO19" s="20"/>
      <c r="AP19" s="20"/>
      <c r="AQ19" s="20"/>
      <c r="AR19" s="20"/>
      <c r="AS19" s="20"/>
      <c r="AT19" s="231"/>
      <c r="AU19" s="20"/>
      <c r="AV19" s="20"/>
      <c r="AW19" s="20"/>
      <c r="AX19" s="20"/>
      <c r="AY19" s="20"/>
      <c r="AZ19" s="20"/>
      <c r="BA19" s="20"/>
      <c r="BB19" s="20"/>
      <c r="BC19" s="20"/>
      <c r="BD19" s="231"/>
      <c r="BE19" s="20"/>
      <c r="BF19" s="20"/>
      <c r="BG19" s="20"/>
      <c r="BH19" s="20"/>
      <c r="BI19" s="20"/>
      <c r="BJ19" s="20"/>
      <c r="BK19" s="20"/>
      <c r="BL19" s="20"/>
      <c r="BM19" s="20"/>
      <c r="BN19" s="181">
        <f t="shared" si="17"/>
        <v>0</v>
      </c>
      <c r="BO19" s="24">
        <v>43614</v>
      </c>
      <c r="BP19" s="179" t="s">
        <v>520</v>
      </c>
      <c r="BQ19" s="193">
        <v>43434</v>
      </c>
      <c r="BR19" s="198">
        <v>6</v>
      </c>
      <c r="BS19" s="22">
        <f t="shared" si="2"/>
        <v>180</v>
      </c>
      <c r="BT19" s="192">
        <f t="shared" si="3"/>
        <v>43614</v>
      </c>
    </row>
    <row r="20" spans="1:73" s="22" customFormat="1" ht="302.25" customHeight="1" x14ac:dyDescent="0.25">
      <c r="A20" s="20" t="s">
        <v>350</v>
      </c>
      <c r="B20" s="196">
        <v>41756612</v>
      </c>
      <c r="C20" s="24">
        <v>43444</v>
      </c>
      <c r="D20" s="20">
        <v>466.1</v>
      </c>
      <c r="E20" s="20"/>
      <c r="F20" s="20">
        <v>15</v>
      </c>
      <c r="G20" s="20" t="s">
        <v>387</v>
      </c>
      <c r="H20" s="20" t="s">
        <v>135</v>
      </c>
      <c r="I20" s="239" t="s">
        <v>426</v>
      </c>
      <c r="J20" s="239" t="s">
        <v>469</v>
      </c>
      <c r="K20" s="239" t="s">
        <v>333</v>
      </c>
      <c r="L20" s="20"/>
      <c r="M20" s="20"/>
      <c r="N20" s="20"/>
      <c r="O20" s="21">
        <f>SUM(O21)</f>
        <v>247.28</v>
      </c>
      <c r="P20" s="21">
        <f t="shared" ref="P20:U33" si="20">SUM(P21)</f>
        <v>0</v>
      </c>
      <c r="Q20" s="21">
        <f t="shared" si="20"/>
        <v>27.200800000000001</v>
      </c>
      <c r="R20" s="21">
        <f t="shared" si="20"/>
        <v>205.2424</v>
      </c>
      <c r="S20" s="21">
        <f t="shared" si="20"/>
        <v>0</v>
      </c>
      <c r="T20" s="21">
        <f t="shared" si="20"/>
        <v>14.8368</v>
      </c>
      <c r="U20" s="21">
        <f t="shared" si="20"/>
        <v>247.28</v>
      </c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31"/>
      <c r="AM20" s="20"/>
      <c r="AN20" s="20"/>
      <c r="AO20" s="20"/>
      <c r="AP20" s="20"/>
      <c r="AQ20" s="20"/>
      <c r="AR20" s="20"/>
      <c r="AS20" s="20"/>
      <c r="AT20" s="231"/>
      <c r="AU20" s="20"/>
      <c r="AV20" s="20"/>
      <c r="AW20" s="20"/>
      <c r="AX20" s="20"/>
      <c r="AY20" s="20"/>
      <c r="AZ20" s="20"/>
      <c r="BA20" s="20"/>
      <c r="BB20" s="20"/>
      <c r="BC20" s="20"/>
      <c r="BD20" s="231">
        <v>0.22</v>
      </c>
      <c r="BE20" s="29">
        <f>U21</f>
        <v>247.28</v>
      </c>
      <c r="BF20" s="20"/>
      <c r="BG20" s="20"/>
      <c r="BH20" s="20"/>
      <c r="BI20" s="20"/>
      <c r="BJ20" s="20"/>
      <c r="BK20" s="20"/>
      <c r="BL20" s="20"/>
      <c r="BM20" s="20"/>
      <c r="BN20" s="181">
        <f t="shared" ref="BN20:BN98" si="21">W20+Y20+AA20+AC20+AE20+AG20+AI20+AM20+AO20+AQ20+AS20+AU20+AW20+AY20+BA20+BC20+BE20+BG20+BI20+BK20+BM20</f>
        <v>247.28</v>
      </c>
      <c r="BO20" s="24">
        <v>43624</v>
      </c>
      <c r="BP20" s="179" t="s">
        <v>210</v>
      </c>
      <c r="BQ20" s="193">
        <v>43444</v>
      </c>
      <c r="BR20" s="198">
        <v>6</v>
      </c>
      <c r="BS20" s="22">
        <f t="shared" si="2"/>
        <v>180</v>
      </c>
      <c r="BT20" s="192">
        <f t="shared" si="3"/>
        <v>43624</v>
      </c>
    </row>
    <row r="21" spans="1:73" s="22" customFormat="1" ht="363.75" customHeight="1" x14ac:dyDescent="0.25">
      <c r="A21" s="20"/>
      <c r="B21" s="196"/>
      <c r="C21" s="24"/>
      <c r="D21" s="20"/>
      <c r="E21" s="20"/>
      <c r="F21" s="20"/>
      <c r="G21" s="20"/>
      <c r="H21" s="20"/>
      <c r="I21" s="240"/>
      <c r="J21" s="240"/>
      <c r="K21" s="240"/>
      <c r="L21" s="20"/>
      <c r="M21" s="20" t="s">
        <v>310</v>
      </c>
      <c r="N21" s="20">
        <f>BD20</f>
        <v>0.22</v>
      </c>
      <c r="O21" s="21">
        <f>N21*1124</f>
        <v>247.28</v>
      </c>
      <c r="P21" s="21"/>
      <c r="Q21" s="21">
        <f>O21*0.11</f>
        <v>27.200800000000001</v>
      </c>
      <c r="R21" s="21">
        <f>O21*0.83</f>
        <v>205.2424</v>
      </c>
      <c r="S21" s="21">
        <v>0</v>
      </c>
      <c r="T21" s="21">
        <f>O21*0.06</f>
        <v>14.8368</v>
      </c>
      <c r="U21" s="21">
        <f t="shared" ref="U21" si="22">SUM(Q21:T21)</f>
        <v>247.28</v>
      </c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31"/>
      <c r="AM21" s="20"/>
      <c r="AN21" s="20"/>
      <c r="AO21" s="20"/>
      <c r="AP21" s="20"/>
      <c r="AQ21" s="20"/>
      <c r="AR21" s="20"/>
      <c r="AS21" s="20"/>
      <c r="AT21" s="231"/>
      <c r="AU21" s="20"/>
      <c r="AV21" s="20"/>
      <c r="AW21" s="20"/>
      <c r="AX21" s="20"/>
      <c r="AY21" s="20"/>
      <c r="AZ21" s="20"/>
      <c r="BA21" s="20"/>
      <c r="BB21" s="20"/>
      <c r="BC21" s="20"/>
      <c r="BD21" s="231"/>
      <c r="BE21" s="29"/>
      <c r="BF21" s="20"/>
      <c r="BG21" s="20"/>
      <c r="BH21" s="20"/>
      <c r="BI21" s="20"/>
      <c r="BJ21" s="20"/>
      <c r="BK21" s="20"/>
      <c r="BL21" s="20"/>
      <c r="BM21" s="20"/>
      <c r="BN21" s="181"/>
      <c r="BO21" s="24"/>
      <c r="BP21" s="179"/>
      <c r="BQ21" s="193"/>
      <c r="BR21" s="199"/>
      <c r="BT21" s="192"/>
    </row>
    <row r="22" spans="1:73" s="22" customFormat="1" ht="380.25" customHeight="1" x14ac:dyDescent="0.25">
      <c r="A22" s="17" t="s">
        <v>354</v>
      </c>
      <c r="B22" s="18">
        <v>41735311</v>
      </c>
      <c r="C22" s="24">
        <v>43434</v>
      </c>
      <c r="D22" s="19">
        <v>466.1</v>
      </c>
      <c r="E22" s="19"/>
      <c r="F22" s="20">
        <v>15</v>
      </c>
      <c r="G22" s="18" t="s">
        <v>391</v>
      </c>
      <c r="H22" s="18" t="s">
        <v>138</v>
      </c>
      <c r="I22" s="18" t="s">
        <v>430</v>
      </c>
      <c r="J22" s="243" t="s">
        <v>474</v>
      </c>
      <c r="K22" s="18" t="s">
        <v>456</v>
      </c>
      <c r="L22" s="20"/>
      <c r="M22" s="20"/>
      <c r="N22" s="20"/>
      <c r="O22" s="21">
        <f>SUM(O23)</f>
        <v>202.32</v>
      </c>
      <c r="P22" s="21">
        <f t="shared" si="20"/>
        <v>0</v>
      </c>
      <c r="Q22" s="21">
        <f t="shared" si="20"/>
        <v>22.255199999999999</v>
      </c>
      <c r="R22" s="21">
        <f t="shared" si="20"/>
        <v>167.92559999999997</v>
      </c>
      <c r="S22" s="21">
        <f t="shared" si="20"/>
        <v>0</v>
      </c>
      <c r="T22" s="21">
        <f t="shared" si="20"/>
        <v>12.139199999999999</v>
      </c>
      <c r="U22" s="21">
        <f t="shared" si="20"/>
        <v>202.31999999999996</v>
      </c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181"/>
      <c r="AM22" s="21"/>
      <c r="AN22" s="21"/>
      <c r="AO22" s="21"/>
      <c r="AP22" s="21"/>
      <c r="AQ22" s="21"/>
      <c r="AR22" s="21"/>
      <c r="AS22" s="21"/>
      <c r="AT22" s="181"/>
      <c r="AU22" s="21"/>
      <c r="AV22" s="21"/>
      <c r="AW22" s="21"/>
      <c r="AX22" s="21"/>
      <c r="AY22" s="21"/>
      <c r="AZ22" s="21"/>
      <c r="BA22" s="21"/>
      <c r="BB22" s="21"/>
      <c r="BC22" s="21"/>
      <c r="BD22" s="231">
        <v>0.18</v>
      </c>
      <c r="BE22" s="21">
        <f>U23</f>
        <v>202.31999999999996</v>
      </c>
      <c r="BF22" s="20"/>
      <c r="BG22" s="21"/>
      <c r="BH22" s="20"/>
      <c r="BI22" s="23"/>
      <c r="BJ22" s="23"/>
      <c r="BK22" s="21"/>
      <c r="BL22" s="21"/>
      <c r="BM22" s="21"/>
      <c r="BN22" s="181">
        <f t="shared" si="21"/>
        <v>202.31999999999996</v>
      </c>
      <c r="BO22" s="24">
        <v>43614</v>
      </c>
      <c r="BP22" s="21" t="s">
        <v>210</v>
      </c>
      <c r="BQ22" s="193">
        <v>43434</v>
      </c>
      <c r="BR22" s="196">
        <v>6</v>
      </c>
      <c r="BS22" s="22">
        <f t="shared" si="2"/>
        <v>180</v>
      </c>
      <c r="BT22" s="192">
        <f t="shared" si="3"/>
        <v>43614</v>
      </c>
      <c r="BU22" s="25"/>
    </row>
    <row r="23" spans="1:73" s="22" customFormat="1" ht="285" customHeight="1" x14ac:dyDescent="0.25">
      <c r="A23" s="17"/>
      <c r="B23" s="18"/>
      <c r="C23" s="24"/>
      <c r="D23" s="19"/>
      <c r="E23" s="19"/>
      <c r="F23" s="20"/>
      <c r="G23" s="18"/>
      <c r="H23" s="18"/>
      <c r="I23" s="18"/>
      <c r="J23" s="244"/>
      <c r="K23" s="18"/>
      <c r="L23" s="231"/>
      <c r="M23" s="20" t="s">
        <v>310</v>
      </c>
      <c r="N23" s="20">
        <f>BD22</f>
        <v>0.18</v>
      </c>
      <c r="O23" s="21">
        <f>N23*1124</f>
        <v>202.32</v>
      </c>
      <c r="P23" s="21"/>
      <c r="Q23" s="21">
        <f>O23*0.11</f>
        <v>22.255199999999999</v>
      </c>
      <c r="R23" s="21">
        <f>O23*0.83</f>
        <v>167.92559999999997</v>
      </c>
      <c r="S23" s="21">
        <v>0</v>
      </c>
      <c r="T23" s="21">
        <f>O23*0.06</f>
        <v>12.139199999999999</v>
      </c>
      <c r="U23" s="21">
        <f t="shared" ref="U23" si="23">SUM(Q23:T23)</f>
        <v>202.31999999999996</v>
      </c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181"/>
      <c r="AM23" s="21"/>
      <c r="AN23" s="21"/>
      <c r="AO23" s="21"/>
      <c r="AP23" s="21"/>
      <c r="AQ23" s="21"/>
      <c r="AR23" s="21"/>
      <c r="AS23" s="21"/>
      <c r="AT23" s="181"/>
      <c r="AU23" s="21"/>
      <c r="AV23" s="21"/>
      <c r="AW23" s="21"/>
      <c r="AX23" s="21"/>
      <c r="AY23" s="21"/>
      <c r="AZ23" s="21"/>
      <c r="BA23" s="21"/>
      <c r="BB23" s="21"/>
      <c r="BC23" s="21"/>
      <c r="BD23" s="231"/>
      <c r="BE23" s="21"/>
      <c r="BF23" s="20"/>
      <c r="BG23" s="21"/>
      <c r="BH23" s="20"/>
      <c r="BI23" s="23"/>
      <c r="BJ23" s="23"/>
      <c r="BK23" s="21"/>
      <c r="BL23" s="21"/>
      <c r="BM23" s="21"/>
      <c r="BN23" s="181"/>
      <c r="BO23" s="24"/>
      <c r="BP23" s="21"/>
      <c r="BQ23" s="193"/>
      <c r="BR23" s="196"/>
      <c r="BT23" s="192"/>
      <c r="BU23" s="25"/>
    </row>
    <row r="24" spans="1:73" s="22" customFormat="1" ht="395.25" customHeight="1" x14ac:dyDescent="0.25">
      <c r="A24" s="17" t="s">
        <v>355</v>
      </c>
      <c r="B24" s="18">
        <v>41734189</v>
      </c>
      <c r="C24" s="24">
        <v>43438</v>
      </c>
      <c r="D24" s="19">
        <v>466.1</v>
      </c>
      <c r="E24" s="19"/>
      <c r="F24" s="20">
        <v>15</v>
      </c>
      <c r="G24" s="18" t="s">
        <v>392</v>
      </c>
      <c r="H24" s="18" t="s">
        <v>138</v>
      </c>
      <c r="I24" s="18" t="s">
        <v>431</v>
      </c>
      <c r="J24" s="243" t="s">
        <v>475</v>
      </c>
      <c r="K24" s="18" t="s">
        <v>476</v>
      </c>
      <c r="L24" s="231"/>
      <c r="M24" s="20"/>
      <c r="N24" s="20"/>
      <c r="O24" s="21">
        <f>SUM(O25)</f>
        <v>146.12</v>
      </c>
      <c r="P24" s="21">
        <f t="shared" si="20"/>
        <v>0</v>
      </c>
      <c r="Q24" s="21">
        <f t="shared" si="20"/>
        <v>16.0732</v>
      </c>
      <c r="R24" s="21">
        <f t="shared" si="20"/>
        <v>121.2796</v>
      </c>
      <c r="S24" s="21">
        <f t="shared" si="20"/>
        <v>0</v>
      </c>
      <c r="T24" s="21">
        <f t="shared" si="20"/>
        <v>8.7672000000000008</v>
      </c>
      <c r="U24" s="21">
        <f t="shared" si="20"/>
        <v>146.12</v>
      </c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181"/>
      <c r="AM24" s="21"/>
      <c r="AN24" s="21"/>
      <c r="AO24" s="21"/>
      <c r="AP24" s="21"/>
      <c r="AQ24" s="21"/>
      <c r="AR24" s="21"/>
      <c r="AS24" s="21"/>
      <c r="AT24" s="181"/>
      <c r="AU24" s="21"/>
      <c r="AV24" s="21"/>
      <c r="AW24" s="21"/>
      <c r="AX24" s="21"/>
      <c r="AY24" s="21"/>
      <c r="AZ24" s="21"/>
      <c r="BA24" s="21"/>
      <c r="BB24" s="20"/>
      <c r="BC24" s="29"/>
      <c r="BD24" s="231">
        <v>0.13</v>
      </c>
      <c r="BE24" s="29">
        <f>U25</f>
        <v>146.12</v>
      </c>
      <c r="BF24" s="29"/>
      <c r="BG24" s="21"/>
      <c r="BH24" s="20"/>
      <c r="BI24" s="23"/>
      <c r="BJ24" s="23"/>
      <c r="BK24" s="21"/>
      <c r="BL24" s="21"/>
      <c r="BM24" s="21"/>
      <c r="BN24" s="181">
        <f t="shared" si="21"/>
        <v>146.12</v>
      </c>
      <c r="BO24" s="24">
        <v>43618</v>
      </c>
      <c r="BP24" s="21" t="s">
        <v>521</v>
      </c>
      <c r="BQ24" s="193">
        <v>43438</v>
      </c>
      <c r="BR24" s="196">
        <v>6</v>
      </c>
      <c r="BS24" s="22">
        <f t="shared" si="2"/>
        <v>180</v>
      </c>
      <c r="BT24" s="192">
        <f t="shared" si="3"/>
        <v>43618</v>
      </c>
      <c r="BU24" s="25"/>
    </row>
    <row r="25" spans="1:73" s="22" customFormat="1" ht="290.25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244"/>
      <c r="K25" s="18"/>
      <c r="L25" s="231"/>
      <c r="M25" s="20" t="s">
        <v>310</v>
      </c>
      <c r="N25" s="20">
        <f>BD24</f>
        <v>0.13</v>
      </c>
      <c r="O25" s="21">
        <f>N25*1124</f>
        <v>146.12</v>
      </c>
      <c r="P25" s="21"/>
      <c r="Q25" s="21">
        <f>O25*0.11</f>
        <v>16.0732</v>
      </c>
      <c r="R25" s="21">
        <f>O25*0.83</f>
        <v>121.2796</v>
      </c>
      <c r="S25" s="21">
        <v>0</v>
      </c>
      <c r="T25" s="21">
        <f>O25*0.06</f>
        <v>8.7672000000000008</v>
      </c>
      <c r="U25" s="21">
        <f t="shared" ref="U25" si="24">SUM(Q25:T25)</f>
        <v>146.12</v>
      </c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181"/>
      <c r="AM25" s="21"/>
      <c r="AN25" s="21"/>
      <c r="AO25" s="21"/>
      <c r="AP25" s="21"/>
      <c r="AQ25" s="21"/>
      <c r="AR25" s="21"/>
      <c r="AS25" s="21"/>
      <c r="AT25" s="181"/>
      <c r="AU25" s="21"/>
      <c r="AV25" s="21"/>
      <c r="AW25" s="21"/>
      <c r="AX25" s="21"/>
      <c r="AY25" s="21"/>
      <c r="AZ25" s="21"/>
      <c r="BA25" s="21"/>
      <c r="BB25" s="20"/>
      <c r="BC25" s="29"/>
      <c r="BD25" s="231"/>
      <c r="BE25" s="191"/>
      <c r="BF25" s="29"/>
      <c r="BG25" s="21"/>
      <c r="BH25" s="20"/>
      <c r="BI25" s="23"/>
      <c r="BJ25" s="23"/>
      <c r="BK25" s="21"/>
      <c r="BL25" s="21"/>
      <c r="BM25" s="21"/>
      <c r="BN25" s="181"/>
      <c r="BO25" s="24"/>
      <c r="BP25" s="21"/>
      <c r="BQ25" s="193"/>
      <c r="BR25" s="196"/>
      <c r="BT25" s="192"/>
      <c r="BU25" s="25"/>
    </row>
    <row r="26" spans="1:73" s="22" customFormat="1" ht="256.5" customHeight="1" x14ac:dyDescent="0.25">
      <c r="A26" s="17" t="s">
        <v>373</v>
      </c>
      <c r="B26" s="18">
        <v>41755413</v>
      </c>
      <c r="C26" s="24">
        <v>43441</v>
      </c>
      <c r="D26" s="19">
        <v>466.1</v>
      </c>
      <c r="E26" s="19"/>
      <c r="F26" s="20">
        <v>8</v>
      </c>
      <c r="G26" s="18" t="s">
        <v>410</v>
      </c>
      <c r="H26" s="18" t="s">
        <v>138</v>
      </c>
      <c r="I26" s="243" t="s">
        <v>449</v>
      </c>
      <c r="J26" s="243" t="s">
        <v>497</v>
      </c>
      <c r="K26" s="243" t="s">
        <v>331</v>
      </c>
      <c r="L26" s="20"/>
      <c r="M26" s="20"/>
      <c r="N26" s="20"/>
      <c r="O26" s="21">
        <f>SUM(O27)</f>
        <v>89.92</v>
      </c>
      <c r="P26" s="21">
        <f t="shared" si="20"/>
        <v>0</v>
      </c>
      <c r="Q26" s="21">
        <f t="shared" si="20"/>
        <v>9.8911999999999995</v>
      </c>
      <c r="R26" s="21">
        <f t="shared" si="20"/>
        <v>74.633600000000001</v>
      </c>
      <c r="S26" s="21">
        <f t="shared" si="20"/>
        <v>0</v>
      </c>
      <c r="T26" s="21">
        <f t="shared" si="20"/>
        <v>5.3952</v>
      </c>
      <c r="U26" s="21">
        <f t="shared" si="20"/>
        <v>89.92</v>
      </c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3"/>
      <c r="AJ26" s="23"/>
      <c r="AK26" s="21"/>
      <c r="AL26" s="231"/>
      <c r="AM26" s="23"/>
      <c r="AN26" s="23"/>
      <c r="AO26" s="21"/>
      <c r="AP26" s="21"/>
      <c r="AQ26" s="21"/>
      <c r="AR26" s="21"/>
      <c r="AS26" s="21"/>
      <c r="AT26" s="231"/>
      <c r="AU26" s="23"/>
      <c r="AV26" s="21"/>
      <c r="AW26" s="21"/>
      <c r="AX26" s="21"/>
      <c r="AY26" s="21"/>
      <c r="AZ26" s="21"/>
      <c r="BA26" s="21"/>
      <c r="BB26" s="21"/>
      <c r="BC26" s="21"/>
      <c r="BD26" s="231">
        <v>0.08</v>
      </c>
      <c r="BE26" s="182">
        <f>U27</f>
        <v>89.92</v>
      </c>
      <c r="BF26" s="23"/>
      <c r="BG26" s="21"/>
      <c r="BH26" s="20"/>
      <c r="BI26" s="23"/>
      <c r="BJ26" s="23"/>
      <c r="BK26" s="21"/>
      <c r="BL26" s="21"/>
      <c r="BM26" s="21"/>
      <c r="BN26" s="181">
        <f t="shared" ref="BN26:BN28" si="25">W26+Y26+AA26+AC26+AE26+AG26+AI26+AM26+AO26+AQ26+AS26+AU26+AW26+AY26+BA26+BC26+BE26+BG26+BI26+BK26+BM26</f>
        <v>89.92</v>
      </c>
      <c r="BO26" s="24">
        <v>43621</v>
      </c>
      <c r="BP26" s="21" t="s">
        <v>210</v>
      </c>
      <c r="BQ26" s="193">
        <v>43441</v>
      </c>
      <c r="BR26" s="196">
        <v>6</v>
      </c>
      <c r="BS26" s="22">
        <f t="shared" ref="BS26:BS28" si="26">BR26*30</f>
        <v>180</v>
      </c>
      <c r="BT26" s="192">
        <f t="shared" ref="BT26:BT28" si="27">BQ26+BS26</f>
        <v>43621</v>
      </c>
      <c r="BU26" s="25"/>
    </row>
    <row r="27" spans="1:73" s="22" customFormat="1" ht="256.5" customHeight="1" x14ac:dyDescent="0.25">
      <c r="A27" s="17"/>
      <c r="B27" s="18"/>
      <c r="C27" s="24"/>
      <c r="D27" s="19"/>
      <c r="E27" s="19"/>
      <c r="F27" s="20"/>
      <c r="G27" s="18"/>
      <c r="H27" s="18"/>
      <c r="I27" s="244"/>
      <c r="J27" s="244"/>
      <c r="K27" s="244"/>
      <c r="L27" s="20"/>
      <c r="M27" s="20" t="s">
        <v>310</v>
      </c>
      <c r="N27" s="20">
        <f>BD26</f>
        <v>0.08</v>
      </c>
      <c r="O27" s="21">
        <f>N27*1124</f>
        <v>89.92</v>
      </c>
      <c r="P27" s="21"/>
      <c r="Q27" s="21">
        <f>O27*0.11</f>
        <v>9.8911999999999995</v>
      </c>
      <c r="R27" s="21">
        <f>O27*0.83</f>
        <v>74.633600000000001</v>
      </c>
      <c r="S27" s="21">
        <v>0</v>
      </c>
      <c r="T27" s="21">
        <f>O27*0.06</f>
        <v>5.3952</v>
      </c>
      <c r="U27" s="21">
        <f t="shared" ref="U27" si="28">SUM(Q27:T27)</f>
        <v>89.92</v>
      </c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3"/>
      <c r="AJ27" s="23"/>
      <c r="AK27" s="21"/>
      <c r="AL27" s="231"/>
      <c r="AM27" s="23"/>
      <c r="AN27" s="23"/>
      <c r="AO27" s="21"/>
      <c r="AP27" s="21"/>
      <c r="AQ27" s="21"/>
      <c r="AR27" s="21"/>
      <c r="AS27" s="21"/>
      <c r="AT27" s="231"/>
      <c r="AU27" s="23"/>
      <c r="AV27" s="21"/>
      <c r="AW27" s="21"/>
      <c r="AX27" s="21"/>
      <c r="AY27" s="21"/>
      <c r="AZ27" s="21"/>
      <c r="BA27" s="21"/>
      <c r="BB27" s="21"/>
      <c r="BC27" s="21"/>
      <c r="BD27" s="231"/>
      <c r="BE27" s="182"/>
      <c r="BF27" s="23"/>
      <c r="BG27" s="21"/>
      <c r="BH27" s="20"/>
      <c r="BI27" s="23"/>
      <c r="BJ27" s="23"/>
      <c r="BK27" s="21"/>
      <c r="BL27" s="21"/>
      <c r="BM27" s="21"/>
      <c r="BN27" s="181"/>
      <c r="BO27" s="24"/>
      <c r="BP27" s="21"/>
      <c r="BQ27" s="193"/>
      <c r="BR27" s="196"/>
      <c r="BT27" s="192"/>
      <c r="BU27" s="25"/>
    </row>
    <row r="28" spans="1:73" s="22" customFormat="1" ht="279" customHeight="1" x14ac:dyDescent="0.25">
      <c r="A28" s="17" t="s">
        <v>374</v>
      </c>
      <c r="B28" s="18">
        <v>41756385</v>
      </c>
      <c r="C28" s="24">
        <v>43440</v>
      </c>
      <c r="D28" s="19">
        <v>466.1</v>
      </c>
      <c r="E28" s="19"/>
      <c r="F28" s="20">
        <v>8</v>
      </c>
      <c r="G28" s="18" t="s">
        <v>411</v>
      </c>
      <c r="H28" s="18" t="s">
        <v>138</v>
      </c>
      <c r="I28" s="18" t="s">
        <v>450</v>
      </c>
      <c r="J28" s="243" t="s">
        <v>498</v>
      </c>
      <c r="K28" s="243" t="s">
        <v>333</v>
      </c>
      <c r="L28" s="20"/>
      <c r="M28" s="20"/>
      <c r="N28" s="20"/>
      <c r="O28" s="21">
        <f>SUM(O29)</f>
        <v>112.4</v>
      </c>
      <c r="P28" s="21">
        <f t="shared" si="20"/>
        <v>0</v>
      </c>
      <c r="Q28" s="21">
        <f t="shared" si="20"/>
        <v>12.364000000000001</v>
      </c>
      <c r="R28" s="21">
        <f t="shared" si="20"/>
        <v>93.292000000000002</v>
      </c>
      <c r="S28" s="21">
        <f t="shared" si="20"/>
        <v>0</v>
      </c>
      <c r="T28" s="21">
        <f t="shared" si="20"/>
        <v>6.7439999999999998</v>
      </c>
      <c r="U28" s="21">
        <f t="shared" si="20"/>
        <v>112.4</v>
      </c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3"/>
      <c r="AJ28" s="23"/>
      <c r="AK28" s="21"/>
      <c r="AL28" s="231"/>
      <c r="AM28" s="23"/>
      <c r="AN28" s="23"/>
      <c r="AO28" s="21"/>
      <c r="AP28" s="21"/>
      <c r="AQ28" s="21"/>
      <c r="AR28" s="21"/>
      <c r="AS28" s="21"/>
      <c r="AT28" s="231"/>
      <c r="AU28" s="23"/>
      <c r="AV28" s="21"/>
      <c r="AW28" s="21"/>
      <c r="AX28" s="21"/>
      <c r="AY28" s="21"/>
      <c r="AZ28" s="21"/>
      <c r="BA28" s="21"/>
      <c r="BB28" s="21"/>
      <c r="BC28" s="21"/>
      <c r="BD28" s="231">
        <v>0.1</v>
      </c>
      <c r="BE28" s="182">
        <f>U29</f>
        <v>112.4</v>
      </c>
      <c r="BF28" s="23"/>
      <c r="BG28" s="21"/>
      <c r="BH28" s="20"/>
      <c r="BI28" s="23"/>
      <c r="BJ28" s="23"/>
      <c r="BK28" s="21"/>
      <c r="BL28" s="21"/>
      <c r="BM28" s="21"/>
      <c r="BN28" s="181">
        <f t="shared" si="25"/>
        <v>112.4</v>
      </c>
      <c r="BO28" s="24">
        <v>43620</v>
      </c>
      <c r="BP28" s="21" t="s">
        <v>210</v>
      </c>
      <c r="BQ28" s="193">
        <v>43440</v>
      </c>
      <c r="BR28" s="196">
        <v>6</v>
      </c>
      <c r="BS28" s="22">
        <f t="shared" si="26"/>
        <v>180</v>
      </c>
      <c r="BT28" s="192">
        <f t="shared" si="27"/>
        <v>43620</v>
      </c>
      <c r="BU28" s="25"/>
    </row>
    <row r="29" spans="1:73" s="22" customFormat="1" ht="279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244"/>
      <c r="K29" s="244"/>
      <c r="L29" s="231"/>
      <c r="M29" s="20" t="s">
        <v>310</v>
      </c>
      <c r="N29" s="20">
        <f>BD28</f>
        <v>0.1</v>
      </c>
      <c r="O29" s="21">
        <f>N29*1124</f>
        <v>112.4</v>
      </c>
      <c r="P29" s="21"/>
      <c r="Q29" s="21">
        <f>O29*0.11</f>
        <v>12.364000000000001</v>
      </c>
      <c r="R29" s="21">
        <f>O29*0.83</f>
        <v>93.292000000000002</v>
      </c>
      <c r="S29" s="21">
        <v>0</v>
      </c>
      <c r="T29" s="21">
        <f>O29*0.06</f>
        <v>6.7439999999999998</v>
      </c>
      <c r="U29" s="21">
        <f t="shared" ref="U29" si="29">SUM(Q29:T29)</f>
        <v>112.4</v>
      </c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3"/>
      <c r="AJ29" s="23"/>
      <c r="AK29" s="21"/>
      <c r="AL29" s="231"/>
      <c r="AM29" s="23"/>
      <c r="AN29" s="23"/>
      <c r="AO29" s="21"/>
      <c r="AP29" s="21"/>
      <c r="AQ29" s="21"/>
      <c r="AR29" s="21"/>
      <c r="AS29" s="21"/>
      <c r="AT29" s="231"/>
      <c r="AU29" s="23"/>
      <c r="AV29" s="21"/>
      <c r="AW29" s="21"/>
      <c r="AX29" s="21"/>
      <c r="AY29" s="21"/>
      <c r="AZ29" s="21"/>
      <c r="BA29" s="21"/>
      <c r="BB29" s="21"/>
      <c r="BC29" s="21"/>
      <c r="BD29" s="231"/>
      <c r="BE29" s="182"/>
      <c r="BF29" s="23"/>
      <c r="BG29" s="21"/>
      <c r="BH29" s="20"/>
      <c r="BI29" s="23"/>
      <c r="BJ29" s="23"/>
      <c r="BK29" s="21"/>
      <c r="BL29" s="21"/>
      <c r="BM29" s="21"/>
      <c r="BN29" s="181"/>
      <c r="BO29" s="24"/>
      <c r="BP29" s="21"/>
      <c r="BQ29" s="193"/>
      <c r="BR29" s="196"/>
      <c r="BT29" s="192"/>
      <c r="BU29" s="25"/>
    </row>
    <row r="30" spans="1:73" s="22" customFormat="1" ht="399.75" customHeight="1" x14ac:dyDescent="0.25">
      <c r="A30" s="17" t="s">
        <v>506</v>
      </c>
      <c r="B30" s="18">
        <v>41739690</v>
      </c>
      <c r="C30" s="24">
        <v>43437</v>
      </c>
      <c r="D30" s="19">
        <v>466.1</v>
      </c>
      <c r="E30" s="19">
        <v>466.1</v>
      </c>
      <c r="F30" s="20">
        <v>7</v>
      </c>
      <c r="G30" s="18" t="s">
        <v>507</v>
      </c>
      <c r="H30" s="18" t="s">
        <v>138</v>
      </c>
      <c r="I30" s="18" t="s">
        <v>508</v>
      </c>
      <c r="J30" s="243" t="s">
        <v>547</v>
      </c>
      <c r="K30" s="243" t="s">
        <v>509</v>
      </c>
      <c r="L30" s="231"/>
      <c r="M30" s="20"/>
      <c r="N30" s="20"/>
      <c r="O30" s="21">
        <f>SUM(O31)</f>
        <v>258.52000000000004</v>
      </c>
      <c r="P30" s="21">
        <f t="shared" si="20"/>
        <v>0</v>
      </c>
      <c r="Q30" s="21">
        <f t="shared" si="20"/>
        <v>28.437200000000004</v>
      </c>
      <c r="R30" s="21">
        <f t="shared" si="20"/>
        <v>214.57160000000002</v>
      </c>
      <c r="S30" s="21">
        <f t="shared" si="20"/>
        <v>0</v>
      </c>
      <c r="T30" s="21">
        <f t="shared" si="20"/>
        <v>15.511200000000002</v>
      </c>
      <c r="U30" s="21">
        <f t="shared" si="20"/>
        <v>258.52</v>
      </c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1"/>
      <c r="AM30" s="21"/>
      <c r="AN30" s="21"/>
      <c r="AO30" s="21"/>
      <c r="AP30" s="21"/>
      <c r="AQ30" s="21"/>
      <c r="AR30" s="21"/>
      <c r="AS30" s="21"/>
      <c r="AT30" s="181"/>
      <c r="AU30" s="21"/>
      <c r="AV30" s="21"/>
      <c r="AW30" s="21"/>
      <c r="AX30" s="21"/>
      <c r="AY30" s="21"/>
      <c r="AZ30" s="21"/>
      <c r="BA30" s="21"/>
      <c r="BB30" s="20"/>
      <c r="BC30" s="29"/>
      <c r="BD30" s="231">
        <v>0.23</v>
      </c>
      <c r="BE30" s="29">
        <f>U31</f>
        <v>258.52</v>
      </c>
      <c r="BF30" s="29"/>
      <c r="BG30" s="21"/>
      <c r="BH30" s="20"/>
      <c r="BI30" s="23"/>
      <c r="BJ30" s="23"/>
      <c r="BK30" s="21"/>
      <c r="BL30" s="21"/>
      <c r="BM30" s="21"/>
      <c r="BN30" s="181">
        <f t="shared" si="21"/>
        <v>258.52</v>
      </c>
      <c r="BO30" s="24">
        <v>43619</v>
      </c>
      <c r="BP30" s="21" t="s">
        <v>522</v>
      </c>
      <c r="BQ30" s="193"/>
      <c r="BR30" s="196"/>
      <c r="BT30" s="192"/>
      <c r="BU30" s="25"/>
    </row>
    <row r="31" spans="1:73" s="22" customFormat="1" ht="399.75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244"/>
      <c r="K31" s="244"/>
      <c r="L31" s="231"/>
      <c r="M31" s="20" t="s">
        <v>310</v>
      </c>
      <c r="N31" s="20">
        <f>BD30</f>
        <v>0.23</v>
      </c>
      <c r="O31" s="21">
        <f>N31*1124</f>
        <v>258.52000000000004</v>
      </c>
      <c r="P31" s="21"/>
      <c r="Q31" s="21">
        <f>O31*0.11</f>
        <v>28.437200000000004</v>
      </c>
      <c r="R31" s="21">
        <f>O31*0.83</f>
        <v>214.57160000000002</v>
      </c>
      <c r="S31" s="21">
        <v>0</v>
      </c>
      <c r="T31" s="21">
        <f>O31*0.06</f>
        <v>15.511200000000002</v>
      </c>
      <c r="U31" s="21">
        <f t="shared" ref="U31" si="30">SUM(Q31:T31)</f>
        <v>258.52</v>
      </c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1"/>
      <c r="AM31" s="21"/>
      <c r="AN31" s="21"/>
      <c r="AO31" s="21"/>
      <c r="AP31" s="21"/>
      <c r="AQ31" s="21"/>
      <c r="AR31" s="21"/>
      <c r="AS31" s="21"/>
      <c r="AT31" s="181"/>
      <c r="AU31" s="21"/>
      <c r="AV31" s="21"/>
      <c r="AW31" s="21"/>
      <c r="AX31" s="21"/>
      <c r="AY31" s="21"/>
      <c r="AZ31" s="21"/>
      <c r="BA31" s="21"/>
      <c r="BB31" s="20"/>
      <c r="BC31" s="29"/>
      <c r="BD31" s="231"/>
      <c r="BE31" s="29"/>
      <c r="BF31" s="29"/>
      <c r="BG31" s="21"/>
      <c r="BH31" s="20"/>
      <c r="BI31" s="23"/>
      <c r="BJ31" s="23"/>
      <c r="BK31" s="21"/>
      <c r="BL31" s="21"/>
      <c r="BM31" s="21"/>
      <c r="BN31" s="181"/>
      <c r="BO31" s="24"/>
      <c r="BP31" s="21"/>
      <c r="BQ31" s="193"/>
      <c r="BR31" s="196"/>
      <c r="BT31" s="192"/>
      <c r="BU31" s="25"/>
    </row>
    <row r="32" spans="1:73" s="22" customFormat="1" ht="409.6" customHeight="1" x14ac:dyDescent="0.25">
      <c r="A32" s="17" t="s">
        <v>356</v>
      </c>
      <c r="B32" s="18">
        <v>41750126</v>
      </c>
      <c r="C32" s="24">
        <v>43432</v>
      </c>
      <c r="D32" s="19">
        <v>466.1</v>
      </c>
      <c r="E32" s="19"/>
      <c r="F32" s="20">
        <v>12</v>
      </c>
      <c r="G32" s="18" t="s">
        <v>393</v>
      </c>
      <c r="H32" s="18" t="s">
        <v>138</v>
      </c>
      <c r="I32" s="18" t="s">
        <v>432</v>
      </c>
      <c r="J32" s="18" t="s">
        <v>548</v>
      </c>
      <c r="K32" s="18" t="s">
        <v>477</v>
      </c>
      <c r="L32" s="20"/>
      <c r="M32" s="20"/>
      <c r="N32" s="20"/>
      <c r="O32" s="29"/>
      <c r="P32" s="29"/>
      <c r="Q32" s="29"/>
      <c r="R32" s="29"/>
      <c r="S32" s="29"/>
      <c r="T32" s="29"/>
      <c r="U32" s="29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181"/>
      <c r="AM32" s="21"/>
      <c r="AN32" s="21"/>
      <c r="AO32" s="21"/>
      <c r="AP32" s="21"/>
      <c r="AQ32" s="21"/>
      <c r="AR32" s="21"/>
      <c r="AS32" s="21"/>
      <c r="AT32" s="181"/>
      <c r="AU32" s="21"/>
      <c r="AV32" s="21"/>
      <c r="AW32" s="21"/>
      <c r="AX32" s="21"/>
      <c r="AY32" s="21"/>
      <c r="AZ32" s="21"/>
      <c r="BA32" s="21"/>
      <c r="BB32" s="20"/>
      <c r="BC32" s="29"/>
      <c r="BD32" s="231"/>
      <c r="BE32" s="29"/>
      <c r="BF32" s="29"/>
      <c r="BG32" s="21"/>
      <c r="BH32" s="20"/>
      <c r="BI32" s="23"/>
      <c r="BJ32" s="23"/>
      <c r="BK32" s="21"/>
      <c r="BL32" s="21"/>
      <c r="BM32" s="21"/>
      <c r="BN32" s="181">
        <f t="shared" si="21"/>
        <v>0</v>
      </c>
      <c r="BO32" s="24">
        <v>43612</v>
      </c>
      <c r="BP32" s="21" t="s">
        <v>523</v>
      </c>
      <c r="BQ32" s="193">
        <v>43432</v>
      </c>
      <c r="BR32" s="196">
        <v>6</v>
      </c>
      <c r="BS32" s="22">
        <f t="shared" si="2"/>
        <v>180</v>
      </c>
      <c r="BT32" s="192">
        <f t="shared" si="3"/>
        <v>43612</v>
      </c>
      <c r="BU32" s="25"/>
    </row>
    <row r="33" spans="1:73" s="22" customFormat="1" ht="267.75" customHeight="1" x14ac:dyDescent="0.25">
      <c r="A33" s="17" t="s">
        <v>368</v>
      </c>
      <c r="B33" s="18">
        <v>41754051</v>
      </c>
      <c r="C33" s="24">
        <v>43438</v>
      </c>
      <c r="D33" s="19">
        <v>466.1</v>
      </c>
      <c r="E33" s="19"/>
      <c r="F33" s="20">
        <v>7</v>
      </c>
      <c r="G33" s="18" t="s">
        <v>405</v>
      </c>
      <c r="H33" s="18" t="s">
        <v>138</v>
      </c>
      <c r="I33" s="18" t="s">
        <v>444</v>
      </c>
      <c r="J33" s="243" t="s">
        <v>489</v>
      </c>
      <c r="K33" s="243" t="s">
        <v>490</v>
      </c>
      <c r="L33" s="20"/>
      <c r="M33" s="20"/>
      <c r="N33" s="20"/>
      <c r="O33" s="21">
        <f>SUM(O34)</f>
        <v>67.44</v>
      </c>
      <c r="P33" s="21">
        <f t="shared" si="20"/>
        <v>0</v>
      </c>
      <c r="Q33" s="21">
        <f t="shared" si="20"/>
        <v>7.4184000000000001</v>
      </c>
      <c r="R33" s="21">
        <f t="shared" si="20"/>
        <v>55.975199999999994</v>
      </c>
      <c r="S33" s="21">
        <f t="shared" si="20"/>
        <v>0</v>
      </c>
      <c r="T33" s="21">
        <f t="shared" si="20"/>
        <v>4.0463999999999993</v>
      </c>
      <c r="U33" s="21">
        <f t="shared" si="20"/>
        <v>67.44</v>
      </c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0"/>
      <c r="AI33" s="23"/>
      <c r="AJ33" s="23"/>
      <c r="AK33" s="21"/>
      <c r="AL33" s="231"/>
      <c r="AM33" s="23"/>
      <c r="AN33" s="23"/>
      <c r="AO33" s="21"/>
      <c r="AP33" s="21"/>
      <c r="AQ33" s="21"/>
      <c r="AR33" s="21"/>
      <c r="AS33" s="21"/>
      <c r="AT33" s="231"/>
      <c r="AU33" s="23"/>
      <c r="AV33" s="21"/>
      <c r="AW33" s="21"/>
      <c r="AX33" s="21"/>
      <c r="AY33" s="21"/>
      <c r="AZ33" s="21"/>
      <c r="BA33" s="21"/>
      <c r="BB33" s="21"/>
      <c r="BC33" s="21"/>
      <c r="BD33" s="231">
        <v>0.06</v>
      </c>
      <c r="BE33" s="182">
        <f>U34</f>
        <v>67.44</v>
      </c>
      <c r="BF33" s="23"/>
      <c r="BG33" s="21"/>
      <c r="BH33" s="20"/>
      <c r="BI33" s="23"/>
      <c r="BJ33" s="20"/>
      <c r="BK33" s="21"/>
      <c r="BL33" s="21"/>
      <c r="BM33" s="21"/>
      <c r="BN33" s="181">
        <f t="shared" ref="BN33" si="31">W33+Y33+AA33+AC33+AE33+AG33+AI33+AM33+AO33+AQ33+AS33+AU33+AW33+AY33+BA33+BC33+BE33+BG33+BI33+BK33+BM33</f>
        <v>67.44</v>
      </c>
      <c r="BO33" s="24">
        <v>43618</v>
      </c>
      <c r="BP33" s="21" t="s">
        <v>524</v>
      </c>
      <c r="BQ33" s="193">
        <v>43438</v>
      </c>
      <c r="BR33" s="196">
        <v>6</v>
      </c>
      <c r="BS33" s="22">
        <f t="shared" ref="BS33" si="32">BR33*30</f>
        <v>180</v>
      </c>
      <c r="BT33" s="192">
        <f t="shared" ref="BT33" si="33">BQ33+BS33</f>
        <v>43618</v>
      </c>
      <c r="BU33" s="25"/>
    </row>
    <row r="34" spans="1:73" s="22" customFormat="1" ht="267.75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244"/>
      <c r="K34" s="244"/>
      <c r="L34" s="20"/>
      <c r="M34" s="20" t="s">
        <v>310</v>
      </c>
      <c r="N34" s="20">
        <f>BD33</f>
        <v>0.06</v>
      </c>
      <c r="O34" s="21">
        <f>N34*1124</f>
        <v>67.44</v>
      </c>
      <c r="P34" s="21"/>
      <c r="Q34" s="21">
        <f>O34*0.11</f>
        <v>7.4184000000000001</v>
      </c>
      <c r="R34" s="21">
        <f>O34*0.83</f>
        <v>55.975199999999994</v>
      </c>
      <c r="S34" s="21">
        <v>0</v>
      </c>
      <c r="T34" s="21">
        <f>O34*0.06</f>
        <v>4.0463999999999993</v>
      </c>
      <c r="U34" s="21">
        <f t="shared" ref="U34" si="34">SUM(Q34:T34)</f>
        <v>67.44</v>
      </c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0"/>
      <c r="AI34" s="23"/>
      <c r="AJ34" s="23"/>
      <c r="AK34" s="21"/>
      <c r="AL34" s="231"/>
      <c r="AM34" s="23"/>
      <c r="AN34" s="23"/>
      <c r="AO34" s="21"/>
      <c r="AP34" s="21"/>
      <c r="AQ34" s="21"/>
      <c r="AR34" s="21"/>
      <c r="AS34" s="21"/>
      <c r="AT34" s="231"/>
      <c r="AU34" s="23"/>
      <c r="AV34" s="21"/>
      <c r="AW34" s="21"/>
      <c r="AX34" s="21"/>
      <c r="AY34" s="21"/>
      <c r="AZ34" s="21"/>
      <c r="BA34" s="21"/>
      <c r="BB34" s="21"/>
      <c r="BC34" s="21"/>
      <c r="BD34" s="231"/>
      <c r="BE34" s="182"/>
      <c r="BF34" s="23"/>
      <c r="BG34" s="21"/>
      <c r="BH34" s="20"/>
      <c r="BI34" s="23"/>
      <c r="BJ34" s="20"/>
      <c r="BK34" s="21"/>
      <c r="BL34" s="21"/>
      <c r="BM34" s="21"/>
      <c r="BN34" s="181"/>
      <c r="BO34" s="24"/>
      <c r="BP34" s="21"/>
      <c r="BQ34" s="193"/>
      <c r="BR34" s="196"/>
      <c r="BT34" s="192"/>
      <c r="BU34" s="25"/>
    </row>
    <row r="35" spans="1:73" s="22" customFormat="1" ht="359.25" customHeight="1" x14ac:dyDescent="0.25">
      <c r="A35" s="17" t="s">
        <v>357</v>
      </c>
      <c r="B35" s="18">
        <v>41751371</v>
      </c>
      <c r="C35" s="24">
        <v>43444</v>
      </c>
      <c r="D35" s="19">
        <v>466.1</v>
      </c>
      <c r="E35" s="19"/>
      <c r="F35" s="20">
        <v>14.5</v>
      </c>
      <c r="G35" s="18" t="s">
        <v>394</v>
      </c>
      <c r="H35" s="18" t="s">
        <v>418</v>
      </c>
      <c r="I35" s="18" t="s">
        <v>433</v>
      </c>
      <c r="J35" s="243" t="s">
        <v>478</v>
      </c>
      <c r="K35" s="243" t="s">
        <v>479</v>
      </c>
      <c r="L35" s="20" t="s">
        <v>525</v>
      </c>
      <c r="M35" s="20"/>
      <c r="N35" s="20"/>
      <c r="O35" s="29">
        <f>SUM(O36:O37)</f>
        <v>274.09999999999997</v>
      </c>
      <c r="P35" s="29">
        <f t="shared" ref="P35:U35" si="35">SUM(P36:P37)</f>
        <v>0</v>
      </c>
      <c r="Q35" s="29">
        <f t="shared" si="35"/>
        <v>30.1036</v>
      </c>
      <c r="R35" s="29">
        <f t="shared" si="35"/>
        <v>224.55079999999998</v>
      </c>
      <c r="S35" s="29">
        <f t="shared" si="35"/>
        <v>3.26</v>
      </c>
      <c r="T35" s="29">
        <f t="shared" si="35"/>
        <v>16.185599999999997</v>
      </c>
      <c r="U35" s="29">
        <f t="shared" si="35"/>
        <v>274.09999999999997</v>
      </c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1"/>
      <c r="AM35" s="21"/>
      <c r="AN35" s="21"/>
      <c r="AO35" s="21"/>
      <c r="AP35" s="21"/>
      <c r="AQ35" s="21"/>
      <c r="AR35" s="21"/>
      <c r="AS35" s="21"/>
      <c r="AT35" s="181"/>
      <c r="AU35" s="21"/>
      <c r="AV35" s="21"/>
      <c r="AW35" s="21"/>
      <c r="AX35" s="21"/>
      <c r="AY35" s="21"/>
      <c r="AZ35" s="21"/>
      <c r="BA35" s="21"/>
      <c r="BB35" s="21" t="s">
        <v>243</v>
      </c>
      <c r="BC35" s="21">
        <f>U36</f>
        <v>4.34</v>
      </c>
      <c r="BD35" s="231">
        <v>0.24</v>
      </c>
      <c r="BE35" s="21">
        <f>U37</f>
        <v>269.76</v>
      </c>
      <c r="BF35" s="20"/>
      <c r="BG35" s="21"/>
      <c r="BH35" s="20"/>
      <c r="BI35" s="23"/>
      <c r="BJ35" s="23"/>
      <c r="BK35" s="21"/>
      <c r="BL35" s="21"/>
      <c r="BM35" s="21"/>
      <c r="BN35" s="181">
        <f t="shared" si="21"/>
        <v>274.09999999999997</v>
      </c>
      <c r="BO35" s="24">
        <v>43624</v>
      </c>
      <c r="BP35" s="21" t="s">
        <v>210</v>
      </c>
      <c r="BQ35" s="193">
        <v>43444</v>
      </c>
      <c r="BR35" s="196">
        <v>6</v>
      </c>
      <c r="BS35" s="22">
        <f t="shared" si="2"/>
        <v>180</v>
      </c>
      <c r="BT35" s="192">
        <f t="shared" si="3"/>
        <v>43624</v>
      </c>
      <c r="BU35" s="25"/>
    </row>
    <row r="36" spans="1:73" s="22" customFormat="1" ht="359.25" customHeight="1" x14ac:dyDescent="0.25">
      <c r="A36" s="17"/>
      <c r="B36" s="18"/>
      <c r="C36" s="24"/>
      <c r="D36" s="19"/>
      <c r="E36" s="19"/>
      <c r="F36" s="20"/>
      <c r="G36" s="18"/>
      <c r="H36" s="18"/>
      <c r="I36" s="18"/>
      <c r="J36" s="245"/>
      <c r="K36" s="244"/>
      <c r="L36" s="231"/>
      <c r="M36" s="20" t="s">
        <v>311</v>
      </c>
      <c r="N36" s="181" t="str">
        <f>BB35</f>
        <v>Монтаж АВ-0,4 кВ (до 63 А)</v>
      </c>
      <c r="O36" s="191">
        <f>U36</f>
        <v>4.34</v>
      </c>
      <c r="P36" s="191"/>
      <c r="Q36" s="191">
        <v>0.43</v>
      </c>
      <c r="R36" s="191">
        <v>0.65</v>
      </c>
      <c r="S36" s="191">
        <v>3.26</v>
      </c>
      <c r="T36" s="191">
        <v>0</v>
      </c>
      <c r="U36" s="21">
        <f t="shared" ref="U36:U37" si="36">SUM(Q36:T36)</f>
        <v>4.34</v>
      </c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181"/>
      <c r="AG36" s="181"/>
      <c r="AH36" s="181"/>
      <c r="AI36" s="21"/>
      <c r="AJ36" s="21"/>
      <c r="AK36" s="21"/>
      <c r="AL36" s="181"/>
      <c r="AM36" s="21"/>
      <c r="AN36" s="21"/>
      <c r="AO36" s="21"/>
      <c r="AP36" s="21"/>
      <c r="AQ36" s="21"/>
      <c r="AR36" s="21"/>
      <c r="AS36" s="21"/>
      <c r="AT36" s="181"/>
      <c r="AU36" s="21"/>
      <c r="AV36" s="21"/>
      <c r="AW36" s="21"/>
      <c r="AX36" s="21"/>
      <c r="AY36" s="21"/>
      <c r="AZ36" s="21"/>
      <c r="BA36" s="21"/>
      <c r="BB36" s="21"/>
      <c r="BC36" s="21"/>
      <c r="BD36" s="231"/>
      <c r="BE36" s="21"/>
      <c r="BF36" s="20"/>
      <c r="BG36" s="21"/>
      <c r="BH36" s="20"/>
      <c r="BI36" s="23"/>
      <c r="BJ36" s="23"/>
      <c r="BK36" s="21"/>
      <c r="BL36" s="21"/>
      <c r="BM36" s="21"/>
      <c r="BN36" s="181"/>
      <c r="BO36" s="24"/>
      <c r="BP36" s="21"/>
      <c r="BQ36" s="193"/>
      <c r="BR36" s="196"/>
      <c r="BT36" s="192"/>
      <c r="BU36" s="25"/>
    </row>
    <row r="37" spans="1:73" s="22" customFormat="1" ht="359.25" customHeight="1" x14ac:dyDescent="0.25">
      <c r="A37" s="17"/>
      <c r="B37" s="18"/>
      <c r="C37" s="24"/>
      <c r="D37" s="19"/>
      <c r="E37" s="19"/>
      <c r="F37" s="20"/>
      <c r="G37" s="18"/>
      <c r="H37" s="18"/>
      <c r="I37" s="18"/>
      <c r="J37" s="244"/>
      <c r="K37" s="18"/>
      <c r="L37" s="231"/>
      <c r="M37" s="20" t="s">
        <v>310</v>
      </c>
      <c r="N37" s="20">
        <f>BD35</f>
        <v>0.24</v>
      </c>
      <c r="O37" s="21">
        <f>N37*1124</f>
        <v>269.76</v>
      </c>
      <c r="P37" s="21"/>
      <c r="Q37" s="21">
        <f>O37*0.11</f>
        <v>29.6736</v>
      </c>
      <c r="R37" s="21">
        <f>O37*0.83</f>
        <v>223.90079999999998</v>
      </c>
      <c r="S37" s="21">
        <v>0</v>
      </c>
      <c r="T37" s="21">
        <f>O37*0.06</f>
        <v>16.185599999999997</v>
      </c>
      <c r="U37" s="21">
        <f t="shared" si="36"/>
        <v>269.76</v>
      </c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181"/>
      <c r="AG37" s="181"/>
      <c r="AH37" s="181"/>
      <c r="AI37" s="21"/>
      <c r="AJ37" s="21"/>
      <c r="AK37" s="21"/>
      <c r="AL37" s="181"/>
      <c r="AM37" s="21"/>
      <c r="AN37" s="21"/>
      <c r="AO37" s="21"/>
      <c r="AP37" s="21"/>
      <c r="AQ37" s="21"/>
      <c r="AR37" s="21"/>
      <c r="AS37" s="21"/>
      <c r="AT37" s="181"/>
      <c r="AU37" s="21"/>
      <c r="AV37" s="21"/>
      <c r="AW37" s="21"/>
      <c r="AX37" s="21"/>
      <c r="AY37" s="21"/>
      <c r="AZ37" s="21"/>
      <c r="BA37" s="21"/>
      <c r="BB37" s="21"/>
      <c r="BC37" s="21"/>
      <c r="BD37" s="231"/>
      <c r="BE37" s="21"/>
      <c r="BF37" s="20"/>
      <c r="BG37" s="21"/>
      <c r="BH37" s="20"/>
      <c r="BI37" s="23"/>
      <c r="BJ37" s="23"/>
      <c r="BK37" s="21"/>
      <c r="BL37" s="21"/>
      <c r="BM37" s="21"/>
      <c r="BN37" s="181"/>
      <c r="BO37" s="24"/>
      <c r="BP37" s="21"/>
      <c r="BQ37" s="193"/>
      <c r="BR37" s="196"/>
      <c r="BT37" s="192"/>
      <c r="BU37" s="25"/>
    </row>
    <row r="38" spans="1:73" s="22" customFormat="1" ht="324.75" customHeight="1" x14ac:dyDescent="0.25">
      <c r="A38" s="17" t="s">
        <v>358</v>
      </c>
      <c r="B38" s="18">
        <v>41748862</v>
      </c>
      <c r="C38" s="24">
        <v>43441</v>
      </c>
      <c r="D38" s="19">
        <v>466.1</v>
      </c>
      <c r="E38" s="19"/>
      <c r="F38" s="20">
        <v>5</v>
      </c>
      <c r="G38" s="18" t="s">
        <v>395</v>
      </c>
      <c r="H38" s="18" t="s">
        <v>138</v>
      </c>
      <c r="I38" s="18" t="s">
        <v>434</v>
      </c>
      <c r="J38" s="243" t="s">
        <v>480</v>
      </c>
      <c r="K38" s="243" t="s">
        <v>335</v>
      </c>
      <c r="L38" s="20"/>
      <c r="M38" s="20"/>
      <c r="N38" s="20"/>
      <c r="O38" s="21">
        <f>SUM(O39)</f>
        <v>157.36000000000001</v>
      </c>
      <c r="P38" s="21">
        <f t="shared" ref="P38:U40" si="37">SUM(P39)</f>
        <v>0</v>
      </c>
      <c r="Q38" s="21">
        <f t="shared" si="37"/>
        <v>17.309600000000003</v>
      </c>
      <c r="R38" s="21">
        <f t="shared" si="37"/>
        <v>130.6088</v>
      </c>
      <c r="S38" s="21">
        <f t="shared" si="37"/>
        <v>0</v>
      </c>
      <c r="T38" s="21">
        <f t="shared" si="37"/>
        <v>9.4416000000000011</v>
      </c>
      <c r="U38" s="21">
        <f t="shared" si="37"/>
        <v>157.36000000000001</v>
      </c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0"/>
      <c r="AJ38" s="20"/>
      <c r="AK38" s="21"/>
      <c r="AL38" s="181"/>
      <c r="AM38" s="20"/>
      <c r="AN38" s="20"/>
      <c r="AO38" s="21"/>
      <c r="AP38" s="21"/>
      <c r="AQ38" s="21"/>
      <c r="AR38" s="21"/>
      <c r="AS38" s="21"/>
      <c r="AT38" s="231"/>
      <c r="AU38" s="21"/>
      <c r="AV38" s="21"/>
      <c r="AW38" s="21"/>
      <c r="AX38" s="21"/>
      <c r="AY38" s="21"/>
      <c r="AZ38" s="21"/>
      <c r="BA38" s="21"/>
      <c r="BB38" s="21"/>
      <c r="BC38" s="21"/>
      <c r="BD38" s="231">
        <v>0.14000000000000001</v>
      </c>
      <c r="BE38" s="21">
        <f>U39</f>
        <v>157.36000000000001</v>
      </c>
      <c r="BF38" s="20"/>
      <c r="BG38" s="21"/>
      <c r="BH38" s="20"/>
      <c r="BI38" s="23"/>
      <c r="BJ38" s="23"/>
      <c r="BK38" s="21"/>
      <c r="BL38" s="21"/>
      <c r="BM38" s="21"/>
      <c r="BN38" s="181">
        <f t="shared" si="21"/>
        <v>157.36000000000001</v>
      </c>
      <c r="BO38" s="24">
        <v>43621</v>
      </c>
      <c r="BP38" s="21" t="s">
        <v>210</v>
      </c>
      <c r="BQ38" s="193">
        <v>43441</v>
      </c>
      <c r="BR38" s="196">
        <v>6</v>
      </c>
      <c r="BS38" s="22">
        <f t="shared" si="2"/>
        <v>180</v>
      </c>
      <c r="BT38" s="192">
        <f t="shared" si="3"/>
        <v>43621</v>
      </c>
      <c r="BU38" s="25"/>
    </row>
    <row r="39" spans="1:73" s="22" customFormat="1" ht="324.75" customHeight="1" x14ac:dyDescent="0.25">
      <c r="A39" s="17"/>
      <c r="B39" s="18"/>
      <c r="C39" s="24"/>
      <c r="D39" s="19"/>
      <c r="E39" s="19"/>
      <c r="F39" s="20"/>
      <c r="G39" s="18"/>
      <c r="H39" s="18"/>
      <c r="I39" s="18"/>
      <c r="J39" s="244"/>
      <c r="K39" s="244"/>
      <c r="L39" s="20"/>
      <c r="M39" s="20" t="s">
        <v>310</v>
      </c>
      <c r="N39" s="20">
        <f>BD38</f>
        <v>0.14000000000000001</v>
      </c>
      <c r="O39" s="21">
        <f>N39*1124</f>
        <v>157.36000000000001</v>
      </c>
      <c r="P39" s="21"/>
      <c r="Q39" s="21">
        <f>O39*0.11</f>
        <v>17.309600000000003</v>
      </c>
      <c r="R39" s="21">
        <f>O39*0.83</f>
        <v>130.6088</v>
      </c>
      <c r="S39" s="21">
        <v>0</v>
      </c>
      <c r="T39" s="21">
        <f>O39*0.06</f>
        <v>9.4416000000000011</v>
      </c>
      <c r="U39" s="21">
        <f t="shared" ref="U39" si="38">SUM(Q39:T39)</f>
        <v>157.36000000000001</v>
      </c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0"/>
      <c r="AJ39" s="20"/>
      <c r="AK39" s="21"/>
      <c r="AL39" s="181"/>
      <c r="AM39" s="20"/>
      <c r="AN39" s="20"/>
      <c r="AO39" s="21"/>
      <c r="AP39" s="21"/>
      <c r="AQ39" s="21"/>
      <c r="AR39" s="21"/>
      <c r="AS39" s="21"/>
      <c r="AT39" s="231"/>
      <c r="AU39" s="21"/>
      <c r="AV39" s="21"/>
      <c r="AW39" s="21"/>
      <c r="AX39" s="21"/>
      <c r="AY39" s="21"/>
      <c r="AZ39" s="21"/>
      <c r="BA39" s="21"/>
      <c r="BB39" s="21"/>
      <c r="BC39" s="21"/>
      <c r="BD39" s="231"/>
      <c r="BE39" s="181"/>
      <c r="BF39" s="20"/>
      <c r="BG39" s="21"/>
      <c r="BH39" s="20"/>
      <c r="BI39" s="23"/>
      <c r="BJ39" s="23"/>
      <c r="BK39" s="21"/>
      <c r="BL39" s="21"/>
      <c r="BM39" s="21"/>
      <c r="BN39" s="181"/>
      <c r="BO39" s="24"/>
      <c r="BP39" s="21"/>
      <c r="BQ39" s="193"/>
      <c r="BR39" s="196"/>
      <c r="BT39" s="192"/>
      <c r="BU39" s="25"/>
    </row>
    <row r="40" spans="1:73" s="22" customFormat="1" ht="262.5" customHeight="1" x14ac:dyDescent="0.25">
      <c r="A40" s="17" t="s">
        <v>359</v>
      </c>
      <c r="B40" s="18">
        <v>41748464</v>
      </c>
      <c r="C40" s="24">
        <v>43431</v>
      </c>
      <c r="D40" s="19">
        <v>466.1</v>
      </c>
      <c r="E40" s="19"/>
      <c r="F40" s="20">
        <v>15</v>
      </c>
      <c r="G40" s="18" t="s">
        <v>396</v>
      </c>
      <c r="H40" s="18" t="s">
        <v>138</v>
      </c>
      <c r="I40" s="243" t="s">
        <v>435</v>
      </c>
      <c r="J40" s="243" t="s">
        <v>481</v>
      </c>
      <c r="K40" s="243" t="s">
        <v>333</v>
      </c>
      <c r="L40" s="20"/>
      <c r="M40" s="20"/>
      <c r="N40" s="20"/>
      <c r="O40" s="21">
        <f>SUM(O41)</f>
        <v>562</v>
      </c>
      <c r="P40" s="21">
        <f t="shared" si="37"/>
        <v>0</v>
      </c>
      <c r="Q40" s="21">
        <f t="shared" si="37"/>
        <v>61.82</v>
      </c>
      <c r="R40" s="21">
        <f t="shared" si="37"/>
        <v>466.46</v>
      </c>
      <c r="S40" s="21">
        <f t="shared" si="37"/>
        <v>0</v>
      </c>
      <c r="T40" s="21">
        <f t="shared" si="37"/>
        <v>33.72</v>
      </c>
      <c r="U40" s="21">
        <f t="shared" si="37"/>
        <v>562</v>
      </c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1"/>
      <c r="AJ40" s="20"/>
      <c r="AK40" s="21"/>
      <c r="AL40" s="231"/>
      <c r="AM40" s="21"/>
      <c r="AN40" s="20"/>
      <c r="AO40" s="21"/>
      <c r="AP40" s="21"/>
      <c r="AQ40" s="21"/>
      <c r="AR40" s="21"/>
      <c r="AS40" s="21"/>
      <c r="AT40" s="231"/>
      <c r="AU40" s="21"/>
      <c r="AV40" s="21"/>
      <c r="AW40" s="21"/>
      <c r="AX40" s="21"/>
      <c r="AY40" s="21"/>
      <c r="AZ40" s="21"/>
      <c r="BA40" s="21"/>
      <c r="BB40" s="21"/>
      <c r="BC40" s="21"/>
      <c r="BD40" s="231">
        <v>0.5</v>
      </c>
      <c r="BE40" s="181">
        <f>U41</f>
        <v>562</v>
      </c>
      <c r="BF40" s="20"/>
      <c r="BG40" s="21"/>
      <c r="BH40" s="20"/>
      <c r="BI40" s="23"/>
      <c r="BJ40" s="23"/>
      <c r="BK40" s="21"/>
      <c r="BL40" s="21"/>
      <c r="BM40" s="21"/>
      <c r="BN40" s="181">
        <f t="shared" si="21"/>
        <v>562</v>
      </c>
      <c r="BO40" s="24">
        <v>43611</v>
      </c>
      <c r="BP40" s="21" t="s">
        <v>210</v>
      </c>
      <c r="BQ40" s="193">
        <v>43431</v>
      </c>
      <c r="BR40" s="196">
        <v>6</v>
      </c>
      <c r="BS40" s="22">
        <f t="shared" si="2"/>
        <v>180</v>
      </c>
      <c r="BT40" s="192">
        <f t="shared" si="3"/>
        <v>43611</v>
      </c>
      <c r="BU40" s="25"/>
    </row>
    <row r="41" spans="1:73" s="22" customFormat="1" ht="262.5" customHeight="1" x14ac:dyDescent="0.25">
      <c r="A41" s="17"/>
      <c r="B41" s="18"/>
      <c r="C41" s="24"/>
      <c r="D41" s="19"/>
      <c r="E41" s="19"/>
      <c r="F41" s="20"/>
      <c r="G41" s="18"/>
      <c r="H41" s="18"/>
      <c r="I41" s="244"/>
      <c r="J41" s="244"/>
      <c r="K41" s="244"/>
      <c r="L41" s="20"/>
      <c r="M41" s="20" t="s">
        <v>310</v>
      </c>
      <c r="N41" s="20">
        <f>BD40</f>
        <v>0.5</v>
      </c>
      <c r="O41" s="21">
        <f>N41*1124</f>
        <v>562</v>
      </c>
      <c r="P41" s="21"/>
      <c r="Q41" s="21">
        <f>O41*0.11</f>
        <v>61.82</v>
      </c>
      <c r="R41" s="21">
        <f>O41*0.83</f>
        <v>466.46</v>
      </c>
      <c r="S41" s="21">
        <v>0</v>
      </c>
      <c r="T41" s="21">
        <f>O41*0.06</f>
        <v>33.72</v>
      </c>
      <c r="U41" s="21">
        <f t="shared" ref="U41" si="39">SUM(Q41:T41)</f>
        <v>562</v>
      </c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1"/>
      <c r="AJ41" s="20"/>
      <c r="AK41" s="21"/>
      <c r="AL41" s="231"/>
      <c r="AM41" s="21"/>
      <c r="AN41" s="20"/>
      <c r="AO41" s="21"/>
      <c r="AP41" s="21"/>
      <c r="AQ41" s="21"/>
      <c r="AR41" s="21"/>
      <c r="AS41" s="21"/>
      <c r="AT41" s="231"/>
      <c r="AU41" s="21"/>
      <c r="AV41" s="21"/>
      <c r="AW41" s="21"/>
      <c r="AX41" s="21"/>
      <c r="AY41" s="21"/>
      <c r="AZ41" s="21"/>
      <c r="BA41" s="21"/>
      <c r="BB41" s="21"/>
      <c r="BC41" s="21"/>
      <c r="BD41" s="231"/>
      <c r="BE41" s="181"/>
      <c r="BF41" s="20"/>
      <c r="BG41" s="21"/>
      <c r="BH41" s="20"/>
      <c r="BI41" s="23"/>
      <c r="BJ41" s="23"/>
      <c r="BK41" s="21"/>
      <c r="BL41" s="21"/>
      <c r="BM41" s="21"/>
      <c r="BN41" s="181"/>
      <c r="BO41" s="24"/>
      <c r="BP41" s="21"/>
      <c r="BQ41" s="193"/>
      <c r="BR41" s="196"/>
      <c r="BT41" s="192"/>
      <c r="BU41" s="25"/>
    </row>
    <row r="42" spans="1:73" s="22" customFormat="1" ht="262.5" customHeight="1" x14ac:dyDescent="0.25">
      <c r="A42" s="17" t="s">
        <v>360</v>
      </c>
      <c r="B42" s="18">
        <v>41748479</v>
      </c>
      <c r="C42" s="24">
        <v>43439</v>
      </c>
      <c r="D42" s="19">
        <v>466.1</v>
      </c>
      <c r="E42" s="19"/>
      <c r="F42" s="20">
        <v>15</v>
      </c>
      <c r="G42" s="18" t="s">
        <v>397</v>
      </c>
      <c r="H42" s="18" t="s">
        <v>138</v>
      </c>
      <c r="I42" s="243" t="s">
        <v>436</v>
      </c>
      <c r="J42" s="243" t="s">
        <v>482</v>
      </c>
      <c r="K42" s="243" t="s">
        <v>483</v>
      </c>
      <c r="L42" s="20"/>
      <c r="M42" s="20"/>
      <c r="N42" s="20"/>
      <c r="O42" s="29">
        <f>SUM(O43:O44)</f>
        <v>352.78</v>
      </c>
      <c r="P42" s="29">
        <f t="shared" ref="P42" si="40">SUM(P43:P44)</f>
        <v>0</v>
      </c>
      <c r="Q42" s="29">
        <f t="shared" ref="Q42" si="41">SUM(Q43:Q44)</f>
        <v>38.758400000000002</v>
      </c>
      <c r="R42" s="29">
        <f t="shared" ref="R42" si="42">SUM(R43:R44)</f>
        <v>289.85519999999997</v>
      </c>
      <c r="S42" s="29">
        <f t="shared" ref="S42" si="43">SUM(S43:S44)</f>
        <v>3.26</v>
      </c>
      <c r="T42" s="29">
        <f t="shared" ref="T42" si="44">SUM(T43:T44)</f>
        <v>20.906399999999998</v>
      </c>
      <c r="U42" s="29">
        <f t="shared" ref="U42" si="45">SUM(U43:U44)</f>
        <v>352.78</v>
      </c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1"/>
      <c r="AJ42" s="20"/>
      <c r="AK42" s="21"/>
      <c r="AL42" s="231"/>
      <c r="AM42" s="21"/>
      <c r="AN42" s="20"/>
      <c r="AO42" s="21"/>
      <c r="AP42" s="21"/>
      <c r="AQ42" s="21"/>
      <c r="AR42" s="21"/>
      <c r="AS42" s="21"/>
      <c r="AT42" s="231"/>
      <c r="AU42" s="21"/>
      <c r="AV42" s="21"/>
      <c r="AW42" s="21"/>
      <c r="AX42" s="21"/>
      <c r="AY42" s="21"/>
      <c r="AZ42" s="21"/>
      <c r="BA42" s="21"/>
      <c r="BB42" s="21" t="s">
        <v>526</v>
      </c>
      <c r="BC42" s="21">
        <f>U43</f>
        <v>4.34</v>
      </c>
      <c r="BD42" s="231">
        <v>0.31</v>
      </c>
      <c r="BE42" s="181">
        <f>U44</f>
        <v>348.44</v>
      </c>
      <c r="BF42" s="20"/>
      <c r="BG42" s="21"/>
      <c r="BH42" s="20"/>
      <c r="BI42" s="23"/>
      <c r="BJ42" s="23"/>
      <c r="BK42" s="21"/>
      <c r="BL42" s="21"/>
      <c r="BM42" s="21"/>
      <c r="BN42" s="181">
        <f t="shared" si="21"/>
        <v>352.78</v>
      </c>
      <c r="BO42" s="24">
        <v>43619</v>
      </c>
      <c r="BP42" s="21" t="s">
        <v>210</v>
      </c>
      <c r="BQ42" s="193">
        <v>43439</v>
      </c>
      <c r="BR42" s="196">
        <v>6</v>
      </c>
      <c r="BS42" s="22">
        <f t="shared" si="2"/>
        <v>180</v>
      </c>
      <c r="BT42" s="192">
        <f t="shared" si="3"/>
        <v>43619</v>
      </c>
      <c r="BU42" s="25"/>
    </row>
    <row r="43" spans="1:73" s="22" customFormat="1" ht="262.5" customHeight="1" x14ac:dyDescent="0.25">
      <c r="A43" s="17"/>
      <c r="B43" s="18"/>
      <c r="C43" s="24"/>
      <c r="D43" s="19"/>
      <c r="E43" s="19"/>
      <c r="F43" s="20"/>
      <c r="G43" s="18"/>
      <c r="H43" s="18"/>
      <c r="I43" s="245"/>
      <c r="J43" s="245"/>
      <c r="K43" s="245"/>
      <c r="L43" s="20"/>
      <c r="M43" s="20" t="s">
        <v>311</v>
      </c>
      <c r="N43" s="181" t="str">
        <f>BB42</f>
        <v>Монтаж АВ-0,4 кВ</v>
      </c>
      <c r="O43" s="191">
        <f>U43</f>
        <v>4.34</v>
      </c>
      <c r="P43" s="191"/>
      <c r="Q43" s="191">
        <v>0.43</v>
      </c>
      <c r="R43" s="191">
        <v>0.65</v>
      </c>
      <c r="S43" s="191">
        <v>3.26</v>
      </c>
      <c r="T43" s="191">
        <v>0</v>
      </c>
      <c r="U43" s="21">
        <f t="shared" ref="U43:U44" si="46">SUM(Q43:T43)</f>
        <v>4.34</v>
      </c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1"/>
      <c r="AJ43" s="20"/>
      <c r="AK43" s="21"/>
      <c r="AL43" s="231"/>
      <c r="AM43" s="21"/>
      <c r="AN43" s="20"/>
      <c r="AO43" s="21"/>
      <c r="AP43" s="21"/>
      <c r="AQ43" s="21"/>
      <c r="AR43" s="21"/>
      <c r="AS43" s="21"/>
      <c r="AT43" s="231"/>
      <c r="AU43" s="21"/>
      <c r="AV43" s="21"/>
      <c r="AW43" s="21"/>
      <c r="AX43" s="21"/>
      <c r="AY43" s="21"/>
      <c r="AZ43" s="21"/>
      <c r="BA43" s="21"/>
      <c r="BB43" s="21"/>
      <c r="BC43" s="21"/>
      <c r="BD43" s="231"/>
      <c r="BE43" s="181"/>
      <c r="BF43" s="20"/>
      <c r="BG43" s="21"/>
      <c r="BH43" s="20"/>
      <c r="BI43" s="23"/>
      <c r="BJ43" s="23"/>
      <c r="BK43" s="21"/>
      <c r="BL43" s="21"/>
      <c r="BM43" s="21"/>
      <c r="BN43" s="181"/>
      <c r="BO43" s="24"/>
      <c r="BP43" s="21"/>
      <c r="BQ43" s="193"/>
      <c r="BR43" s="196"/>
      <c r="BT43" s="192"/>
      <c r="BU43" s="25"/>
    </row>
    <row r="44" spans="1:73" s="22" customFormat="1" ht="262.5" customHeight="1" x14ac:dyDescent="0.25">
      <c r="A44" s="17"/>
      <c r="B44" s="18"/>
      <c r="C44" s="24"/>
      <c r="D44" s="19"/>
      <c r="E44" s="19"/>
      <c r="F44" s="20"/>
      <c r="G44" s="18"/>
      <c r="H44" s="18"/>
      <c r="I44" s="244"/>
      <c r="J44" s="244"/>
      <c r="K44" s="244"/>
      <c r="L44" s="20"/>
      <c r="M44" s="20" t="s">
        <v>310</v>
      </c>
      <c r="N44" s="20">
        <f>BD42</f>
        <v>0.31</v>
      </c>
      <c r="O44" s="21">
        <f>N44*1124</f>
        <v>348.44</v>
      </c>
      <c r="P44" s="21"/>
      <c r="Q44" s="21">
        <f>O44*0.11</f>
        <v>38.328400000000002</v>
      </c>
      <c r="R44" s="21">
        <f>O44*0.83</f>
        <v>289.20519999999999</v>
      </c>
      <c r="S44" s="21">
        <v>0</v>
      </c>
      <c r="T44" s="21">
        <f>O44*0.06</f>
        <v>20.906399999999998</v>
      </c>
      <c r="U44" s="21">
        <f t="shared" si="46"/>
        <v>348.44</v>
      </c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1"/>
      <c r="AJ44" s="20"/>
      <c r="AK44" s="21"/>
      <c r="AL44" s="231"/>
      <c r="AM44" s="21"/>
      <c r="AN44" s="20"/>
      <c r="AO44" s="21"/>
      <c r="AP44" s="21"/>
      <c r="AQ44" s="21"/>
      <c r="AR44" s="21"/>
      <c r="AS44" s="21"/>
      <c r="AT44" s="231"/>
      <c r="AU44" s="21"/>
      <c r="AV44" s="21"/>
      <c r="AW44" s="21"/>
      <c r="AX44" s="21"/>
      <c r="AY44" s="21"/>
      <c r="AZ44" s="21"/>
      <c r="BA44" s="21"/>
      <c r="BB44" s="21"/>
      <c r="BC44" s="21"/>
      <c r="BD44" s="231"/>
      <c r="BE44" s="181"/>
      <c r="BF44" s="20"/>
      <c r="BG44" s="21"/>
      <c r="BH44" s="20"/>
      <c r="BI44" s="23"/>
      <c r="BJ44" s="23"/>
      <c r="BK44" s="21"/>
      <c r="BL44" s="21"/>
      <c r="BM44" s="21"/>
      <c r="BN44" s="181"/>
      <c r="BO44" s="24"/>
      <c r="BP44" s="21"/>
      <c r="BQ44" s="193"/>
      <c r="BR44" s="196"/>
      <c r="BT44" s="192"/>
      <c r="BU44" s="25"/>
    </row>
    <row r="45" spans="1:73" s="22" customFormat="1" ht="409.6" customHeight="1" x14ac:dyDescent="0.25">
      <c r="A45" s="17" t="s">
        <v>361</v>
      </c>
      <c r="B45" s="18">
        <v>41752057</v>
      </c>
      <c r="C45" s="24">
        <v>43438</v>
      </c>
      <c r="D45" s="19">
        <v>466.1</v>
      </c>
      <c r="E45" s="19"/>
      <c r="F45" s="20">
        <v>9</v>
      </c>
      <c r="G45" s="18" t="s">
        <v>398</v>
      </c>
      <c r="H45" s="18" t="s">
        <v>141</v>
      </c>
      <c r="I45" s="18" t="s">
        <v>437</v>
      </c>
      <c r="J45" s="18" t="s">
        <v>549</v>
      </c>
      <c r="K45" s="18" t="s">
        <v>334</v>
      </c>
      <c r="L45" s="20"/>
      <c r="M45" s="20"/>
      <c r="N45" s="20"/>
      <c r="O45" s="29"/>
      <c r="P45" s="29"/>
      <c r="Q45" s="29"/>
      <c r="R45" s="29"/>
      <c r="S45" s="29"/>
      <c r="T45" s="29"/>
      <c r="U45" s="29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181"/>
      <c r="AM45" s="21"/>
      <c r="AN45" s="21"/>
      <c r="AO45" s="21"/>
      <c r="AP45" s="21"/>
      <c r="AQ45" s="21"/>
      <c r="AR45" s="21"/>
      <c r="AS45" s="21"/>
      <c r="AT45" s="231"/>
      <c r="AU45" s="23"/>
      <c r="AV45" s="21"/>
      <c r="AW45" s="21"/>
      <c r="AX45" s="21"/>
      <c r="AY45" s="21"/>
      <c r="AZ45" s="21"/>
      <c r="BA45" s="21"/>
      <c r="BB45" s="21"/>
      <c r="BC45" s="21"/>
      <c r="BD45" s="231"/>
      <c r="BE45" s="181"/>
      <c r="BF45" s="20"/>
      <c r="BG45" s="21"/>
      <c r="BH45" s="20"/>
      <c r="BI45" s="23"/>
      <c r="BJ45" s="23"/>
      <c r="BK45" s="21"/>
      <c r="BL45" s="21"/>
      <c r="BM45" s="21"/>
      <c r="BN45" s="181">
        <f t="shared" si="21"/>
        <v>0</v>
      </c>
      <c r="BO45" s="24">
        <v>43618</v>
      </c>
      <c r="BP45" s="21" t="s">
        <v>527</v>
      </c>
      <c r="BQ45" s="193">
        <v>43438</v>
      </c>
      <c r="BR45" s="196">
        <v>6</v>
      </c>
      <c r="BS45" s="22">
        <f t="shared" si="2"/>
        <v>180</v>
      </c>
      <c r="BT45" s="192">
        <f t="shared" si="3"/>
        <v>43618</v>
      </c>
      <c r="BU45" s="25"/>
    </row>
    <row r="46" spans="1:73" s="22" customFormat="1" ht="287.25" customHeight="1" x14ac:dyDescent="0.25">
      <c r="A46" s="17" t="s">
        <v>362</v>
      </c>
      <c r="B46" s="18">
        <v>41752046</v>
      </c>
      <c r="C46" s="24">
        <v>43438</v>
      </c>
      <c r="D46" s="19">
        <v>466.1</v>
      </c>
      <c r="E46" s="19"/>
      <c r="F46" s="20">
        <v>9</v>
      </c>
      <c r="G46" s="18" t="s">
        <v>399</v>
      </c>
      <c r="H46" s="18" t="s">
        <v>141</v>
      </c>
      <c r="I46" s="18" t="s">
        <v>438</v>
      </c>
      <c r="J46" s="243" t="s">
        <v>484</v>
      </c>
      <c r="K46" s="243" t="s">
        <v>334</v>
      </c>
      <c r="L46" s="20"/>
      <c r="M46" s="20"/>
      <c r="N46" s="20"/>
      <c r="O46" s="21">
        <f>SUM(O47)</f>
        <v>56.2</v>
      </c>
      <c r="P46" s="21">
        <f t="shared" ref="P46:U50" si="47">SUM(P47)</f>
        <v>0</v>
      </c>
      <c r="Q46" s="21">
        <f t="shared" si="47"/>
        <v>6.1820000000000004</v>
      </c>
      <c r="R46" s="21">
        <f t="shared" si="47"/>
        <v>46.646000000000001</v>
      </c>
      <c r="S46" s="21">
        <f t="shared" si="47"/>
        <v>0</v>
      </c>
      <c r="T46" s="21">
        <f t="shared" si="47"/>
        <v>3.3719999999999999</v>
      </c>
      <c r="U46" s="21">
        <f t="shared" si="47"/>
        <v>56.2</v>
      </c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181"/>
      <c r="AM46" s="21"/>
      <c r="AN46" s="21"/>
      <c r="AO46" s="21"/>
      <c r="AP46" s="21"/>
      <c r="AQ46" s="21"/>
      <c r="AR46" s="21"/>
      <c r="AS46" s="21"/>
      <c r="AT46" s="181"/>
      <c r="AU46" s="21"/>
      <c r="AV46" s="21"/>
      <c r="AW46" s="21"/>
      <c r="AX46" s="21"/>
      <c r="AY46" s="21"/>
      <c r="AZ46" s="21"/>
      <c r="BA46" s="21"/>
      <c r="BB46" s="21"/>
      <c r="BC46" s="21"/>
      <c r="BD46" s="181">
        <v>0.05</v>
      </c>
      <c r="BE46" s="181">
        <f>U47</f>
        <v>56.2</v>
      </c>
      <c r="BF46" s="21"/>
      <c r="BG46" s="21"/>
      <c r="BH46" s="20"/>
      <c r="BI46" s="23"/>
      <c r="BJ46" s="23"/>
      <c r="BK46" s="21"/>
      <c r="BL46" s="21"/>
      <c r="BM46" s="21"/>
      <c r="BN46" s="181">
        <f t="shared" si="21"/>
        <v>56.2</v>
      </c>
      <c r="BO46" s="24">
        <v>43618</v>
      </c>
      <c r="BP46" s="21" t="s">
        <v>505</v>
      </c>
      <c r="BQ46" s="193">
        <v>43438</v>
      </c>
      <c r="BR46" s="196">
        <v>6</v>
      </c>
      <c r="BS46" s="22">
        <f t="shared" si="2"/>
        <v>180</v>
      </c>
      <c r="BT46" s="192">
        <f t="shared" si="3"/>
        <v>43618</v>
      </c>
      <c r="BU46" s="25"/>
    </row>
    <row r="47" spans="1:73" s="22" customFormat="1" ht="287.25" customHeight="1" x14ac:dyDescent="0.25">
      <c r="A47" s="17"/>
      <c r="B47" s="18"/>
      <c r="C47" s="24"/>
      <c r="D47" s="19"/>
      <c r="E47" s="19"/>
      <c r="F47" s="20"/>
      <c r="G47" s="18"/>
      <c r="H47" s="18"/>
      <c r="I47" s="18"/>
      <c r="J47" s="244"/>
      <c r="K47" s="244"/>
      <c r="L47" s="20"/>
      <c r="M47" s="20" t="s">
        <v>310</v>
      </c>
      <c r="N47" s="20">
        <f>BD46</f>
        <v>0.05</v>
      </c>
      <c r="O47" s="21">
        <f>N47*1124</f>
        <v>56.2</v>
      </c>
      <c r="P47" s="21"/>
      <c r="Q47" s="21">
        <f>O47*0.11</f>
        <v>6.1820000000000004</v>
      </c>
      <c r="R47" s="21">
        <f>O47*0.83</f>
        <v>46.646000000000001</v>
      </c>
      <c r="S47" s="21">
        <v>0</v>
      </c>
      <c r="T47" s="21">
        <f>O47*0.06</f>
        <v>3.3719999999999999</v>
      </c>
      <c r="U47" s="21">
        <f t="shared" ref="U47" si="48">SUM(Q47:T47)</f>
        <v>56.2</v>
      </c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181"/>
      <c r="AM47" s="21"/>
      <c r="AN47" s="21"/>
      <c r="AO47" s="21"/>
      <c r="AP47" s="21"/>
      <c r="AQ47" s="21"/>
      <c r="AR47" s="21"/>
      <c r="AS47" s="21"/>
      <c r="AT47" s="181"/>
      <c r="AU47" s="21"/>
      <c r="AV47" s="21"/>
      <c r="AW47" s="21"/>
      <c r="AX47" s="21"/>
      <c r="AY47" s="21"/>
      <c r="AZ47" s="21"/>
      <c r="BA47" s="21"/>
      <c r="BB47" s="21"/>
      <c r="BC47" s="21"/>
      <c r="BD47" s="181"/>
      <c r="BE47" s="181"/>
      <c r="BF47" s="21"/>
      <c r="BG47" s="21"/>
      <c r="BH47" s="20"/>
      <c r="BI47" s="23"/>
      <c r="BJ47" s="23"/>
      <c r="BK47" s="21"/>
      <c r="BL47" s="21"/>
      <c r="BM47" s="21"/>
      <c r="BN47" s="181"/>
      <c r="BO47" s="24"/>
      <c r="BP47" s="21"/>
      <c r="BQ47" s="193"/>
      <c r="BR47" s="196"/>
      <c r="BT47" s="192"/>
      <c r="BU47" s="25"/>
    </row>
    <row r="48" spans="1:73" s="22" customFormat="1" ht="281.25" customHeight="1" x14ac:dyDescent="0.25">
      <c r="A48" s="17" t="s">
        <v>369</v>
      </c>
      <c r="B48" s="18">
        <v>41751420</v>
      </c>
      <c r="C48" s="24">
        <v>43441</v>
      </c>
      <c r="D48" s="19">
        <v>466.1</v>
      </c>
      <c r="E48" s="19"/>
      <c r="F48" s="20">
        <v>15</v>
      </c>
      <c r="G48" s="18" t="s">
        <v>406</v>
      </c>
      <c r="H48" s="18" t="s">
        <v>141</v>
      </c>
      <c r="I48" s="243" t="s">
        <v>445</v>
      </c>
      <c r="J48" s="243" t="s">
        <v>491</v>
      </c>
      <c r="K48" s="243" t="s">
        <v>333</v>
      </c>
      <c r="L48" s="20"/>
      <c r="M48" s="20"/>
      <c r="N48" s="20"/>
      <c r="O48" s="21">
        <f>SUM(O49)</f>
        <v>39.340000000000003</v>
      </c>
      <c r="P48" s="21">
        <f t="shared" si="47"/>
        <v>0</v>
      </c>
      <c r="Q48" s="21">
        <f t="shared" si="47"/>
        <v>4.3274000000000008</v>
      </c>
      <c r="R48" s="21">
        <f t="shared" si="47"/>
        <v>32.652200000000001</v>
      </c>
      <c r="S48" s="21">
        <f t="shared" si="47"/>
        <v>0</v>
      </c>
      <c r="T48" s="21">
        <f t="shared" si="47"/>
        <v>2.3604000000000003</v>
      </c>
      <c r="U48" s="21">
        <f t="shared" si="47"/>
        <v>39.340000000000003</v>
      </c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0"/>
      <c r="AJ48" s="20"/>
      <c r="AK48" s="21"/>
      <c r="AL48" s="231"/>
      <c r="AM48" s="20"/>
      <c r="AN48" s="20"/>
      <c r="AO48" s="20"/>
      <c r="AP48" s="20"/>
      <c r="AQ48" s="21"/>
      <c r="AR48" s="21"/>
      <c r="AS48" s="21"/>
      <c r="AT48" s="231"/>
      <c r="AU48" s="20"/>
      <c r="AV48" s="21"/>
      <c r="AW48" s="21"/>
      <c r="AX48" s="21"/>
      <c r="AY48" s="21"/>
      <c r="AZ48" s="21"/>
      <c r="BA48" s="21"/>
      <c r="BB48" s="21"/>
      <c r="BC48" s="21"/>
      <c r="BD48" s="231">
        <v>3.5000000000000003E-2</v>
      </c>
      <c r="BE48" s="23">
        <f>U49</f>
        <v>39.340000000000003</v>
      </c>
      <c r="BF48" s="20"/>
      <c r="BG48" s="20"/>
      <c r="BH48" s="20"/>
      <c r="BI48" s="23"/>
      <c r="BJ48" s="23"/>
      <c r="BK48" s="21"/>
      <c r="BL48" s="21"/>
      <c r="BM48" s="21"/>
      <c r="BN48" s="181">
        <f t="shared" ref="BN48:BN52" si="49">W48+Y48+AA48+AC48+AE48+AG48+AI48+AM48+AO48+AQ48+AS48+AU48+AW48+AY48+BA48+BC48+BE48+BG48+BI48+BK48+BM48</f>
        <v>39.340000000000003</v>
      </c>
      <c r="BO48" s="24">
        <v>43621</v>
      </c>
      <c r="BP48" s="21" t="s">
        <v>210</v>
      </c>
      <c r="BQ48" s="193">
        <v>43441</v>
      </c>
      <c r="BR48" s="196">
        <v>6</v>
      </c>
      <c r="BS48" s="22">
        <f t="shared" ref="BS48:BS52" si="50">BR48*30</f>
        <v>180</v>
      </c>
      <c r="BT48" s="192">
        <f t="shared" ref="BT48:BT52" si="51">BQ48+BS48</f>
        <v>43621</v>
      </c>
      <c r="BU48" s="25"/>
    </row>
    <row r="49" spans="1:73" s="22" customFormat="1" ht="281.25" customHeight="1" x14ac:dyDescent="0.25">
      <c r="A49" s="17"/>
      <c r="B49" s="18"/>
      <c r="C49" s="24"/>
      <c r="D49" s="19"/>
      <c r="E49" s="19"/>
      <c r="F49" s="20"/>
      <c r="G49" s="18"/>
      <c r="H49" s="18"/>
      <c r="I49" s="244"/>
      <c r="J49" s="244"/>
      <c r="K49" s="244"/>
      <c r="L49" s="20"/>
      <c r="M49" s="20" t="s">
        <v>310</v>
      </c>
      <c r="N49" s="20">
        <f>BD48</f>
        <v>3.5000000000000003E-2</v>
      </c>
      <c r="O49" s="21">
        <f>N49*1124</f>
        <v>39.340000000000003</v>
      </c>
      <c r="P49" s="21"/>
      <c r="Q49" s="21">
        <f>O49*0.11</f>
        <v>4.3274000000000008</v>
      </c>
      <c r="R49" s="21">
        <f>O49*0.83</f>
        <v>32.652200000000001</v>
      </c>
      <c r="S49" s="21">
        <v>0</v>
      </c>
      <c r="T49" s="21">
        <f>O49*0.06</f>
        <v>2.3604000000000003</v>
      </c>
      <c r="U49" s="21">
        <f t="shared" ref="U49" si="52">SUM(Q49:T49)</f>
        <v>39.340000000000003</v>
      </c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0"/>
      <c r="AJ49" s="20"/>
      <c r="AK49" s="21"/>
      <c r="AL49" s="231"/>
      <c r="AM49" s="20"/>
      <c r="AN49" s="20"/>
      <c r="AO49" s="20"/>
      <c r="AP49" s="20"/>
      <c r="AQ49" s="21"/>
      <c r="AR49" s="21"/>
      <c r="AS49" s="21"/>
      <c r="AT49" s="231"/>
      <c r="AU49" s="20"/>
      <c r="AV49" s="21"/>
      <c r="AW49" s="21"/>
      <c r="AX49" s="21"/>
      <c r="AY49" s="21"/>
      <c r="AZ49" s="21"/>
      <c r="BA49" s="21"/>
      <c r="BB49" s="21"/>
      <c r="BC49" s="21"/>
      <c r="BD49" s="231"/>
      <c r="BE49" s="231"/>
      <c r="BF49" s="20"/>
      <c r="BG49" s="20"/>
      <c r="BH49" s="20"/>
      <c r="BI49" s="23"/>
      <c r="BJ49" s="23"/>
      <c r="BK49" s="21"/>
      <c r="BL49" s="21"/>
      <c r="BM49" s="21"/>
      <c r="BN49" s="181"/>
      <c r="BO49" s="24"/>
      <c r="BP49" s="21"/>
      <c r="BQ49" s="193"/>
      <c r="BR49" s="196"/>
      <c r="BT49" s="192"/>
      <c r="BU49" s="25"/>
    </row>
    <row r="50" spans="1:73" s="22" customFormat="1" ht="391.5" customHeight="1" x14ac:dyDescent="0.25">
      <c r="A50" s="17" t="s">
        <v>370</v>
      </c>
      <c r="B50" s="18">
        <v>41753457</v>
      </c>
      <c r="C50" s="24">
        <v>43441</v>
      </c>
      <c r="D50" s="19">
        <v>11915.52</v>
      </c>
      <c r="E50" s="19"/>
      <c r="F50" s="20">
        <v>9</v>
      </c>
      <c r="G50" s="18" t="s">
        <v>407</v>
      </c>
      <c r="H50" s="18" t="s">
        <v>141</v>
      </c>
      <c r="I50" s="18" t="s">
        <v>446</v>
      </c>
      <c r="J50" s="243" t="s">
        <v>550</v>
      </c>
      <c r="K50" s="243" t="s">
        <v>492</v>
      </c>
      <c r="L50" s="20"/>
      <c r="M50" s="20"/>
      <c r="N50" s="20"/>
      <c r="O50" s="21">
        <f>SUM(O51)</f>
        <v>415.88</v>
      </c>
      <c r="P50" s="21">
        <f t="shared" si="47"/>
        <v>0</v>
      </c>
      <c r="Q50" s="21">
        <f t="shared" si="47"/>
        <v>45.7468</v>
      </c>
      <c r="R50" s="21">
        <f t="shared" si="47"/>
        <v>345.18039999999996</v>
      </c>
      <c r="S50" s="21">
        <f t="shared" si="47"/>
        <v>0</v>
      </c>
      <c r="T50" s="21">
        <f t="shared" si="47"/>
        <v>24.9528</v>
      </c>
      <c r="U50" s="21">
        <f t="shared" si="47"/>
        <v>415.88</v>
      </c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0"/>
      <c r="AJ50" s="20"/>
      <c r="AK50" s="21"/>
      <c r="AL50" s="231"/>
      <c r="AM50" s="20"/>
      <c r="AN50" s="20"/>
      <c r="AO50" s="21"/>
      <c r="AP50" s="21"/>
      <c r="AQ50" s="21"/>
      <c r="AR50" s="21"/>
      <c r="AS50" s="21"/>
      <c r="AT50" s="231"/>
      <c r="AU50" s="20"/>
      <c r="AV50" s="21"/>
      <c r="AW50" s="21"/>
      <c r="AX50" s="21"/>
      <c r="AY50" s="21"/>
      <c r="AZ50" s="21"/>
      <c r="BA50" s="21"/>
      <c r="BB50" s="21"/>
      <c r="BC50" s="21"/>
      <c r="BD50" s="231">
        <v>0.37</v>
      </c>
      <c r="BE50" s="231">
        <f>U51</f>
        <v>415.88</v>
      </c>
      <c r="BF50" s="20"/>
      <c r="BG50" s="20"/>
      <c r="BH50" s="20"/>
      <c r="BI50" s="23"/>
      <c r="BJ50" s="23"/>
      <c r="BK50" s="21"/>
      <c r="BL50" s="21"/>
      <c r="BM50" s="21"/>
      <c r="BN50" s="181">
        <f t="shared" si="49"/>
        <v>415.88</v>
      </c>
      <c r="BO50" s="24">
        <v>43801</v>
      </c>
      <c r="BP50" s="21" t="s">
        <v>528</v>
      </c>
      <c r="BQ50" s="193">
        <v>43441</v>
      </c>
      <c r="BR50" s="196">
        <v>12</v>
      </c>
      <c r="BS50" s="22">
        <f t="shared" si="50"/>
        <v>360</v>
      </c>
      <c r="BT50" s="192">
        <f t="shared" si="51"/>
        <v>43801</v>
      </c>
      <c r="BU50" s="25"/>
    </row>
    <row r="51" spans="1:73" s="22" customFormat="1" ht="391.5" customHeight="1" x14ac:dyDescent="0.25">
      <c r="A51" s="17"/>
      <c r="B51" s="18"/>
      <c r="C51" s="24"/>
      <c r="D51" s="19"/>
      <c r="E51" s="19"/>
      <c r="F51" s="20"/>
      <c r="G51" s="18"/>
      <c r="H51" s="18"/>
      <c r="I51" s="18"/>
      <c r="J51" s="244"/>
      <c r="K51" s="244"/>
      <c r="L51" s="20"/>
      <c r="M51" s="20" t="s">
        <v>310</v>
      </c>
      <c r="N51" s="20">
        <f>BD50</f>
        <v>0.37</v>
      </c>
      <c r="O51" s="21">
        <f>N51*1124</f>
        <v>415.88</v>
      </c>
      <c r="P51" s="21"/>
      <c r="Q51" s="21">
        <f>O51*0.11</f>
        <v>45.7468</v>
      </c>
      <c r="R51" s="21">
        <f>O51*0.83</f>
        <v>345.18039999999996</v>
      </c>
      <c r="S51" s="21">
        <v>0</v>
      </c>
      <c r="T51" s="21">
        <f>O51*0.06</f>
        <v>24.9528</v>
      </c>
      <c r="U51" s="21">
        <f t="shared" ref="U51" si="53">SUM(Q51:T51)</f>
        <v>415.88</v>
      </c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0"/>
      <c r="AJ51" s="20"/>
      <c r="AK51" s="21"/>
      <c r="AL51" s="231"/>
      <c r="AM51" s="20"/>
      <c r="AN51" s="20"/>
      <c r="AO51" s="21"/>
      <c r="AP51" s="21"/>
      <c r="AQ51" s="21"/>
      <c r="AR51" s="21"/>
      <c r="AS51" s="21"/>
      <c r="AT51" s="231"/>
      <c r="AU51" s="20"/>
      <c r="AV51" s="21"/>
      <c r="AW51" s="21"/>
      <c r="AX51" s="21"/>
      <c r="AY51" s="21"/>
      <c r="AZ51" s="21"/>
      <c r="BA51" s="21"/>
      <c r="BB51" s="21"/>
      <c r="BC51" s="21"/>
      <c r="BD51" s="231"/>
      <c r="BE51" s="231"/>
      <c r="BF51" s="20"/>
      <c r="BG51" s="20"/>
      <c r="BH51" s="20"/>
      <c r="BI51" s="23"/>
      <c r="BJ51" s="23"/>
      <c r="BK51" s="21"/>
      <c r="BL51" s="21"/>
      <c r="BM51" s="21"/>
      <c r="BN51" s="181"/>
      <c r="BO51" s="24"/>
      <c r="BP51" s="21"/>
      <c r="BQ51" s="193"/>
      <c r="BR51" s="196"/>
      <c r="BT51" s="192"/>
      <c r="BU51" s="25"/>
    </row>
    <row r="52" spans="1:73" s="22" customFormat="1" ht="223.5" customHeight="1" x14ac:dyDescent="0.25">
      <c r="A52" s="17" t="s">
        <v>372</v>
      </c>
      <c r="B52" s="18">
        <v>41752715</v>
      </c>
      <c r="C52" s="24">
        <v>43433</v>
      </c>
      <c r="D52" s="19">
        <v>466.1</v>
      </c>
      <c r="E52" s="19"/>
      <c r="F52" s="20">
        <v>12</v>
      </c>
      <c r="G52" s="18" t="s">
        <v>409</v>
      </c>
      <c r="H52" s="18" t="s">
        <v>141</v>
      </c>
      <c r="I52" s="243" t="s">
        <v>448</v>
      </c>
      <c r="J52" s="243" t="s">
        <v>495</v>
      </c>
      <c r="K52" s="243" t="s">
        <v>496</v>
      </c>
      <c r="L52" s="20"/>
      <c r="M52" s="20"/>
      <c r="N52" s="20"/>
      <c r="O52" s="29">
        <f>SUM(O53:O54)</f>
        <v>111.12</v>
      </c>
      <c r="P52" s="29">
        <f t="shared" ref="P52" si="54">SUM(P53:P54)</f>
        <v>0</v>
      </c>
      <c r="Q52" s="29">
        <f t="shared" ref="Q52" si="55">SUM(Q53:Q54)</f>
        <v>12.175800000000001</v>
      </c>
      <c r="R52" s="29">
        <f t="shared" ref="R52" si="56">SUM(R53:R54)</f>
        <v>89.2774</v>
      </c>
      <c r="S52" s="29">
        <f t="shared" ref="S52" si="57">SUM(S53:S54)</f>
        <v>3.26</v>
      </c>
      <c r="T52" s="29">
        <f t="shared" ref="T52" si="58">SUM(T53:T54)</f>
        <v>6.4067999999999996</v>
      </c>
      <c r="U52" s="29">
        <f t="shared" ref="U52" si="59">SUM(U53:U54)</f>
        <v>111.12</v>
      </c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0"/>
      <c r="AJ52" s="20"/>
      <c r="AK52" s="21"/>
      <c r="AL52" s="231"/>
      <c r="AM52" s="20"/>
      <c r="AN52" s="20"/>
      <c r="AO52" s="21"/>
      <c r="AP52" s="21"/>
      <c r="AQ52" s="21"/>
      <c r="AR52" s="21"/>
      <c r="AS52" s="21"/>
      <c r="AT52" s="231"/>
      <c r="AU52" s="20"/>
      <c r="AV52" s="21"/>
      <c r="AW52" s="21"/>
      <c r="AX52" s="21"/>
      <c r="AY52" s="21"/>
      <c r="AZ52" s="21"/>
      <c r="BA52" s="21"/>
      <c r="BB52" s="21" t="s">
        <v>243</v>
      </c>
      <c r="BC52" s="21">
        <f>U53</f>
        <v>4.34</v>
      </c>
      <c r="BD52" s="231">
        <v>9.5000000000000001E-2</v>
      </c>
      <c r="BE52" s="182">
        <f>U54</f>
        <v>106.78</v>
      </c>
      <c r="BF52" s="20"/>
      <c r="BG52" s="20"/>
      <c r="BH52" s="20"/>
      <c r="BI52" s="23"/>
      <c r="BJ52" s="23"/>
      <c r="BK52" s="21"/>
      <c r="BL52" s="21"/>
      <c r="BM52" s="21"/>
      <c r="BN52" s="181">
        <f t="shared" si="49"/>
        <v>111.12</v>
      </c>
      <c r="BO52" s="24">
        <v>43613</v>
      </c>
      <c r="BP52" s="21" t="s">
        <v>210</v>
      </c>
      <c r="BQ52" s="193">
        <v>43433</v>
      </c>
      <c r="BR52" s="196">
        <v>6</v>
      </c>
      <c r="BS52" s="22">
        <f t="shared" si="50"/>
        <v>180</v>
      </c>
      <c r="BT52" s="192">
        <f t="shared" si="51"/>
        <v>43613</v>
      </c>
      <c r="BU52" s="25"/>
    </row>
    <row r="53" spans="1:73" s="22" customFormat="1" ht="223.5" customHeight="1" x14ac:dyDescent="0.25">
      <c r="A53" s="17"/>
      <c r="B53" s="18"/>
      <c r="C53" s="24"/>
      <c r="D53" s="19"/>
      <c r="E53" s="19"/>
      <c r="F53" s="20"/>
      <c r="G53" s="18"/>
      <c r="H53" s="18"/>
      <c r="I53" s="245"/>
      <c r="J53" s="245"/>
      <c r="K53" s="245"/>
      <c r="L53" s="20"/>
      <c r="M53" s="20" t="s">
        <v>311</v>
      </c>
      <c r="N53" s="181" t="str">
        <f>BB52</f>
        <v>Монтаж АВ-0,4 кВ (до 63 А)</v>
      </c>
      <c r="O53" s="191">
        <f>U53</f>
        <v>4.34</v>
      </c>
      <c r="P53" s="191"/>
      <c r="Q53" s="191">
        <v>0.43</v>
      </c>
      <c r="R53" s="191">
        <v>0.65</v>
      </c>
      <c r="S53" s="191">
        <v>3.26</v>
      </c>
      <c r="T53" s="191">
        <v>0</v>
      </c>
      <c r="U53" s="21">
        <f t="shared" ref="U53:U54" si="60">SUM(Q53:T53)</f>
        <v>4.34</v>
      </c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0"/>
      <c r="AJ53" s="20"/>
      <c r="AK53" s="21"/>
      <c r="AL53" s="231"/>
      <c r="AM53" s="20"/>
      <c r="AN53" s="20"/>
      <c r="AO53" s="21"/>
      <c r="AP53" s="21"/>
      <c r="AQ53" s="21"/>
      <c r="AR53" s="21"/>
      <c r="AS53" s="21"/>
      <c r="AT53" s="231"/>
      <c r="AU53" s="20"/>
      <c r="AV53" s="21"/>
      <c r="AW53" s="21"/>
      <c r="AX53" s="21"/>
      <c r="AY53" s="21"/>
      <c r="AZ53" s="21"/>
      <c r="BA53" s="21"/>
      <c r="BB53" s="21"/>
      <c r="BC53" s="21"/>
      <c r="BD53" s="231"/>
      <c r="BE53" s="231"/>
      <c r="BF53" s="20"/>
      <c r="BG53" s="20"/>
      <c r="BH53" s="20"/>
      <c r="BI53" s="23"/>
      <c r="BJ53" s="23"/>
      <c r="BK53" s="21"/>
      <c r="BL53" s="21"/>
      <c r="BM53" s="21"/>
      <c r="BN53" s="181"/>
      <c r="BO53" s="24"/>
      <c r="BP53" s="21"/>
      <c r="BQ53" s="193"/>
      <c r="BR53" s="196"/>
      <c r="BT53" s="192"/>
      <c r="BU53" s="25"/>
    </row>
    <row r="54" spans="1:73" s="22" customFormat="1" ht="223.5" customHeight="1" x14ac:dyDescent="0.25">
      <c r="A54" s="17"/>
      <c r="B54" s="18"/>
      <c r="C54" s="24"/>
      <c r="D54" s="19"/>
      <c r="E54" s="19"/>
      <c r="F54" s="20"/>
      <c r="G54" s="18"/>
      <c r="H54" s="18"/>
      <c r="I54" s="244"/>
      <c r="J54" s="244"/>
      <c r="K54" s="244"/>
      <c r="L54" s="20"/>
      <c r="M54" s="20" t="s">
        <v>310</v>
      </c>
      <c r="N54" s="20">
        <f>BD52</f>
        <v>9.5000000000000001E-2</v>
      </c>
      <c r="O54" s="21">
        <f>N54*1124</f>
        <v>106.78</v>
      </c>
      <c r="P54" s="21"/>
      <c r="Q54" s="21">
        <f>O54*0.11</f>
        <v>11.745800000000001</v>
      </c>
      <c r="R54" s="21">
        <f>O54*0.83</f>
        <v>88.627399999999994</v>
      </c>
      <c r="S54" s="21">
        <v>0</v>
      </c>
      <c r="T54" s="21">
        <f>O54*0.06</f>
        <v>6.4067999999999996</v>
      </c>
      <c r="U54" s="21">
        <f t="shared" si="60"/>
        <v>106.78</v>
      </c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0"/>
      <c r="AJ54" s="20"/>
      <c r="AK54" s="21"/>
      <c r="AL54" s="231"/>
      <c r="AM54" s="20"/>
      <c r="AN54" s="20"/>
      <c r="AO54" s="21"/>
      <c r="AP54" s="21"/>
      <c r="AQ54" s="21"/>
      <c r="AR54" s="21"/>
      <c r="AS54" s="21"/>
      <c r="AT54" s="231"/>
      <c r="AU54" s="20"/>
      <c r="AV54" s="21"/>
      <c r="AW54" s="21"/>
      <c r="AX54" s="21"/>
      <c r="AY54" s="21"/>
      <c r="AZ54" s="21"/>
      <c r="BA54" s="21"/>
      <c r="BB54" s="21"/>
      <c r="BC54" s="21"/>
      <c r="BD54" s="231"/>
      <c r="BE54" s="231"/>
      <c r="BF54" s="20"/>
      <c r="BG54" s="20"/>
      <c r="BH54" s="20"/>
      <c r="BI54" s="23"/>
      <c r="BJ54" s="23"/>
      <c r="BK54" s="21"/>
      <c r="BL54" s="21"/>
      <c r="BM54" s="21"/>
      <c r="BN54" s="181"/>
      <c r="BO54" s="24"/>
      <c r="BP54" s="21"/>
      <c r="BQ54" s="193"/>
      <c r="BR54" s="196"/>
      <c r="BT54" s="192"/>
      <c r="BU54" s="25"/>
    </row>
    <row r="55" spans="1:73" s="22" customFormat="1" ht="270" customHeight="1" x14ac:dyDescent="0.25">
      <c r="A55" s="17" t="s">
        <v>363</v>
      </c>
      <c r="B55" s="18">
        <v>41752362</v>
      </c>
      <c r="C55" s="24">
        <v>43433</v>
      </c>
      <c r="D55" s="19">
        <v>466.1</v>
      </c>
      <c r="E55" s="19"/>
      <c r="F55" s="20">
        <v>10</v>
      </c>
      <c r="G55" s="18" t="s">
        <v>400</v>
      </c>
      <c r="H55" s="18" t="s">
        <v>138</v>
      </c>
      <c r="I55" s="243" t="s">
        <v>439</v>
      </c>
      <c r="J55" s="243" t="s">
        <v>485</v>
      </c>
      <c r="K55" s="243" t="s">
        <v>456</v>
      </c>
      <c r="L55" s="20"/>
      <c r="M55" s="20"/>
      <c r="N55" s="20"/>
      <c r="O55" s="21">
        <f>SUM(O56)</f>
        <v>146.12</v>
      </c>
      <c r="P55" s="21">
        <f t="shared" ref="P55:U63" si="61">SUM(P56)</f>
        <v>0</v>
      </c>
      <c r="Q55" s="21">
        <f t="shared" si="61"/>
        <v>16.0732</v>
      </c>
      <c r="R55" s="21">
        <f t="shared" si="61"/>
        <v>121.2796</v>
      </c>
      <c r="S55" s="21">
        <f t="shared" si="61"/>
        <v>0</v>
      </c>
      <c r="T55" s="21">
        <f t="shared" si="61"/>
        <v>8.7672000000000008</v>
      </c>
      <c r="U55" s="21">
        <f t="shared" si="61"/>
        <v>146.12</v>
      </c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81"/>
      <c r="AM55" s="21"/>
      <c r="AN55" s="21"/>
      <c r="AO55" s="21"/>
      <c r="AP55" s="21"/>
      <c r="AQ55" s="21"/>
      <c r="AR55" s="21"/>
      <c r="AS55" s="21"/>
      <c r="AT55" s="181"/>
      <c r="AU55" s="21"/>
      <c r="AV55" s="21"/>
      <c r="AW55" s="21"/>
      <c r="AX55" s="21"/>
      <c r="AY55" s="21"/>
      <c r="AZ55" s="21"/>
      <c r="BA55" s="21"/>
      <c r="BB55" s="21"/>
      <c r="BC55" s="21"/>
      <c r="BD55" s="231">
        <v>0.13</v>
      </c>
      <c r="BE55" s="29">
        <f>U56</f>
        <v>146.12</v>
      </c>
      <c r="BF55" s="29"/>
      <c r="BG55" s="21"/>
      <c r="BH55" s="20"/>
      <c r="BI55" s="23"/>
      <c r="BJ55" s="23"/>
      <c r="BK55" s="21"/>
      <c r="BL55" s="21"/>
      <c r="BM55" s="21"/>
      <c r="BN55" s="181">
        <f t="shared" si="21"/>
        <v>146.12</v>
      </c>
      <c r="BO55" s="24">
        <v>43613</v>
      </c>
      <c r="BP55" s="21" t="s">
        <v>210</v>
      </c>
      <c r="BQ55" s="193">
        <v>43433</v>
      </c>
      <c r="BR55" s="196">
        <v>6</v>
      </c>
      <c r="BS55" s="22">
        <f t="shared" si="2"/>
        <v>180</v>
      </c>
      <c r="BT55" s="192">
        <f t="shared" si="3"/>
        <v>43613</v>
      </c>
      <c r="BU55" s="25"/>
    </row>
    <row r="56" spans="1:73" s="22" customFormat="1" ht="285.75" customHeight="1" x14ac:dyDescent="0.25">
      <c r="A56" s="17"/>
      <c r="B56" s="18"/>
      <c r="C56" s="24"/>
      <c r="D56" s="19"/>
      <c r="E56" s="19"/>
      <c r="F56" s="20"/>
      <c r="G56" s="18"/>
      <c r="H56" s="18"/>
      <c r="I56" s="244"/>
      <c r="J56" s="244"/>
      <c r="K56" s="244"/>
      <c r="L56" s="20"/>
      <c r="M56" s="20" t="s">
        <v>310</v>
      </c>
      <c r="N56" s="20">
        <f>BD55</f>
        <v>0.13</v>
      </c>
      <c r="O56" s="21">
        <f>N56*1124</f>
        <v>146.12</v>
      </c>
      <c r="P56" s="21"/>
      <c r="Q56" s="21">
        <f>O56*0.11</f>
        <v>16.0732</v>
      </c>
      <c r="R56" s="21">
        <f>O56*0.83</f>
        <v>121.2796</v>
      </c>
      <c r="S56" s="21">
        <v>0</v>
      </c>
      <c r="T56" s="21">
        <f>O56*0.06</f>
        <v>8.7672000000000008</v>
      </c>
      <c r="U56" s="21">
        <f t="shared" ref="U56" si="62">SUM(Q56:T56)</f>
        <v>146.12</v>
      </c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181"/>
      <c r="AM56" s="21"/>
      <c r="AN56" s="21"/>
      <c r="AO56" s="21"/>
      <c r="AP56" s="21"/>
      <c r="AQ56" s="21"/>
      <c r="AR56" s="21"/>
      <c r="AS56" s="21"/>
      <c r="AT56" s="181"/>
      <c r="AU56" s="21"/>
      <c r="AV56" s="21"/>
      <c r="AW56" s="21"/>
      <c r="AX56" s="21"/>
      <c r="AY56" s="21"/>
      <c r="AZ56" s="21"/>
      <c r="BA56" s="21"/>
      <c r="BB56" s="21"/>
      <c r="BC56" s="21"/>
      <c r="BD56" s="231"/>
      <c r="BE56" s="191"/>
      <c r="BF56" s="29"/>
      <c r="BG56" s="21"/>
      <c r="BH56" s="20"/>
      <c r="BI56" s="23"/>
      <c r="BJ56" s="23"/>
      <c r="BK56" s="21"/>
      <c r="BL56" s="21"/>
      <c r="BM56" s="21"/>
      <c r="BN56" s="181"/>
      <c r="BO56" s="24"/>
      <c r="BP56" s="21"/>
      <c r="BQ56" s="193"/>
      <c r="BR56" s="196"/>
      <c r="BT56" s="192"/>
      <c r="BU56" s="25"/>
    </row>
    <row r="57" spans="1:73" s="22" customFormat="1" ht="272.25" customHeight="1" x14ac:dyDescent="0.25">
      <c r="A57" s="17" t="s">
        <v>364</v>
      </c>
      <c r="B57" s="18">
        <v>41752415</v>
      </c>
      <c r="C57" s="24">
        <v>43433</v>
      </c>
      <c r="D57" s="19">
        <v>466.1</v>
      </c>
      <c r="E57" s="19"/>
      <c r="F57" s="20">
        <v>10</v>
      </c>
      <c r="G57" s="18" t="s">
        <v>401</v>
      </c>
      <c r="H57" s="18" t="s">
        <v>138</v>
      </c>
      <c r="I57" s="18" t="s">
        <v>440</v>
      </c>
      <c r="J57" s="243" t="s">
        <v>486</v>
      </c>
      <c r="K57" s="243" t="s">
        <v>333</v>
      </c>
      <c r="L57" s="20"/>
      <c r="M57" s="20"/>
      <c r="N57" s="20"/>
      <c r="O57" s="21">
        <f>SUM(O58)</f>
        <v>44.96</v>
      </c>
      <c r="P57" s="21">
        <f t="shared" si="61"/>
        <v>0</v>
      </c>
      <c r="Q57" s="21">
        <f t="shared" si="61"/>
        <v>4.9455999999999998</v>
      </c>
      <c r="R57" s="21">
        <f t="shared" si="61"/>
        <v>37.316800000000001</v>
      </c>
      <c r="S57" s="21">
        <f t="shared" si="61"/>
        <v>0</v>
      </c>
      <c r="T57" s="21">
        <f t="shared" si="61"/>
        <v>2.6976</v>
      </c>
      <c r="U57" s="21">
        <f t="shared" si="61"/>
        <v>44.96</v>
      </c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181"/>
      <c r="AM57" s="21"/>
      <c r="AN57" s="21"/>
      <c r="AO57" s="21"/>
      <c r="AP57" s="21"/>
      <c r="AQ57" s="21"/>
      <c r="AR57" s="21"/>
      <c r="AS57" s="21"/>
      <c r="AT57" s="181"/>
      <c r="AU57" s="21"/>
      <c r="AV57" s="21"/>
      <c r="AW57" s="21"/>
      <c r="AX57" s="21"/>
      <c r="AY57" s="21"/>
      <c r="AZ57" s="21"/>
      <c r="BA57" s="21"/>
      <c r="BB57" s="21"/>
      <c r="BC57" s="21"/>
      <c r="BD57" s="181">
        <v>0.04</v>
      </c>
      <c r="BE57" s="181">
        <f>U58</f>
        <v>44.96</v>
      </c>
      <c r="BF57" s="21"/>
      <c r="BG57" s="21"/>
      <c r="BH57" s="20"/>
      <c r="BI57" s="23"/>
      <c r="BJ57" s="23"/>
      <c r="BK57" s="21"/>
      <c r="BL57" s="21"/>
      <c r="BM57" s="21"/>
      <c r="BN57" s="181">
        <f t="shared" si="21"/>
        <v>44.96</v>
      </c>
      <c r="BO57" s="24">
        <v>43613</v>
      </c>
      <c r="BP57" s="21" t="s">
        <v>210</v>
      </c>
      <c r="BQ57" s="193">
        <v>43433</v>
      </c>
      <c r="BR57" s="196">
        <v>6</v>
      </c>
      <c r="BS57" s="22">
        <f t="shared" si="2"/>
        <v>180</v>
      </c>
      <c r="BT57" s="192">
        <f t="shared" si="3"/>
        <v>43613</v>
      </c>
      <c r="BU57" s="25"/>
    </row>
    <row r="58" spans="1:73" s="22" customFormat="1" ht="272.25" customHeight="1" x14ac:dyDescent="0.25">
      <c r="A58" s="17"/>
      <c r="B58" s="18"/>
      <c r="C58" s="24"/>
      <c r="D58" s="19"/>
      <c r="E58" s="19"/>
      <c r="F58" s="20"/>
      <c r="G58" s="18"/>
      <c r="H58" s="18"/>
      <c r="I58" s="18"/>
      <c r="J58" s="244"/>
      <c r="K58" s="244"/>
      <c r="L58" s="20"/>
      <c r="M58" s="20" t="s">
        <v>310</v>
      </c>
      <c r="N58" s="20">
        <f>BD57</f>
        <v>0.04</v>
      </c>
      <c r="O58" s="21">
        <f>N58*1124</f>
        <v>44.96</v>
      </c>
      <c r="P58" s="21"/>
      <c r="Q58" s="21">
        <f>O58*0.11</f>
        <v>4.9455999999999998</v>
      </c>
      <c r="R58" s="21">
        <f>O58*0.83</f>
        <v>37.316800000000001</v>
      </c>
      <c r="S58" s="21">
        <v>0</v>
      </c>
      <c r="T58" s="21">
        <f>O58*0.06</f>
        <v>2.6976</v>
      </c>
      <c r="U58" s="21">
        <f t="shared" ref="U58" si="63">SUM(Q58:T58)</f>
        <v>44.96</v>
      </c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81"/>
      <c r="AM58" s="21"/>
      <c r="AN58" s="21"/>
      <c r="AO58" s="21"/>
      <c r="AP58" s="21"/>
      <c r="AQ58" s="21"/>
      <c r="AR58" s="21"/>
      <c r="AS58" s="21"/>
      <c r="AT58" s="181"/>
      <c r="AU58" s="21"/>
      <c r="AV58" s="21"/>
      <c r="AW58" s="21"/>
      <c r="AX58" s="21"/>
      <c r="AY58" s="21"/>
      <c r="AZ58" s="21"/>
      <c r="BA58" s="21"/>
      <c r="BB58" s="21"/>
      <c r="BC58" s="21"/>
      <c r="BD58" s="181"/>
      <c r="BE58" s="181"/>
      <c r="BF58" s="21"/>
      <c r="BG58" s="21"/>
      <c r="BH58" s="20"/>
      <c r="BI58" s="23"/>
      <c r="BJ58" s="23"/>
      <c r="BK58" s="21"/>
      <c r="BL58" s="21"/>
      <c r="BM58" s="21"/>
      <c r="BN58" s="181"/>
      <c r="BO58" s="24"/>
      <c r="BP58" s="21"/>
      <c r="BQ58" s="193"/>
      <c r="BR58" s="196"/>
      <c r="BT58" s="192"/>
      <c r="BU58" s="25"/>
    </row>
    <row r="59" spans="1:73" s="22" customFormat="1" ht="312" customHeight="1" x14ac:dyDescent="0.25">
      <c r="A59" s="17" t="s">
        <v>365</v>
      </c>
      <c r="B59" s="18">
        <v>41752433</v>
      </c>
      <c r="C59" s="24">
        <v>43433</v>
      </c>
      <c r="D59" s="19">
        <v>466.1</v>
      </c>
      <c r="E59" s="19"/>
      <c r="F59" s="20">
        <v>10</v>
      </c>
      <c r="G59" s="18" t="s">
        <v>402</v>
      </c>
      <c r="H59" s="18" t="s">
        <v>138</v>
      </c>
      <c r="I59" s="18" t="s">
        <v>441</v>
      </c>
      <c r="J59" s="243" t="s">
        <v>487</v>
      </c>
      <c r="K59" s="243" t="s">
        <v>335</v>
      </c>
      <c r="L59" s="20"/>
      <c r="M59" s="20"/>
      <c r="N59" s="20"/>
      <c r="O59" s="21">
        <f>SUM(O60)</f>
        <v>134.88</v>
      </c>
      <c r="P59" s="21">
        <f t="shared" si="61"/>
        <v>0</v>
      </c>
      <c r="Q59" s="21">
        <f t="shared" si="61"/>
        <v>14.8368</v>
      </c>
      <c r="R59" s="21">
        <f t="shared" si="61"/>
        <v>111.95039999999999</v>
      </c>
      <c r="S59" s="21">
        <f t="shared" si="61"/>
        <v>0</v>
      </c>
      <c r="T59" s="21">
        <f t="shared" si="61"/>
        <v>8.0927999999999987</v>
      </c>
      <c r="U59" s="21">
        <f t="shared" si="61"/>
        <v>134.88</v>
      </c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3"/>
      <c r="AJ59" s="23"/>
      <c r="AK59" s="21"/>
      <c r="AL59" s="231"/>
      <c r="AM59" s="23"/>
      <c r="AN59" s="23"/>
      <c r="AO59" s="21"/>
      <c r="AP59" s="21"/>
      <c r="AQ59" s="21"/>
      <c r="AR59" s="21"/>
      <c r="AS59" s="21"/>
      <c r="AT59" s="231"/>
      <c r="AU59" s="23"/>
      <c r="AV59" s="21"/>
      <c r="AW59" s="21"/>
      <c r="AX59" s="21"/>
      <c r="AY59" s="21"/>
      <c r="AZ59" s="21"/>
      <c r="BA59" s="21"/>
      <c r="BB59" s="21"/>
      <c r="BC59" s="21"/>
      <c r="BD59" s="231">
        <v>0.12</v>
      </c>
      <c r="BE59" s="181">
        <f>U60</f>
        <v>134.88</v>
      </c>
      <c r="BF59" s="20"/>
      <c r="BG59" s="21"/>
      <c r="BH59" s="20"/>
      <c r="BI59" s="23"/>
      <c r="BJ59" s="23"/>
      <c r="BK59" s="21"/>
      <c r="BL59" s="21"/>
      <c r="BM59" s="21"/>
      <c r="BN59" s="181">
        <f t="shared" si="21"/>
        <v>134.88</v>
      </c>
      <c r="BO59" s="24">
        <v>43613</v>
      </c>
      <c r="BP59" s="21" t="s">
        <v>210</v>
      </c>
      <c r="BQ59" s="193">
        <v>43433</v>
      </c>
      <c r="BR59" s="196">
        <v>6</v>
      </c>
      <c r="BS59" s="22">
        <f t="shared" si="2"/>
        <v>180</v>
      </c>
      <c r="BT59" s="192">
        <f t="shared" si="3"/>
        <v>43613</v>
      </c>
      <c r="BU59" s="25"/>
    </row>
    <row r="60" spans="1:73" s="22" customFormat="1" ht="312" customHeight="1" x14ac:dyDescent="0.25">
      <c r="A60" s="17"/>
      <c r="B60" s="18"/>
      <c r="C60" s="24"/>
      <c r="D60" s="19"/>
      <c r="E60" s="19"/>
      <c r="F60" s="20"/>
      <c r="G60" s="18"/>
      <c r="H60" s="18"/>
      <c r="I60" s="18"/>
      <c r="J60" s="244"/>
      <c r="K60" s="244"/>
      <c r="L60" s="20"/>
      <c r="M60" s="20" t="s">
        <v>310</v>
      </c>
      <c r="N60" s="20">
        <f>BD59</f>
        <v>0.12</v>
      </c>
      <c r="O60" s="21">
        <f>N60*1124</f>
        <v>134.88</v>
      </c>
      <c r="P60" s="21"/>
      <c r="Q60" s="21">
        <f>O60*0.11</f>
        <v>14.8368</v>
      </c>
      <c r="R60" s="21">
        <f>O60*0.83</f>
        <v>111.95039999999999</v>
      </c>
      <c r="S60" s="21">
        <v>0</v>
      </c>
      <c r="T60" s="21">
        <f>O60*0.06</f>
        <v>8.0927999999999987</v>
      </c>
      <c r="U60" s="21">
        <f t="shared" ref="U60" si="64">SUM(Q60:T60)</f>
        <v>134.88</v>
      </c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3"/>
      <c r="AJ60" s="23"/>
      <c r="AK60" s="21"/>
      <c r="AL60" s="231"/>
      <c r="AM60" s="23"/>
      <c r="AN60" s="23"/>
      <c r="AO60" s="21"/>
      <c r="AP60" s="21"/>
      <c r="AQ60" s="21"/>
      <c r="AR60" s="21"/>
      <c r="AS60" s="21"/>
      <c r="AT60" s="231"/>
      <c r="AU60" s="23"/>
      <c r="AV60" s="21"/>
      <c r="AW60" s="21"/>
      <c r="AX60" s="21"/>
      <c r="AY60" s="21"/>
      <c r="AZ60" s="21"/>
      <c r="BA60" s="21"/>
      <c r="BB60" s="21"/>
      <c r="BC60" s="21"/>
      <c r="BD60" s="231"/>
      <c r="BE60" s="181"/>
      <c r="BF60" s="20"/>
      <c r="BG60" s="21"/>
      <c r="BH60" s="20"/>
      <c r="BI60" s="23"/>
      <c r="BJ60" s="23"/>
      <c r="BK60" s="21"/>
      <c r="BL60" s="21"/>
      <c r="BM60" s="21"/>
      <c r="BN60" s="181"/>
      <c r="BO60" s="24"/>
      <c r="BP60" s="21"/>
      <c r="BQ60" s="193"/>
      <c r="BR60" s="196"/>
      <c r="BT60" s="192"/>
      <c r="BU60" s="25"/>
    </row>
    <row r="61" spans="1:73" s="22" customFormat="1" ht="409.5" customHeight="1" x14ac:dyDescent="0.25">
      <c r="A61" s="17" t="s">
        <v>366</v>
      </c>
      <c r="B61" s="18">
        <v>41752132</v>
      </c>
      <c r="C61" s="24">
        <v>43431</v>
      </c>
      <c r="D61" s="19">
        <v>466.1</v>
      </c>
      <c r="E61" s="19"/>
      <c r="F61" s="20">
        <v>10</v>
      </c>
      <c r="G61" s="18" t="s">
        <v>403</v>
      </c>
      <c r="H61" s="18" t="s">
        <v>136</v>
      </c>
      <c r="I61" s="18" t="s">
        <v>442</v>
      </c>
      <c r="J61" s="243" t="s">
        <v>551</v>
      </c>
      <c r="K61" s="243" t="s">
        <v>336</v>
      </c>
      <c r="L61" s="20"/>
      <c r="M61" s="20"/>
      <c r="N61" s="20"/>
      <c r="O61" s="21">
        <f>SUM(O62)</f>
        <v>112.4</v>
      </c>
      <c r="P61" s="21">
        <f t="shared" si="61"/>
        <v>0</v>
      </c>
      <c r="Q61" s="21">
        <f t="shared" si="61"/>
        <v>12.364000000000001</v>
      </c>
      <c r="R61" s="21">
        <f t="shared" si="61"/>
        <v>93.292000000000002</v>
      </c>
      <c r="S61" s="21">
        <f t="shared" si="61"/>
        <v>0</v>
      </c>
      <c r="T61" s="21">
        <f t="shared" si="61"/>
        <v>6.7439999999999998</v>
      </c>
      <c r="U61" s="21">
        <f t="shared" si="61"/>
        <v>112.4</v>
      </c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3"/>
      <c r="AJ61" s="23"/>
      <c r="AK61" s="21"/>
      <c r="AL61" s="231"/>
      <c r="AM61" s="23"/>
      <c r="AN61" s="23"/>
      <c r="AO61" s="21"/>
      <c r="AP61" s="21"/>
      <c r="AQ61" s="21"/>
      <c r="AR61" s="21"/>
      <c r="AS61" s="21"/>
      <c r="AT61" s="231"/>
      <c r="AU61" s="23"/>
      <c r="AV61" s="21"/>
      <c r="AW61" s="21"/>
      <c r="AX61" s="21"/>
      <c r="AY61" s="21"/>
      <c r="AZ61" s="21"/>
      <c r="BA61" s="21"/>
      <c r="BB61" s="21"/>
      <c r="BC61" s="21"/>
      <c r="BD61" s="231">
        <v>0.1</v>
      </c>
      <c r="BE61" s="181">
        <f>U62</f>
        <v>112.4</v>
      </c>
      <c r="BF61" s="20"/>
      <c r="BG61" s="21"/>
      <c r="BH61" s="20"/>
      <c r="BI61" s="23"/>
      <c r="BJ61" s="23"/>
      <c r="BK61" s="21"/>
      <c r="BL61" s="21"/>
      <c r="BM61" s="21"/>
      <c r="BN61" s="181">
        <f t="shared" si="21"/>
        <v>112.4</v>
      </c>
      <c r="BO61" s="24">
        <v>43611</v>
      </c>
      <c r="BP61" s="21" t="s">
        <v>529</v>
      </c>
      <c r="BQ61" s="193">
        <v>43431</v>
      </c>
      <c r="BR61" s="196">
        <v>6</v>
      </c>
      <c r="BS61" s="22">
        <f t="shared" si="2"/>
        <v>180</v>
      </c>
      <c r="BT61" s="192">
        <f t="shared" si="3"/>
        <v>43611</v>
      </c>
      <c r="BU61" s="25"/>
    </row>
    <row r="62" spans="1:73" s="22" customFormat="1" ht="409.5" customHeight="1" x14ac:dyDescent="0.25">
      <c r="A62" s="17"/>
      <c r="B62" s="18"/>
      <c r="C62" s="24"/>
      <c r="D62" s="19"/>
      <c r="E62" s="19"/>
      <c r="F62" s="20"/>
      <c r="G62" s="18"/>
      <c r="H62" s="18"/>
      <c r="I62" s="18"/>
      <c r="J62" s="244"/>
      <c r="K62" s="244"/>
      <c r="L62" s="20"/>
      <c r="M62" s="20" t="s">
        <v>310</v>
      </c>
      <c r="N62" s="20">
        <f>BD61</f>
        <v>0.1</v>
      </c>
      <c r="O62" s="21">
        <f>N62*1124</f>
        <v>112.4</v>
      </c>
      <c r="P62" s="21"/>
      <c r="Q62" s="21">
        <f>O62*0.11</f>
        <v>12.364000000000001</v>
      </c>
      <c r="R62" s="21">
        <f>O62*0.83</f>
        <v>93.292000000000002</v>
      </c>
      <c r="S62" s="21">
        <v>0</v>
      </c>
      <c r="T62" s="21">
        <f>O62*0.06</f>
        <v>6.7439999999999998</v>
      </c>
      <c r="U62" s="21">
        <f t="shared" ref="U62" si="65">SUM(Q62:T62)</f>
        <v>112.4</v>
      </c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3"/>
      <c r="AJ62" s="23"/>
      <c r="AK62" s="21"/>
      <c r="AL62" s="231"/>
      <c r="AM62" s="23"/>
      <c r="AN62" s="23"/>
      <c r="AO62" s="21"/>
      <c r="AP62" s="21"/>
      <c r="AQ62" s="21"/>
      <c r="AR62" s="21"/>
      <c r="AS62" s="21"/>
      <c r="AT62" s="231"/>
      <c r="AU62" s="23"/>
      <c r="AV62" s="21"/>
      <c r="AW62" s="21"/>
      <c r="AX62" s="21"/>
      <c r="AY62" s="21"/>
      <c r="AZ62" s="21"/>
      <c r="BA62" s="21"/>
      <c r="BB62" s="21"/>
      <c r="BC62" s="21"/>
      <c r="BD62" s="231"/>
      <c r="BE62" s="181"/>
      <c r="BF62" s="20"/>
      <c r="BG62" s="21"/>
      <c r="BH62" s="20"/>
      <c r="BI62" s="23"/>
      <c r="BJ62" s="23"/>
      <c r="BK62" s="21"/>
      <c r="BL62" s="21"/>
      <c r="BM62" s="21"/>
      <c r="BN62" s="181"/>
      <c r="BO62" s="24"/>
      <c r="BP62" s="21"/>
      <c r="BQ62" s="193"/>
      <c r="BR62" s="196"/>
      <c r="BT62" s="192"/>
      <c r="BU62" s="25"/>
    </row>
    <row r="63" spans="1:73" s="22" customFormat="1" ht="408.75" customHeight="1" x14ac:dyDescent="0.25">
      <c r="A63" s="17" t="s">
        <v>367</v>
      </c>
      <c r="B63" s="18">
        <v>41752450</v>
      </c>
      <c r="C63" s="24">
        <v>43433</v>
      </c>
      <c r="D63" s="19">
        <v>466.1</v>
      </c>
      <c r="E63" s="19"/>
      <c r="F63" s="20">
        <v>5</v>
      </c>
      <c r="G63" s="18" t="s">
        <v>404</v>
      </c>
      <c r="H63" s="18" t="s">
        <v>138</v>
      </c>
      <c r="I63" s="18" t="s">
        <v>443</v>
      </c>
      <c r="J63" s="243" t="s">
        <v>488</v>
      </c>
      <c r="K63" s="18" t="s">
        <v>335</v>
      </c>
      <c r="L63" s="20"/>
      <c r="M63" s="20"/>
      <c r="N63" s="20"/>
      <c r="O63" s="21">
        <f>SUM(O64)</f>
        <v>168.6</v>
      </c>
      <c r="P63" s="21">
        <f t="shared" si="61"/>
        <v>0</v>
      </c>
      <c r="Q63" s="21">
        <f t="shared" si="61"/>
        <v>18.545999999999999</v>
      </c>
      <c r="R63" s="21">
        <f t="shared" si="61"/>
        <v>139.93799999999999</v>
      </c>
      <c r="S63" s="21">
        <f t="shared" si="61"/>
        <v>0</v>
      </c>
      <c r="T63" s="21">
        <f t="shared" si="61"/>
        <v>10.116</v>
      </c>
      <c r="U63" s="21">
        <f t="shared" si="61"/>
        <v>168.59999999999997</v>
      </c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3"/>
      <c r="AJ63" s="23"/>
      <c r="AK63" s="21"/>
      <c r="AL63" s="231"/>
      <c r="AM63" s="23"/>
      <c r="AN63" s="23"/>
      <c r="AO63" s="21"/>
      <c r="AP63" s="21"/>
      <c r="AQ63" s="21"/>
      <c r="AR63" s="21"/>
      <c r="AS63" s="21"/>
      <c r="AT63" s="231"/>
      <c r="AU63" s="23"/>
      <c r="AV63" s="21"/>
      <c r="AW63" s="21"/>
      <c r="AX63" s="21"/>
      <c r="AY63" s="21"/>
      <c r="AZ63" s="21"/>
      <c r="BA63" s="21"/>
      <c r="BB63" s="21"/>
      <c r="BC63" s="21"/>
      <c r="BD63" s="231">
        <v>0.15</v>
      </c>
      <c r="BE63" s="181">
        <f>U64</f>
        <v>168.59999999999997</v>
      </c>
      <c r="BF63" s="20"/>
      <c r="BG63" s="21"/>
      <c r="BH63" s="20"/>
      <c r="BI63" s="23"/>
      <c r="BJ63" s="23"/>
      <c r="BK63" s="21"/>
      <c r="BL63" s="21"/>
      <c r="BM63" s="21"/>
      <c r="BN63" s="181">
        <f t="shared" si="21"/>
        <v>168.59999999999997</v>
      </c>
      <c r="BO63" s="24">
        <v>43613</v>
      </c>
      <c r="BP63" s="21" t="s">
        <v>210</v>
      </c>
      <c r="BQ63" s="193">
        <v>43433</v>
      </c>
      <c r="BR63" s="196">
        <v>6</v>
      </c>
      <c r="BS63" s="22">
        <f t="shared" si="2"/>
        <v>180</v>
      </c>
      <c r="BT63" s="192">
        <f t="shared" si="3"/>
        <v>43613</v>
      </c>
      <c r="BU63" s="25"/>
    </row>
    <row r="64" spans="1:73" s="22" customFormat="1" ht="152.44999999999999" customHeight="1" x14ac:dyDescent="0.25">
      <c r="A64" s="17"/>
      <c r="B64" s="18"/>
      <c r="C64" s="24"/>
      <c r="D64" s="19"/>
      <c r="E64" s="19"/>
      <c r="F64" s="20"/>
      <c r="G64" s="18"/>
      <c r="H64" s="18"/>
      <c r="I64" s="18"/>
      <c r="J64" s="244"/>
      <c r="K64" s="18"/>
      <c r="L64" s="20"/>
      <c r="M64" s="20" t="s">
        <v>310</v>
      </c>
      <c r="N64" s="20">
        <f>BD63</f>
        <v>0.15</v>
      </c>
      <c r="O64" s="21">
        <f>N64*1124</f>
        <v>168.6</v>
      </c>
      <c r="P64" s="21"/>
      <c r="Q64" s="21">
        <f>O64*0.11</f>
        <v>18.545999999999999</v>
      </c>
      <c r="R64" s="21">
        <f>O64*0.83</f>
        <v>139.93799999999999</v>
      </c>
      <c r="S64" s="21">
        <v>0</v>
      </c>
      <c r="T64" s="21">
        <f>O64*0.06</f>
        <v>10.116</v>
      </c>
      <c r="U64" s="21">
        <f t="shared" ref="U64" si="66">SUM(Q64:T64)</f>
        <v>168.59999999999997</v>
      </c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3"/>
      <c r="AJ64" s="23"/>
      <c r="AK64" s="21"/>
      <c r="AL64" s="231"/>
      <c r="AM64" s="23"/>
      <c r="AN64" s="23"/>
      <c r="AO64" s="21"/>
      <c r="AP64" s="21"/>
      <c r="AQ64" s="21"/>
      <c r="AR64" s="21"/>
      <c r="AS64" s="21"/>
      <c r="AT64" s="231"/>
      <c r="AU64" s="23"/>
      <c r="AV64" s="21"/>
      <c r="AW64" s="21"/>
      <c r="AX64" s="21"/>
      <c r="AY64" s="21"/>
      <c r="AZ64" s="21"/>
      <c r="BA64" s="21"/>
      <c r="BB64" s="21"/>
      <c r="BC64" s="21"/>
      <c r="BD64" s="231"/>
      <c r="BE64" s="181"/>
      <c r="BF64" s="20"/>
      <c r="BG64" s="21"/>
      <c r="BH64" s="20"/>
      <c r="BI64" s="23"/>
      <c r="BJ64" s="23"/>
      <c r="BK64" s="21"/>
      <c r="BL64" s="21"/>
      <c r="BM64" s="21"/>
      <c r="BN64" s="181"/>
      <c r="BO64" s="24"/>
      <c r="BP64" s="21"/>
      <c r="BQ64" s="193"/>
      <c r="BR64" s="196"/>
      <c r="BT64" s="192"/>
      <c r="BU64" s="25"/>
    </row>
    <row r="65" spans="1:73" s="22" customFormat="1" ht="409.6" customHeight="1" x14ac:dyDescent="0.25">
      <c r="A65" s="17" t="s">
        <v>371</v>
      </c>
      <c r="B65" s="18">
        <v>41752326</v>
      </c>
      <c r="C65" s="24">
        <v>43433</v>
      </c>
      <c r="D65" s="19">
        <v>466.1</v>
      </c>
      <c r="E65" s="19"/>
      <c r="F65" s="20">
        <v>15</v>
      </c>
      <c r="G65" s="18" t="s">
        <v>408</v>
      </c>
      <c r="H65" s="18" t="s">
        <v>141</v>
      </c>
      <c r="I65" s="18" t="s">
        <v>447</v>
      </c>
      <c r="J65" s="18" t="s">
        <v>493</v>
      </c>
      <c r="K65" s="243" t="s">
        <v>494</v>
      </c>
      <c r="L65" s="20"/>
      <c r="M65" s="20"/>
      <c r="N65" s="20"/>
      <c r="O65" s="29">
        <f>SUM(O66:O68)</f>
        <v>631.19679999999994</v>
      </c>
      <c r="P65" s="29">
        <f t="shared" ref="P65:U65" si="67">SUM(P66:P68)</f>
        <v>0</v>
      </c>
      <c r="Q65" s="29">
        <f t="shared" si="67"/>
        <v>63.054943999999999</v>
      </c>
      <c r="R65" s="29">
        <f t="shared" si="67"/>
        <v>539.92905599999995</v>
      </c>
      <c r="S65" s="29">
        <f t="shared" si="67"/>
        <v>3.26</v>
      </c>
      <c r="T65" s="29">
        <f t="shared" si="67"/>
        <v>24.9528</v>
      </c>
      <c r="U65" s="29">
        <f t="shared" si="67"/>
        <v>631.19679999999994</v>
      </c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0"/>
      <c r="AJ65" s="20"/>
      <c r="AK65" s="21"/>
      <c r="AL65" s="231"/>
      <c r="AM65" s="20"/>
      <c r="AN65" s="20"/>
      <c r="AO65" s="21"/>
      <c r="AP65" s="21"/>
      <c r="AQ65" s="21"/>
      <c r="AR65" s="21"/>
      <c r="AS65" s="21"/>
      <c r="AT65" s="231"/>
      <c r="AU65" s="20"/>
      <c r="AV65" s="21"/>
      <c r="AW65" s="21"/>
      <c r="AX65" s="21"/>
      <c r="AY65" s="21"/>
      <c r="AZ65" s="21"/>
      <c r="BA65" s="21"/>
      <c r="BB65" s="21" t="s">
        <v>243</v>
      </c>
      <c r="BC65" s="21">
        <f>U66</f>
        <v>4.34</v>
      </c>
      <c r="BD65" s="231">
        <v>0.37</v>
      </c>
      <c r="BE65" s="181">
        <f>U67</f>
        <v>415.88</v>
      </c>
      <c r="BF65" s="20" t="s">
        <v>530</v>
      </c>
      <c r="BG65" s="23">
        <f>U68</f>
        <v>210.9768</v>
      </c>
      <c r="BH65" s="20"/>
      <c r="BI65" s="23"/>
      <c r="BJ65" s="23"/>
      <c r="BK65" s="21"/>
      <c r="BL65" s="21"/>
      <c r="BM65" s="21"/>
      <c r="BN65" s="181">
        <f t="shared" si="21"/>
        <v>631.19679999999994</v>
      </c>
      <c r="BO65" s="24">
        <v>43613</v>
      </c>
      <c r="BP65" s="21" t="s">
        <v>210</v>
      </c>
      <c r="BQ65" s="193">
        <v>43433</v>
      </c>
      <c r="BR65" s="196">
        <v>6</v>
      </c>
      <c r="BS65" s="22">
        <f t="shared" si="2"/>
        <v>180</v>
      </c>
      <c r="BT65" s="192">
        <f t="shared" si="3"/>
        <v>43613</v>
      </c>
      <c r="BU65" s="25"/>
    </row>
    <row r="66" spans="1:73" s="22" customFormat="1" ht="163.15" customHeight="1" x14ac:dyDescent="0.25">
      <c r="A66" s="17"/>
      <c r="B66" s="18"/>
      <c r="C66" s="24"/>
      <c r="D66" s="19"/>
      <c r="E66" s="19"/>
      <c r="F66" s="20"/>
      <c r="G66" s="18"/>
      <c r="H66" s="18"/>
      <c r="I66" s="18"/>
      <c r="J66" s="18"/>
      <c r="K66" s="245"/>
      <c r="L66" s="20"/>
      <c r="M66" s="20" t="s">
        <v>311</v>
      </c>
      <c r="N66" s="181" t="str">
        <f>BB65</f>
        <v>Монтаж АВ-0,4 кВ (до 63 А)</v>
      </c>
      <c r="O66" s="191">
        <f>U66</f>
        <v>4.34</v>
      </c>
      <c r="P66" s="191"/>
      <c r="Q66" s="191">
        <v>0.43</v>
      </c>
      <c r="R66" s="191">
        <v>0.65</v>
      </c>
      <c r="S66" s="191">
        <v>3.26</v>
      </c>
      <c r="T66" s="191">
        <v>0</v>
      </c>
      <c r="U66" s="21">
        <f t="shared" ref="U66:U67" si="68">SUM(Q66:T66)</f>
        <v>4.34</v>
      </c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0"/>
      <c r="AJ66" s="20"/>
      <c r="AK66" s="21"/>
      <c r="AL66" s="231"/>
      <c r="AM66" s="20"/>
      <c r="AN66" s="20"/>
      <c r="AO66" s="21"/>
      <c r="AP66" s="21"/>
      <c r="AQ66" s="21"/>
      <c r="AR66" s="21"/>
      <c r="AS66" s="21"/>
      <c r="AT66" s="231"/>
      <c r="AU66" s="20"/>
      <c r="AV66" s="21"/>
      <c r="AW66" s="21"/>
      <c r="AX66" s="21"/>
      <c r="AY66" s="21"/>
      <c r="AZ66" s="21"/>
      <c r="BA66" s="21"/>
      <c r="BB66" s="21"/>
      <c r="BC66" s="21"/>
      <c r="BD66" s="231"/>
      <c r="BE66" s="231"/>
      <c r="BF66" s="20"/>
      <c r="BG66" s="20"/>
      <c r="BH66" s="20"/>
      <c r="BI66" s="23"/>
      <c r="BJ66" s="23"/>
      <c r="BK66" s="21"/>
      <c r="BL66" s="21"/>
      <c r="BM66" s="21"/>
      <c r="BN66" s="181"/>
      <c r="BO66" s="24"/>
      <c r="BP66" s="21"/>
      <c r="BQ66" s="193"/>
      <c r="BR66" s="196"/>
      <c r="BT66" s="192"/>
      <c r="BU66" s="25"/>
    </row>
    <row r="67" spans="1:73" s="22" customFormat="1" ht="163.15" customHeight="1" x14ac:dyDescent="0.25">
      <c r="A67" s="17"/>
      <c r="B67" s="18"/>
      <c r="C67" s="24"/>
      <c r="D67" s="19"/>
      <c r="E67" s="19"/>
      <c r="F67" s="20"/>
      <c r="G67" s="18"/>
      <c r="H67" s="18"/>
      <c r="I67" s="18"/>
      <c r="J67" s="18"/>
      <c r="K67" s="245"/>
      <c r="L67" s="20"/>
      <c r="M67" s="20" t="s">
        <v>310</v>
      </c>
      <c r="N67" s="20">
        <f>BD65</f>
        <v>0.37</v>
      </c>
      <c r="O67" s="21">
        <f>N67*1124</f>
        <v>415.88</v>
      </c>
      <c r="P67" s="21"/>
      <c r="Q67" s="21">
        <f>O67*0.11</f>
        <v>45.7468</v>
      </c>
      <c r="R67" s="21">
        <f>O67*0.83</f>
        <v>345.18039999999996</v>
      </c>
      <c r="S67" s="21">
        <v>0</v>
      </c>
      <c r="T67" s="21">
        <f>O67*0.06</f>
        <v>24.9528</v>
      </c>
      <c r="U67" s="21">
        <f t="shared" si="68"/>
        <v>415.88</v>
      </c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0"/>
      <c r="AJ67" s="20"/>
      <c r="AK67" s="21"/>
      <c r="AL67" s="231"/>
      <c r="AM67" s="20"/>
      <c r="AN67" s="20"/>
      <c r="AO67" s="21"/>
      <c r="AP67" s="21"/>
      <c r="AQ67" s="21"/>
      <c r="AR67" s="21"/>
      <c r="AS67" s="21"/>
      <c r="AT67" s="231"/>
      <c r="AU67" s="20"/>
      <c r="AV67" s="21"/>
      <c r="AW67" s="21"/>
      <c r="AX67" s="21"/>
      <c r="AY67" s="21"/>
      <c r="AZ67" s="21"/>
      <c r="BA67" s="21"/>
      <c r="BB67" s="21"/>
      <c r="BC67" s="21"/>
      <c r="BD67" s="231"/>
      <c r="BE67" s="231"/>
      <c r="BF67" s="20"/>
      <c r="BG67" s="20"/>
      <c r="BH67" s="20"/>
      <c r="BI67" s="23"/>
      <c r="BJ67" s="23"/>
      <c r="BK67" s="21"/>
      <c r="BL67" s="21"/>
      <c r="BM67" s="21"/>
      <c r="BN67" s="181"/>
      <c r="BO67" s="24"/>
      <c r="BP67" s="21"/>
      <c r="BQ67" s="193"/>
      <c r="BR67" s="196"/>
      <c r="BT67" s="192"/>
      <c r="BU67" s="25"/>
    </row>
    <row r="68" spans="1:73" s="22" customFormat="1" ht="409.5" customHeight="1" x14ac:dyDescent="0.25">
      <c r="A68" s="17"/>
      <c r="B68" s="18"/>
      <c r="C68" s="24"/>
      <c r="D68" s="19"/>
      <c r="E68" s="19"/>
      <c r="F68" s="20"/>
      <c r="G68" s="18"/>
      <c r="H68" s="18"/>
      <c r="I68" s="18"/>
      <c r="J68" s="18"/>
      <c r="K68" s="244"/>
      <c r="L68" s="20"/>
      <c r="M68" s="20" t="s">
        <v>320</v>
      </c>
      <c r="N68" s="20" t="str">
        <f>BF65</f>
        <v>Реконструкция существующей ВЛ-0,4 кВ в части монтажа совместной подвеской проектируемой ВЛ-0,4 кВ на участке протяженностью 0,34 км</v>
      </c>
      <c r="O68" s="20">
        <f>0.34*620.52</f>
        <v>210.9768</v>
      </c>
      <c r="P68" s="20"/>
      <c r="Q68" s="21">
        <f>O68*0.08</f>
        <v>16.878143999999999</v>
      </c>
      <c r="R68" s="21">
        <f>O68*0.92</f>
        <v>194.09865600000001</v>
      </c>
      <c r="S68" s="21">
        <v>0</v>
      </c>
      <c r="T68" s="21">
        <v>0</v>
      </c>
      <c r="U68" s="21">
        <f t="shared" ref="U68" si="69">SUM(Q68:T68)</f>
        <v>210.9768</v>
      </c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0"/>
      <c r="AJ68" s="20"/>
      <c r="AK68" s="21"/>
      <c r="AL68" s="231"/>
      <c r="AM68" s="20"/>
      <c r="AN68" s="20"/>
      <c r="AO68" s="21"/>
      <c r="AP68" s="21"/>
      <c r="AQ68" s="21"/>
      <c r="AR68" s="21"/>
      <c r="AS68" s="21"/>
      <c r="AT68" s="231"/>
      <c r="AU68" s="20"/>
      <c r="AV68" s="21"/>
      <c r="AW68" s="21"/>
      <c r="AX68" s="21"/>
      <c r="AY68" s="21"/>
      <c r="AZ68" s="21"/>
      <c r="BA68" s="21"/>
      <c r="BB68" s="21"/>
      <c r="BC68" s="21"/>
      <c r="BD68" s="231"/>
      <c r="BE68" s="231"/>
      <c r="BF68" s="20"/>
      <c r="BG68" s="20"/>
      <c r="BH68" s="20"/>
      <c r="BI68" s="23"/>
      <c r="BJ68" s="23"/>
      <c r="BK68" s="21"/>
      <c r="BL68" s="21"/>
      <c r="BM68" s="21"/>
      <c r="BN68" s="181"/>
      <c r="BO68" s="24"/>
      <c r="BP68" s="21"/>
      <c r="BQ68" s="193"/>
      <c r="BR68" s="196"/>
      <c r="BT68" s="192"/>
      <c r="BU68" s="25"/>
    </row>
    <row r="69" spans="1:73" s="22" customFormat="1" ht="269.25" customHeight="1" x14ac:dyDescent="0.25">
      <c r="A69" s="17" t="s">
        <v>376</v>
      </c>
      <c r="B69" s="18">
        <v>41756415</v>
      </c>
      <c r="C69" s="24">
        <v>43441</v>
      </c>
      <c r="D69" s="19">
        <v>466.1</v>
      </c>
      <c r="E69" s="19"/>
      <c r="F69" s="20">
        <v>15</v>
      </c>
      <c r="G69" s="18" t="s">
        <v>413</v>
      </c>
      <c r="H69" s="18" t="s">
        <v>141</v>
      </c>
      <c r="I69" s="18" t="s">
        <v>452</v>
      </c>
      <c r="J69" s="243" t="s">
        <v>500</v>
      </c>
      <c r="K69" s="243" t="s">
        <v>333</v>
      </c>
      <c r="L69" s="20"/>
      <c r="M69" s="20"/>
      <c r="N69" s="20"/>
      <c r="O69" s="21">
        <f>SUM(O70)</f>
        <v>325.95999999999998</v>
      </c>
      <c r="P69" s="21">
        <f t="shared" ref="P69:U79" si="70">SUM(P70)</f>
        <v>0</v>
      </c>
      <c r="Q69" s="21">
        <f t="shared" si="70"/>
        <v>35.855599999999995</v>
      </c>
      <c r="R69" s="21">
        <f t="shared" si="70"/>
        <v>270.54679999999996</v>
      </c>
      <c r="S69" s="21">
        <f t="shared" si="70"/>
        <v>0</v>
      </c>
      <c r="T69" s="21">
        <f t="shared" si="70"/>
        <v>19.557599999999997</v>
      </c>
      <c r="U69" s="21">
        <f t="shared" si="70"/>
        <v>325.95999999999992</v>
      </c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181"/>
      <c r="AM69" s="21"/>
      <c r="AN69" s="21"/>
      <c r="AO69" s="21"/>
      <c r="AP69" s="21"/>
      <c r="AQ69" s="21"/>
      <c r="AR69" s="21"/>
      <c r="AS69" s="21"/>
      <c r="AT69" s="231"/>
      <c r="AU69" s="23"/>
      <c r="AV69" s="21"/>
      <c r="AW69" s="21"/>
      <c r="AX69" s="21"/>
      <c r="AY69" s="21"/>
      <c r="AZ69" s="21"/>
      <c r="BA69" s="21"/>
      <c r="BB69" s="21"/>
      <c r="BC69" s="21"/>
      <c r="BD69" s="231">
        <v>0.28999999999999998</v>
      </c>
      <c r="BE69" s="181">
        <f>U70</f>
        <v>325.95999999999992</v>
      </c>
      <c r="BF69" s="20"/>
      <c r="BG69" s="21"/>
      <c r="BH69" s="20"/>
      <c r="BI69" s="23"/>
      <c r="BJ69" s="23"/>
      <c r="BK69" s="21"/>
      <c r="BL69" s="21"/>
      <c r="BM69" s="21"/>
      <c r="BN69" s="181">
        <f t="shared" ref="BN69" si="71">W69+Y69+AA69+AC69+AE69+AG69+AI69+AM69+AO69+AQ69+AS69+AU69+AW69+AY69+BA69+BC69+BE69+BG69+BI69+BK69+BM69</f>
        <v>325.95999999999992</v>
      </c>
      <c r="BO69" s="24">
        <v>43621</v>
      </c>
      <c r="BP69" s="21" t="s">
        <v>210</v>
      </c>
      <c r="BQ69" s="193">
        <v>43441</v>
      </c>
      <c r="BR69" s="196">
        <v>6</v>
      </c>
      <c r="BS69" s="22">
        <f t="shared" ref="BS69" si="72">BR69*30</f>
        <v>180</v>
      </c>
      <c r="BT69" s="192">
        <f t="shared" ref="BT69" si="73">BQ69+BS69</f>
        <v>43621</v>
      </c>
      <c r="BU69" s="25"/>
    </row>
    <row r="70" spans="1:73" s="22" customFormat="1" ht="269.25" customHeight="1" x14ac:dyDescent="0.25">
      <c r="A70" s="17"/>
      <c r="B70" s="18"/>
      <c r="C70" s="24"/>
      <c r="D70" s="19"/>
      <c r="E70" s="19"/>
      <c r="F70" s="20"/>
      <c r="G70" s="18"/>
      <c r="H70" s="18"/>
      <c r="I70" s="18"/>
      <c r="J70" s="244"/>
      <c r="K70" s="244"/>
      <c r="L70" s="20"/>
      <c r="M70" s="20" t="s">
        <v>310</v>
      </c>
      <c r="N70" s="20">
        <f>BD69</f>
        <v>0.28999999999999998</v>
      </c>
      <c r="O70" s="21">
        <f>N70*1124</f>
        <v>325.95999999999998</v>
      </c>
      <c r="P70" s="21"/>
      <c r="Q70" s="21">
        <f>O70*0.11</f>
        <v>35.855599999999995</v>
      </c>
      <c r="R70" s="21">
        <f>O70*0.83</f>
        <v>270.54679999999996</v>
      </c>
      <c r="S70" s="21">
        <v>0</v>
      </c>
      <c r="T70" s="21">
        <f>O70*0.06</f>
        <v>19.557599999999997</v>
      </c>
      <c r="U70" s="21">
        <f t="shared" ref="U70" si="74">SUM(Q70:T70)</f>
        <v>325.95999999999992</v>
      </c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181"/>
      <c r="AM70" s="21"/>
      <c r="AN70" s="21"/>
      <c r="AO70" s="21"/>
      <c r="AP70" s="21"/>
      <c r="AQ70" s="21"/>
      <c r="AR70" s="21"/>
      <c r="AS70" s="21"/>
      <c r="AT70" s="231"/>
      <c r="AU70" s="23"/>
      <c r="AV70" s="21"/>
      <c r="AW70" s="21"/>
      <c r="AX70" s="21"/>
      <c r="AY70" s="21"/>
      <c r="AZ70" s="21"/>
      <c r="BA70" s="21"/>
      <c r="BB70" s="21"/>
      <c r="BC70" s="21"/>
      <c r="BD70" s="231"/>
      <c r="BE70" s="181"/>
      <c r="BF70" s="20"/>
      <c r="BG70" s="21"/>
      <c r="BH70" s="20"/>
      <c r="BI70" s="23"/>
      <c r="BJ70" s="23"/>
      <c r="BK70" s="21"/>
      <c r="BL70" s="21"/>
      <c r="BM70" s="21"/>
      <c r="BN70" s="181"/>
      <c r="BO70" s="24"/>
      <c r="BP70" s="21"/>
      <c r="BQ70" s="193"/>
      <c r="BR70" s="196"/>
      <c r="BT70" s="192"/>
      <c r="BU70" s="25"/>
    </row>
    <row r="71" spans="1:73" s="22" customFormat="1" ht="329.25" customHeight="1" x14ac:dyDescent="0.25">
      <c r="A71" s="17" t="s">
        <v>513</v>
      </c>
      <c r="B71" s="18">
        <v>41758544</v>
      </c>
      <c r="C71" s="24">
        <v>43444</v>
      </c>
      <c r="D71" s="19">
        <v>466.1</v>
      </c>
      <c r="E71" s="19"/>
      <c r="F71" s="20">
        <v>15</v>
      </c>
      <c r="G71" s="18" t="s">
        <v>510</v>
      </c>
      <c r="H71" s="18" t="s">
        <v>138</v>
      </c>
      <c r="I71" s="18" t="s">
        <v>511</v>
      </c>
      <c r="J71" s="243" t="s">
        <v>512</v>
      </c>
      <c r="K71" s="18" t="s">
        <v>331</v>
      </c>
      <c r="L71" s="20"/>
      <c r="M71" s="20"/>
      <c r="N71" s="20"/>
      <c r="O71" s="21">
        <f>SUM(O72)</f>
        <v>33.72</v>
      </c>
      <c r="P71" s="21">
        <f t="shared" si="70"/>
        <v>0</v>
      </c>
      <c r="Q71" s="21">
        <f t="shared" si="70"/>
        <v>3.7092000000000001</v>
      </c>
      <c r="R71" s="21">
        <f t="shared" si="70"/>
        <v>27.987599999999997</v>
      </c>
      <c r="S71" s="21">
        <f t="shared" si="70"/>
        <v>0</v>
      </c>
      <c r="T71" s="21">
        <f t="shared" si="70"/>
        <v>2.0231999999999997</v>
      </c>
      <c r="U71" s="21">
        <f t="shared" si="70"/>
        <v>33.72</v>
      </c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3"/>
      <c r="AJ71" s="23"/>
      <c r="AK71" s="21"/>
      <c r="AL71" s="231"/>
      <c r="AM71" s="23"/>
      <c r="AN71" s="23"/>
      <c r="AO71" s="21"/>
      <c r="AP71" s="21"/>
      <c r="AQ71" s="21"/>
      <c r="AR71" s="21"/>
      <c r="AS71" s="21"/>
      <c r="AT71" s="231"/>
      <c r="AU71" s="23"/>
      <c r="AV71" s="21"/>
      <c r="AW71" s="21"/>
      <c r="AX71" s="21"/>
      <c r="AY71" s="21"/>
      <c r="AZ71" s="21"/>
      <c r="BA71" s="21"/>
      <c r="BB71" s="21"/>
      <c r="BC71" s="21"/>
      <c r="BD71" s="231">
        <v>0.03</v>
      </c>
      <c r="BE71" s="182">
        <f>U72</f>
        <v>33.72</v>
      </c>
      <c r="BF71" s="23"/>
      <c r="BG71" s="21"/>
      <c r="BH71" s="20"/>
      <c r="BI71" s="23"/>
      <c r="BJ71" s="23"/>
      <c r="BK71" s="21"/>
      <c r="BL71" s="21"/>
      <c r="BM71" s="21"/>
      <c r="BN71" s="181">
        <f t="shared" si="21"/>
        <v>33.72</v>
      </c>
      <c r="BO71" s="24">
        <v>43626</v>
      </c>
      <c r="BP71" s="21"/>
      <c r="BQ71" s="193"/>
      <c r="BR71" s="196"/>
      <c r="BT71" s="192"/>
      <c r="BU71" s="25"/>
    </row>
    <row r="72" spans="1:73" s="22" customFormat="1" ht="329.25" customHeight="1" x14ac:dyDescent="0.25">
      <c r="A72" s="17"/>
      <c r="B72" s="18"/>
      <c r="C72" s="24"/>
      <c r="D72" s="19"/>
      <c r="E72" s="19"/>
      <c r="F72" s="20"/>
      <c r="G72" s="18"/>
      <c r="H72" s="18"/>
      <c r="I72" s="18"/>
      <c r="J72" s="244"/>
      <c r="K72" s="18"/>
      <c r="L72" s="20"/>
      <c r="M72" s="20" t="s">
        <v>310</v>
      </c>
      <c r="N72" s="20">
        <f>BD71</f>
        <v>0.03</v>
      </c>
      <c r="O72" s="21">
        <f>N72*1124</f>
        <v>33.72</v>
      </c>
      <c r="P72" s="21"/>
      <c r="Q72" s="21">
        <f>O72*0.11</f>
        <v>3.7092000000000001</v>
      </c>
      <c r="R72" s="21">
        <f>O72*0.83</f>
        <v>27.987599999999997</v>
      </c>
      <c r="S72" s="21">
        <v>0</v>
      </c>
      <c r="T72" s="21">
        <f>O72*0.06</f>
        <v>2.0231999999999997</v>
      </c>
      <c r="U72" s="21">
        <f t="shared" ref="U72" si="75">SUM(Q72:T72)</f>
        <v>33.72</v>
      </c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3"/>
      <c r="AJ72" s="23"/>
      <c r="AK72" s="21"/>
      <c r="AL72" s="231"/>
      <c r="AM72" s="23"/>
      <c r="AN72" s="23"/>
      <c r="AO72" s="21"/>
      <c r="AP72" s="21"/>
      <c r="AQ72" s="21"/>
      <c r="AR72" s="21"/>
      <c r="AS72" s="21"/>
      <c r="AT72" s="231"/>
      <c r="AU72" s="23"/>
      <c r="AV72" s="21"/>
      <c r="AW72" s="21"/>
      <c r="AX72" s="21"/>
      <c r="AY72" s="21"/>
      <c r="AZ72" s="21"/>
      <c r="BA72" s="21"/>
      <c r="BB72" s="21"/>
      <c r="BC72" s="21"/>
      <c r="BD72" s="231"/>
      <c r="BE72" s="182"/>
      <c r="BF72" s="23"/>
      <c r="BG72" s="21"/>
      <c r="BH72" s="20"/>
      <c r="BI72" s="23"/>
      <c r="BJ72" s="23"/>
      <c r="BK72" s="21"/>
      <c r="BL72" s="21"/>
      <c r="BM72" s="21"/>
      <c r="BN72" s="181"/>
      <c r="BO72" s="24"/>
      <c r="BP72" s="21"/>
      <c r="BQ72" s="193"/>
      <c r="BR72" s="196"/>
      <c r="BT72" s="192"/>
      <c r="BU72" s="25"/>
    </row>
    <row r="73" spans="1:73" s="22" customFormat="1" ht="299.25" customHeight="1" x14ac:dyDescent="0.25">
      <c r="A73" s="17" t="s">
        <v>375</v>
      </c>
      <c r="B73" s="18">
        <v>41756371</v>
      </c>
      <c r="C73" s="24">
        <v>43440</v>
      </c>
      <c r="D73" s="19">
        <v>466.1</v>
      </c>
      <c r="E73" s="19"/>
      <c r="F73" s="20">
        <v>7</v>
      </c>
      <c r="G73" s="18" t="s">
        <v>412</v>
      </c>
      <c r="H73" s="18" t="s">
        <v>138</v>
      </c>
      <c r="I73" s="18" t="s">
        <v>451</v>
      </c>
      <c r="J73" s="243" t="s">
        <v>499</v>
      </c>
      <c r="K73" s="243" t="s">
        <v>333</v>
      </c>
      <c r="L73" s="20"/>
      <c r="M73" s="20"/>
      <c r="N73" s="20"/>
      <c r="O73" s="21">
        <f>SUM(O74)</f>
        <v>33.72</v>
      </c>
      <c r="P73" s="21">
        <f t="shared" si="70"/>
        <v>0</v>
      </c>
      <c r="Q73" s="21">
        <f t="shared" si="70"/>
        <v>3.7092000000000001</v>
      </c>
      <c r="R73" s="21">
        <f t="shared" si="70"/>
        <v>27.987599999999997</v>
      </c>
      <c r="S73" s="21">
        <f t="shared" si="70"/>
        <v>0</v>
      </c>
      <c r="T73" s="21">
        <f t="shared" si="70"/>
        <v>2.0231999999999997</v>
      </c>
      <c r="U73" s="21">
        <f t="shared" si="70"/>
        <v>33.72</v>
      </c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18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0"/>
      <c r="BC73" s="20"/>
      <c r="BD73" s="231">
        <v>0.03</v>
      </c>
      <c r="BE73" s="23">
        <f>U74</f>
        <v>33.72</v>
      </c>
      <c r="BF73" s="20"/>
      <c r="BG73" s="21"/>
      <c r="BH73" s="20"/>
      <c r="BI73" s="23"/>
      <c r="BJ73" s="23"/>
      <c r="BK73" s="21"/>
      <c r="BL73" s="21"/>
      <c r="BM73" s="21"/>
      <c r="BN73" s="181">
        <f t="shared" si="21"/>
        <v>33.72</v>
      </c>
      <c r="BO73" s="24">
        <v>43620</v>
      </c>
      <c r="BP73" s="21" t="s">
        <v>210</v>
      </c>
      <c r="BQ73" s="193">
        <v>43440</v>
      </c>
      <c r="BR73" s="196">
        <v>6</v>
      </c>
      <c r="BS73" s="22">
        <f t="shared" si="2"/>
        <v>180</v>
      </c>
      <c r="BT73" s="192">
        <f t="shared" si="3"/>
        <v>43620</v>
      </c>
      <c r="BU73" s="25"/>
    </row>
    <row r="74" spans="1:73" s="22" customFormat="1" ht="299.25" customHeight="1" x14ac:dyDescent="0.25">
      <c r="A74" s="17"/>
      <c r="B74" s="18"/>
      <c r="C74" s="24"/>
      <c r="D74" s="19"/>
      <c r="E74" s="19"/>
      <c r="F74" s="20"/>
      <c r="G74" s="18"/>
      <c r="H74" s="18"/>
      <c r="I74" s="18"/>
      <c r="J74" s="244"/>
      <c r="K74" s="244"/>
      <c r="L74" s="20"/>
      <c r="M74" s="20" t="s">
        <v>310</v>
      </c>
      <c r="N74" s="20">
        <f>BD73</f>
        <v>0.03</v>
      </c>
      <c r="O74" s="21">
        <f>N74*1124</f>
        <v>33.72</v>
      </c>
      <c r="P74" s="21"/>
      <c r="Q74" s="21">
        <f>O74*0.11</f>
        <v>3.7092000000000001</v>
      </c>
      <c r="R74" s="21">
        <f>O74*0.83</f>
        <v>27.987599999999997</v>
      </c>
      <c r="S74" s="21">
        <v>0</v>
      </c>
      <c r="T74" s="21">
        <f>O74*0.06</f>
        <v>2.0231999999999997</v>
      </c>
      <c r="U74" s="21">
        <f t="shared" ref="U74" si="76">SUM(Q74:T74)</f>
        <v>33.72</v>
      </c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181"/>
      <c r="AM74" s="21"/>
      <c r="AN74" s="21"/>
      <c r="AO74" s="21"/>
      <c r="AP74" s="21"/>
      <c r="AQ74" s="21"/>
      <c r="AR74" s="21"/>
      <c r="AS74" s="21"/>
      <c r="AT74" s="181"/>
      <c r="AU74" s="21"/>
      <c r="AV74" s="21"/>
      <c r="AW74" s="21"/>
      <c r="AX74" s="21"/>
      <c r="AY74" s="21"/>
      <c r="AZ74" s="21"/>
      <c r="BA74" s="21"/>
      <c r="BB74" s="20"/>
      <c r="BC74" s="20"/>
      <c r="BD74" s="231"/>
      <c r="BE74" s="231"/>
      <c r="BF74" s="20"/>
      <c r="BG74" s="21"/>
      <c r="BH74" s="20"/>
      <c r="BI74" s="23"/>
      <c r="BJ74" s="23"/>
      <c r="BK74" s="21"/>
      <c r="BL74" s="21"/>
      <c r="BM74" s="21"/>
      <c r="BN74" s="181"/>
      <c r="BO74" s="24"/>
      <c r="BP74" s="21"/>
      <c r="BQ74" s="193"/>
      <c r="BR74" s="196"/>
      <c r="BT74" s="192"/>
      <c r="BU74" s="25"/>
    </row>
    <row r="75" spans="1:73" s="22" customFormat="1" ht="369.75" customHeight="1" x14ac:dyDescent="0.25">
      <c r="A75" s="17" t="s">
        <v>377</v>
      </c>
      <c r="B75" s="18">
        <v>41757376</v>
      </c>
      <c r="C75" s="24">
        <v>43444</v>
      </c>
      <c r="D75" s="19">
        <v>466.1</v>
      </c>
      <c r="E75" s="19"/>
      <c r="F75" s="20">
        <v>15</v>
      </c>
      <c r="G75" s="18" t="s">
        <v>414</v>
      </c>
      <c r="H75" s="18" t="s">
        <v>138</v>
      </c>
      <c r="I75" s="243" t="s">
        <v>453</v>
      </c>
      <c r="J75" s="243" t="s">
        <v>501</v>
      </c>
      <c r="K75" s="243" t="s">
        <v>502</v>
      </c>
      <c r="L75" s="20"/>
      <c r="M75" s="20"/>
      <c r="N75" s="20"/>
      <c r="O75" s="21">
        <f>SUM(O76)</f>
        <v>202.32</v>
      </c>
      <c r="P75" s="21">
        <f t="shared" si="70"/>
        <v>0</v>
      </c>
      <c r="Q75" s="21">
        <f t="shared" si="70"/>
        <v>22.255199999999999</v>
      </c>
      <c r="R75" s="21">
        <f t="shared" si="70"/>
        <v>167.92559999999997</v>
      </c>
      <c r="S75" s="21">
        <f t="shared" si="70"/>
        <v>0</v>
      </c>
      <c r="T75" s="21">
        <f t="shared" si="70"/>
        <v>12.139199999999999</v>
      </c>
      <c r="U75" s="21">
        <f t="shared" si="70"/>
        <v>202.31999999999996</v>
      </c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181"/>
      <c r="AM75" s="21"/>
      <c r="AN75" s="21"/>
      <c r="AO75" s="21"/>
      <c r="AP75" s="21"/>
      <c r="AQ75" s="21"/>
      <c r="AR75" s="21"/>
      <c r="AS75" s="21"/>
      <c r="AT75" s="231"/>
      <c r="AU75" s="23"/>
      <c r="AV75" s="21"/>
      <c r="AW75" s="21"/>
      <c r="AX75" s="21"/>
      <c r="AY75" s="21"/>
      <c r="AZ75" s="21"/>
      <c r="BA75" s="21"/>
      <c r="BB75" s="21"/>
      <c r="BC75" s="21"/>
      <c r="BD75" s="231">
        <v>0.18</v>
      </c>
      <c r="BE75" s="182">
        <f>U76</f>
        <v>202.31999999999996</v>
      </c>
      <c r="BF75" s="23"/>
      <c r="BG75" s="21"/>
      <c r="BH75" s="20"/>
      <c r="BI75" s="23"/>
      <c r="BJ75" s="23"/>
      <c r="BK75" s="21"/>
      <c r="BL75" s="21"/>
      <c r="BM75" s="21"/>
      <c r="BN75" s="181">
        <f t="shared" si="21"/>
        <v>202.31999999999996</v>
      </c>
      <c r="BO75" s="24">
        <v>43624</v>
      </c>
      <c r="BP75" s="21" t="s">
        <v>531</v>
      </c>
      <c r="BQ75" s="193">
        <v>43444</v>
      </c>
      <c r="BR75" s="196">
        <v>6</v>
      </c>
      <c r="BS75" s="22">
        <f t="shared" si="2"/>
        <v>180</v>
      </c>
      <c r="BT75" s="192">
        <f t="shared" si="3"/>
        <v>43624</v>
      </c>
      <c r="BU75" s="25"/>
    </row>
    <row r="76" spans="1:73" s="22" customFormat="1" ht="369.75" customHeight="1" x14ac:dyDescent="0.25">
      <c r="A76" s="17"/>
      <c r="B76" s="18"/>
      <c r="C76" s="24"/>
      <c r="D76" s="19"/>
      <c r="E76" s="19"/>
      <c r="F76" s="20"/>
      <c r="G76" s="18"/>
      <c r="H76" s="18"/>
      <c r="I76" s="244"/>
      <c r="J76" s="244"/>
      <c r="K76" s="244"/>
      <c r="L76" s="20"/>
      <c r="M76" s="20" t="s">
        <v>310</v>
      </c>
      <c r="N76" s="20">
        <f>BD75</f>
        <v>0.18</v>
      </c>
      <c r="O76" s="21">
        <f>N76*1124</f>
        <v>202.32</v>
      </c>
      <c r="P76" s="21"/>
      <c r="Q76" s="21">
        <f>O76*0.11</f>
        <v>22.255199999999999</v>
      </c>
      <c r="R76" s="21">
        <f>O76*0.83</f>
        <v>167.92559999999997</v>
      </c>
      <c r="S76" s="21">
        <v>0</v>
      </c>
      <c r="T76" s="21">
        <f>O76*0.06</f>
        <v>12.139199999999999</v>
      </c>
      <c r="U76" s="21">
        <f t="shared" ref="U76" si="77">SUM(Q76:T76)</f>
        <v>202.31999999999996</v>
      </c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181"/>
      <c r="AM76" s="21"/>
      <c r="AN76" s="21"/>
      <c r="AO76" s="21"/>
      <c r="AP76" s="21"/>
      <c r="AQ76" s="21"/>
      <c r="AR76" s="21"/>
      <c r="AS76" s="21"/>
      <c r="AT76" s="231"/>
      <c r="AU76" s="23"/>
      <c r="AV76" s="21"/>
      <c r="AW76" s="21"/>
      <c r="AX76" s="21"/>
      <c r="AY76" s="21"/>
      <c r="AZ76" s="21"/>
      <c r="BA76" s="21"/>
      <c r="BB76" s="21"/>
      <c r="BC76" s="21"/>
      <c r="BD76" s="231"/>
      <c r="BE76" s="182"/>
      <c r="BF76" s="23"/>
      <c r="BG76" s="21"/>
      <c r="BH76" s="20"/>
      <c r="BI76" s="23"/>
      <c r="BJ76" s="23"/>
      <c r="BK76" s="21"/>
      <c r="BL76" s="21"/>
      <c r="BM76" s="21"/>
      <c r="BN76" s="181"/>
      <c r="BO76" s="24"/>
      <c r="BP76" s="21"/>
      <c r="BQ76" s="193"/>
      <c r="BR76" s="196"/>
      <c r="BT76" s="192"/>
      <c r="BU76" s="25"/>
    </row>
    <row r="77" spans="1:73" s="22" customFormat="1" ht="293.25" customHeight="1" x14ac:dyDescent="0.25">
      <c r="A77" s="17" t="s">
        <v>378</v>
      </c>
      <c r="B77" s="18">
        <v>41755313</v>
      </c>
      <c r="C77" s="24">
        <v>43441</v>
      </c>
      <c r="D77" s="19">
        <v>466.1</v>
      </c>
      <c r="E77" s="19"/>
      <c r="F77" s="20">
        <v>9</v>
      </c>
      <c r="G77" s="18" t="s">
        <v>415</v>
      </c>
      <c r="H77" s="18" t="s">
        <v>138</v>
      </c>
      <c r="I77" s="18" t="s">
        <v>454</v>
      </c>
      <c r="J77" s="243" t="s">
        <v>503</v>
      </c>
      <c r="K77" s="18" t="s">
        <v>333</v>
      </c>
      <c r="L77" s="20"/>
      <c r="M77" s="20"/>
      <c r="N77" s="20"/>
      <c r="O77" s="21">
        <f>SUM(O78)</f>
        <v>224.8</v>
      </c>
      <c r="P77" s="21">
        <f t="shared" si="70"/>
        <v>0</v>
      </c>
      <c r="Q77" s="21">
        <f t="shared" si="70"/>
        <v>24.728000000000002</v>
      </c>
      <c r="R77" s="21">
        <f t="shared" si="70"/>
        <v>186.584</v>
      </c>
      <c r="S77" s="21">
        <f t="shared" si="70"/>
        <v>0</v>
      </c>
      <c r="T77" s="21">
        <f t="shared" si="70"/>
        <v>13.488</v>
      </c>
      <c r="U77" s="21">
        <f t="shared" si="70"/>
        <v>224.8</v>
      </c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0"/>
      <c r="AJ77" s="20"/>
      <c r="AK77" s="21"/>
      <c r="AL77" s="231"/>
      <c r="AM77" s="20"/>
      <c r="AN77" s="20"/>
      <c r="AO77" s="21"/>
      <c r="AP77" s="21"/>
      <c r="AQ77" s="21"/>
      <c r="AR77" s="21"/>
      <c r="AS77" s="21"/>
      <c r="AT77" s="231"/>
      <c r="AU77" s="20"/>
      <c r="AV77" s="21"/>
      <c r="AW77" s="21"/>
      <c r="AX77" s="21"/>
      <c r="AY77" s="21"/>
      <c r="AZ77" s="21"/>
      <c r="BA77" s="21"/>
      <c r="BB77" s="21"/>
      <c r="BC77" s="21"/>
      <c r="BD77" s="231">
        <v>0.2</v>
      </c>
      <c r="BE77" s="182">
        <f>U78</f>
        <v>224.8</v>
      </c>
      <c r="BF77" s="20"/>
      <c r="BG77" s="20"/>
      <c r="BH77" s="20"/>
      <c r="BI77" s="23"/>
      <c r="BJ77" s="23"/>
      <c r="BK77" s="21"/>
      <c r="BL77" s="21"/>
      <c r="BM77" s="21"/>
      <c r="BN77" s="181">
        <f t="shared" si="21"/>
        <v>224.8</v>
      </c>
      <c r="BO77" s="24">
        <v>43621</v>
      </c>
      <c r="BP77" s="21" t="s">
        <v>210</v>
      </c>
      <c r="BQ77" s="193">
        <v>43441</v>
      </c>
      <c r="BR77" s="196">
        <v>6</v>
      </c>
      <c r="BS77" s="22">
        <f t="shared" si="2"/>
        <v>180</v>
      </c>
      <c r="BT77" s="192">
        <f t="shared" si="3"/>
        <v>43621</v>
      </c>
      <c r="BU77" s="25"/>
    </row>
    <row r="78" spans="1:73" s="22" customFormat="1" ht="293.25" customHeight="1" x14ac:dyDescent="0.25">
      <c r="A78" s="17"/>
      <c r="B78" s="18"/>
      <c r="C78" s="24"/>
      <c r="D78" s="19"/>
      <c r="E78" s="19"/>
      <c r="F78" s="20"/>
      <c r="G78" s="18"/>
      <c r="H78" s="18"/>
      <c r="I78" s="18"/>
      <c r="J78" s="244"/>
      <c r="K78" s="18"/>
      <c r="L78" s="20"/>
      <c r="M78" s="20" t="s">
        <v>310</v>
      </c>
      <c r="N78" s="20">
        <f>BD77</f>
        <v>0.2</v>
      </c>
      <c r="O78" s="21">
        <f>N78*1124</f>
        <v>224.8</v>
      </c>
      <c r="P78" s="21"/>
      <c r="Q78" s="21">
        <f>O78*0.11</f>
        <v>24.728000000000002</v>
      </c>
      <c r="R78" s="21">
        <f>O78*0.83</f>
        <v>186.584</v>
      </c>
      <c r="S78" s="21">
        <v>0</v>
      </c>
      <c r="T78" s="21">
        <f>O78*0.06</f>
        <v>13.488</v>
      </c>
      <c r="U78" s="21">
        <f t="shared" ref="U78" si="78">SUM(Q78:T78)</f>
        <v>224.8</v>
      </c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"/>
      <c r="AI78" s="20"/>
      <c r="AJ78" s="20"/>
      <c r="AK78" s="21"/>
      <c r="AL78" s="231"/>
      <c r="AM78" s="20"/>
      <c r="AN78" s="20"/>
      <c r="AO78" s="21"/>
      <c r="AP78" s="21"/>
      <c r="AQ78" s="21"/>
      <c r="AR78" s="21"/>
      <c r="AS78" s="21"/>
      <c r="AT78" s="231"/>
      <c r="AU78" s="20"/>
      <c r="AV78" s="21"/>
      <c r="AW78" s="21"/>
      <c r="AX78" s="21"/>
      <c r="AY78" s="21"/>
      <c r="AZ78" s="21"/>
      <c r="BA78" s="21"/>
      <c r="BB78" s="21"/>
      <c r="BC78" s="21"/>
      <c r="BD78" s="231"/>
      <c r="BE78" s="231"/>
      <c r="BF78" s="20"/>
      <c r="BG78" s="20"/>
      <c r="BH78" s="20"/>
      <c r="BI78" s="23"/>
      <c r="BJ78" s="23"/>
      <c r="BK78" s="21"/>
      <c r="BL78" s="21"/>
      <c r="BM78" s="21"/>
      <c r="BN78" s="181"/>
      <c r="BO78" s="24"/>
      <c r="BP78" s="21"/>
      <c r="BQ78" s="193"/>
      <c r="BR78" s="196"/>
      <c r="BT78" s="192"/>
      <c r="BU78" s="25"/>
    </row>
    <row r="79" spans="1:73" s="22" customFormat="1" ht="297" customHeight="1" x14ac:dyDescent="0.25">
      <c r="A79" s="17" t="s">
        <v>379</v>
      </c>
      <c r="B79" s="18">
        <v>41757305</v>
      </c>
      <c r="C79" s="24">
        <v>43441</v>
      </c>
      <c r="D79" s="19">
        <v>466.1</v>
      </c>
      <c r="E79" s="19"/>
      <c r="F79" s="20">
        <v>8</v>
      </c>
      <c r="G79" s="18" t="s">
        <v>416</v>
      </c>
      <c r="H79" s="18" t="s">
        <v>138</v>
      </c>
      <c r="I79" s="18" t="s">
        <v>455</v>
      </c>
      <c r="J79" s="243" t="s">
        <v>504</v>
      </c>
      <c r="K79" s="18" t="s">
        <v>333</v>
      </c>
      <c r="L79" s="20"/>
      <c r="M79" s="20"/>
      <c r="N79" s="20"/>
      <c r="O79" s="21">
        <f>SUM(O80)</f>
        <v>67.44</v>
      </c>
      <c r="P79" s="21">
        <f t="shared" si="70"/>
        <v>0</v>
      </c>
      <c r="Q79" s="21">
        <f t="shared" si="70"/>
        <v>7.4184000000000001</v>
      </c>
      <c r="R79" s="21">
        <f t="shared" si="70"/>
        <v>55.975199999999994</v>
      </c>
      <c r="S79" s="21">
        <f t="shared" si="70"/>
        <v>0</v>
      </c>
      <c r="T79" s="21">
        <f t="shared" si="70"/>
        <v>4.0463999999999993</v>
      </c>
      <c r="U79" s="21">
        <f t="shared" si="70"/>
        <v>67.44</v>
      </c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3"/>
      <c r="AJ79" s="23"/>
      <c r="AK79" s="21"/>
      <c r="AL79" s="231"/>
      <c r="AM79" s="23"/>
      <c r="AN79" s="23"/>
      <c r="AO79" s="21"/>
      <c r="AP79" s="21"/>
      <c r="AQ79" s="21"/>
      <c r="AR79" s="21"/>
      <c r="AS79" s="21"/>
      <c r="AT79" s="231"/>
      <c r="AU79" s="23"/>
      <c r="AV79" s="21"/>
      <c r="AW79" s="21"/>
      <c r="AX79" s="21"/>
      <c r="AY79" s="21"/>
      <c r="AZ79" s="21"/>
      <c r="BA79" s="21"/>
      <c r="BB79" s="21"/>
      <c r="BC79" s="21"/>
      <c r="BD79" s="231">
        <v>0.06</v>
      </c>
      <c r="BE79" s="23">
        <f>U80</f>
        <v>67.44</v>
      </c>
      <c r="BF79" s="23"/>
      <c r="BG79" s="21"/>
      <c r="BH79" s="20"/>
      <c r="BI79" s="23"/>
      <c r="BJ79" s="23"/>
      <c r="BK79" s="21"/>
      <c r="BL79" s="21"/>
      <c r="BM79" s="21"/>
      <c r="BN79" s="181">
        <f t="shared" si="21"/>
        <v>67.44</v>
      </c>
      <c r="BO79" s="24">
        <v>43621</v>
      </c>
      <c r="BP79" s="21" t="s">
        <v>210</v>
      </c>
      <c r="BQ79" s="193">
        <v>43441</v>
      </c>
      <c r="BR79" s="196">
        <v>6</v>
      </c>
      <c r="BS79" s="22">
        <f t="shared" si="2"/>
        <v>180</v>
      </c>
      <c r="BT79" s="192">
        <f t="shared" si="3"/>
        <v>43621</v>
      </c>
      <c r="BU79" s="25"/>
    </row>
    <row r="80" spans="1:73" s="22" customFormat="1" ht="297" customHeight="1" x14ac:dyDescent="0.25">
      <c r="A80" s="17"/>
      <c r="B80" s="18"/>
      <c r="C80" s="24"/>
      <c r="D80" s="19"/>
      <c r="E80" s="19"/>
      <c r="F80" s="20"/>
      <c r="G80" s="18"/>
      <c r="H80" s="18"/>
      <c r="I80" s="18"/>
      <c r="J80" s="244"/>
      <c r="K80" s="18"/>
      <c r="L80" s="20"/>
      <c r="M80" s="20" t="s">
        <v>310</v>
      </c>
      <c r="N80" s="20">
        <f>BD79</f>
        <v>0.06</v>
      </c>
      <c r="O80" s="21">
        <f>N80*1124</f>
        <v>67.44</v>
      </c>
      <c r="P80" s="21"/>
      <c r="Q80" s="21">
        <f>O80*0.11</f>
        <v>7.4184000000000001</v>
      </c>
      <c r="R80" s="21">
        <f>O80*0.83</f>
        <v>55.975199999999994</v>
      </c>
      <c r="S80" s="21">
        <v>0</v>
      </c>
      <c r="T80" s="21">
        <f>O80*0.06</f>
        <v>4.0463999999999993</v>
      </c>
      <c r="U80" s="21">
        <f t="shared" ref="U80" si="79">SUM(Q80:T80)</f>
        <v>67.44</v>
      </c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3"/>
      <c r="AJ80" s="23"/>
      <c r="AK80" s="21"/>
      <c r="AL80" s="231"/>
      <c r="AM80" s="23"/>
      <c r="AN80" s="23"/>
      <c r="AO80" s="21"/>
      <c r="AP80" s="21"/>
      <c r="AQ80" s="21"/>
      <c r="AR80" s="21"/>
      <c r="AS80" s="21"/>
      <c r="AT80" s="231"/>
      <c r="AU80" s="23"/>
      <c r="AV80" s="21"/>
      <c r="AW80" s="21"/>
      <c r="AX80" s="21"/>
      <c r="AY80" s="21"/>
      <c r="AZ80" s="21"/>
      <c r="BA80" s="21"/>
      <c r="BB80" s="21"/>
      <c r="BC80" s="21"/>
      <c r="BD80" s="231"/>
      <c r="BE80" s="182"/>
      <c r="BF80" s="23"/>
      <c r="BG80" s="21"/>
      <c r="BH80" s="20"/>
      <c r="BI80" s="23"/>
      <c r="BJ80" s="23"/>
      <c r="BK80" s="21"/>
      <c r="BL80" s="21"/>
      <c r="BM80" s="21"/>
      <c r="BN80" s="181"/>
      <c r="BO80" s="24"/>
      <c r="BP80" s="21"/>
      <c r="BQ80" s="193"/>
      <c r="BR80" s="196"/>
      <c r="BT80" s="192"/>
      <c r="BU80" s="25"/>
    </row>
    <row r="81" spans="1:73" s="204" customFormat="1" ht="409.6" customHeight="1" x14ac:dyDescent="0.25">
      <c r="A81" s="246" t="s">
        <v>39</v>
      </c>
      <c r="B81" s="247"/>
      <c r="C81" s="247"/>
      <c r="D81" s="247"/>
      <c r="E81" s="247"/>
      <c r="F81" s="247"/>
      <c r="G81" s="247"/>
      <c r="H81" s="247"/>
      <c r="I81" s="247"/>
      <c r="J81" s="247"/>
      <c r="K81" s="247"/>
      <c r="L81" s="247"/>
      <c r="M81" s="247"/>
      <c r="N81" s="248"/>
      <c r="O81" s="228">
        <f>O3+O5+O7+O9+O11+O20+O22+O24+O26+O28+O30+O33+O35+O38+O40+O42+O46+O48+O50+O52+O55+O57+O59+O61+O63+O65+O69+O71+O73+O75+O77+O79</f>
        <v>6413.0284000000001</v>
      </c>
      <c r="P81" s="228">
        <f t="shared" ref="P81:U81" si="80">P3+P5+P7+P9+P11+P20+P22+P24+P26+P28+P30+P33+P35+P38+P40+P42+P46+P48+P50+P52+P55+P57+P59+P61+P63+P65+P69+P71+P73+P75+P77+P79</f>
        <v>0</v>
      </c>
      <c r="Q81" s="228">
        <f t="shared" si="80"/>
        <v>694.28127199999994</v>
      </c>
      <c r="R81" s="228">
        <f t="shared" si="80"/>
        <v>5343.891528000001</v>
      </c>
      <c r="S81" s="228">
        <f t="shared" si="80"/>
        <v>13.04</v>
      </c>
      <c r="T81" s="228">
        <f t="shared" si="80"/>
        <v>361.81559999999996</v>
      </c>
      <c r="U81" s="228">
        <f t="shared" si="80"/>
        <v>6413.0284000000001</v>
      </c>
      <c r="V81" s="228" t="e">
        <f>#REF!+V3+V5+V7+V9+V11+V20+V22+V24+V26+V28+V30+V33+V35+V38+V40+V42+V46+V48+V50+V52+V55+V57+V59+V61+V63+V65+V69+V71+V73+V75+V77+V79+#REF!</f>
        <v>#REF!</v>
      </c>
      <c r="W81" s="228" t="e">
        <f>#REF!+W3+W5+W7+W9+W11+W20+W22+W24+W26+W28+W30+W33+W35+W38+W40+W42+W46+W48+W50+W52+W55+W57+W59+W61+W63+W65+W69+W71+W73+W75+W77+W79+#REF!</f>
        <v>#REF!</v>
      </c>
      <c r="X81" s="228" t="e">
        <f>#REF!+X3+X5+X7+X9+X11+X20+X22+X24+X26+X28+X30+X33+X35+X38+X40+X42+X46+X48+X50+X52+X55+X57+X59+X61+X63+X65+X69+X71+X73+X75+X77+X79+#REF!</f>
        <v>#REF!</v>
      </c>
      <c r="Y81" s="228" t="e">
        <f>#REF!+Y3+Y5+Y7+Y9+Y11+Y20+Y22+Y24+Y26+Y28+Y30+Y33+Y35+Y38+Y40+Y42+Y46+Y48+Y50+Y52+Y55+Y57+Y59+Y61+Y63+Y65+Y69+Y71+Y73+Y75+Y77+Y79+#REF!</f>
        <v>#REF!</v>
      </c>
      <c r="Z81" s="228" t="e">
        <f>#REF!+Z3+Z5+Z7+Z9+Z11+Z20+Z22+Z24+Z26+Z28+Z30+Z33+Z35+Z38+Z40+Z42+Z46+Z48+Z50+Z52+Z55+Z57+Z59+Z61+Z63+Z65+Z69+Z71+Z73+Z75+Z77+Z79+#REF!</f>
        <v>#REF!</v>
      </c>
      <c r="AA81" s="228" t="e">
        <f>#REF!+AA3+AA5+AA7+AA9+AA11+AA20+AA22+AA24+AA26+AA28+AA30+AA33+AA35+AA38+AA40+AA42+AA46+AA48+AA50+AA52+AA55+AA57+AA59+AA61+AA63+AA65+AA69+AA71+AA73+AA75+AA77+AA79+#REF!</f>
        <v>#REF!</v>
      </c>
      <c r="AB81" s="228" t="e">
        <f>#REF!+AB3+AB5+AB7+AB9+AB11+AB20+AB22+AB24+AB26+AB28+AB30+AB33+AB35+AB38+AB40+AB42+AB46+AB48+AB50+AB52+AB55+AB57+AB59+AB61+AB63+AB65+AB69+AB71+AB73+AB75+AB77+AB79+#REF!</f>
        <v>#REF!</v>
      </c>
      <c r="AC81" s="228" t="e">
        <f>#REF!+AC3+AC5+AC7+AC9+AC11+AC20+AC22+AC24+AC26+AC28+AC30+AC33+AC35+AC38+AC40+AC42+AC46+AC48+AC50+AC52+AC55+AC57+AC59+AC61+AC63+AC65+AC69+AC71+AC73+AC75+AC77+AC79+#REF!</f>
        <v>#REF!</v>
      </c>
      <c r="AD81" s="228" t="e">
        <f>#REF!+AD3+AD5+AD7+AD9+AD11+AD20+AD22+AD24+AD26+AD28+AD30+AD33+AD35+AD38+AD40+AD42+AD46+AD48+AD50+AD52+AD55+AD57+AD59+AD61+AD63+AD65+AD69+AD71+AD73+AD75+AD77+AD79+#REF!</f>
        <v>#REF!</v>
      </c>
      <c r="AE81" s="228" t="e">
        <f>#REF!+AE3+AE5+AE7+AE9+AE11+AE20+AE22+AE24+AE26+AE28+AE30+AE33+AE35+AE38+AE40+AE42+AE46+AE48+AE50+AE52+AE55+AE57+AE59+AE61+AE63+AE65+AE69+AE71+AE73+AE75+AE77+AE79+#REF!</f>
        <v>#REF!</v>
      </c>
      <c r="AF81" s="228" t="e">
        <f>#REF!+AF3+AF5+AF7+AF9+AF11+AF20+AF22+AF24+AF26+AF28+AF30+AF33+AF35+AF38+AF40+AF42+AF46+AF48+AF50+AF52+AF55+AF57+AF59+AF61+AF63+AF65+AF69+AF71+AF73+AF75+AF77+AF79+#REF!</f>
        <v>#REF!</v>
      </c>
      <c r="AG81" s="228" t="e">
        <f>#REF!+AG3+AG5+AG7+AG9+AG11+AG20+AG22+AG24+AG26+AG28+AG30+AG33+AG35+AG38+AG40+AG42+AG46+AG48+AG50+AG52+AG55+AG57+AG59+AG61+AG63+AG65+AG69+AG71+AG73+AG75+AG77+AG79+#REF!</f>
        <v>#REF!</v>
      </c>
      <c r="AH81" s="229"/>
      <c r="AI81" s="228"/>
      <c r="AJ81" s="228"/>
      <c r="AK81" s="228"/>
      <c r="AL81" s="228"/>
      <c r="AM81" s="228"/>
      <c r="AN81" s="228"/>
      <c r="AO81" s="228"/>
      <c r="AP81" s="228"/>
      <c r="AQ81" s="228"/>
      <c r="AR81" s="228"/>
      <c r="AS81" s="228"/>
      <c r="AT81" s="228"/>
      <c r="AU81" s="228"/>
      <c r="AV81" s="228" t="e">
        <f>#REF!+#REF!+#REF!+#REF!+AV3+#REF!+#REF!+#REF!+AV5+#REF!+AV7+AV9+AV11+AV20+AV22+AV24+AV26+AV28+AV30+AV33+#REF!+AV35+#REF!+AV38+AV40+#REF!+AV42+AV46+AV48+AV50+AV52+#REF!+AV55+AV57+#REF!+AV59+AV61+AV63+AV65+AV69+AV71+AV73+AV75+AV77+AV79+#REF!+#REF!</f>
        <v>#REF!</v>
      </c>
      <c r="AW81" s="228" t="e">
        <f>#REF!+#REF!+#REF!+#REF!+AW3+#REF!+#REF!+#REF!+AW5+#REF!+AW7+AW9+AW11+AW20+AW22+AW24+AW26+AW28+AW30+AW33+#REF!+AW35+#REF!+AW38+AW40+#REF!+AW42+AW46+AW48+AW50+AW52+#REF!+AW55+AW57+#REF!+AW59+AW61+AW63+AW65+AW69+AW71+AW73+AW75+AW77+AW79+#REF!+#REF!</f>
        <v>#REF!</v>
      </c>
      <c r="AX81" s="228" t="e">
        <f>#REF!+#REF!+#REF!+#REF!+AX3+#REF!+#REF!+#REF!+AX5+#REF!+AX7+AX9+AX11+AX20+AX22+AX24+AX26+AX28+AX30+AX33+#REF!+AX35+#REF!+AX38+AX40+#REF!+AX42+AX46+AX48+AX50+AX52+#REF!+AX55+AX57+#REF!+AX59+AX61+AX63+AX65+AX69+AX71+AX73+AX75+AX77+AX79+#REF!+#REF!</f>
        <v>#REF!</v>
      </c>
      <c r="AY81" s="228" t="e">
        <f>#REF!+#REF!+#REF!+#REF!+AY3+#REF!+#REF!+#REF!+AY5+#REF!+AY7+AY9+AY11+AY20+AY22+AY24+AY26+AY28+AY30+AY33+#REF!+AY35+#REF!+AY38+AY40+#REF!+AY42+AY46+AY48+AY50+AY52+#REF!+AY55+AY57+#REF!+AY59+AY61+AY63+AY65+AY69+AY71+AY73+AY75+AY77+AY79+#REF!+#REF!</f>
        <v>#REF!</v>
      </c>
      <c r="AZ81" s="228" t="e">
        <f>#REF!+#REF!+#REF!+#REF!+AZ3+#REF!+#REF!+#REF!+AZ5+#REF!+AZ7+AZ9+AZ11+AZ20+AZ22+AZ24+AZ26+AZ28+AZ30+AZ33+#REF!+AZ35+#REF!+AZ38+AZ40+#REF!+AZ42+AZ46+AZ48+AZ50+AZ52+#REF!+AZ55+AZ57+#REF!+AZ59+AZ61+AZ63+AZ65+AZ69+AZ71+AZ73+AZ75+AZ77+AZ79+#REF!+#REF!</f>
        <v>#REF!</v>
      </c>
      <c r="BA81" s="228" t="e">
        <f>#REF!+#REF!+#REF!+#REF!+BA3+#REF!+#REF!+#REF!+BA5+#REF!+BA7+BA9+BA11+BA20+BA22+BA24+BA26+BA28+BA30+BA33+#REF!+BA35+#REF!+BA38+BA40+#REF!+BA42+BA46+BA48+BA50+BA52+#REF!+BA55+BA57+#REF!+BA59+BA61+BA63+BA65+BA69+BA71+BA73+BA75+BA77+BA79+#REF!+#REF!</f>
        <v>#REF!</v>
      </c>
      <c r="BB81" s="228" t="s">
        <v>552</v>
      </c>
      <c r="BC81" s="228">
        <f t="shared" ref="BC81:BE81" si="81">BC3+BC5+BC7+BC9+BC11+BC20+BC22+BC24+BC26+BC28+BC30+BC33+BC35+BC38+BC40+BC42+BC46+BC48+BC50+BC52+BC55+BC57+BC59+BC61+BC63+BC65+BC69+BC71+BC73+BC75+BC77+BC79</f>
        <v>17.36</v>
      </c>
      <c r="BD81" s="229">
        <f t="shared" si="81"/>
        <v>5.3650000000000011</v>
      </c>
      <c r="BE81" s="228">
        <f t="shared" si="81"/>
        <v>6030.26</v>
      </c>
      <c r="BF81" s="228" t="s">
        <v>530</v>
      </c>
      <c r="BG81" s="228">
        <f t="shared" ref="BG81" si="82">BG3+BG5+BG7+BG9+BG11+BG20+BG22+BG24+BG26+BG28+BG30+BG33+BG35+BG38+BG40+BG42+BG46+BG48+BG50+BG52+BG55+BG57+BG59+BG61+BG63+BG65+BG69+BG71+BG73+BG75+BG77+BG79</f>
        <v>210.9768</v>
      </c>
      <c r="BH81" s="227">
        <v>0.28000000000000003</v>
      </c>
      <c r="BI81" s="228">
        <f t="shared" ref="BI81" si="83">BI3+BI5+BI7+BI9+BI11+BI20+BI22+BI24+BI26+BI28+BI30+BI33+BI35+BI38+BI40+BI42+BI46+BI48+BI50+BI52+BI55+BI57+BI59+BI61+BI63+BI65+BI69+BI71+BI73+BI75+BI77+BI79</f>
        <v>34.148800000000001</v>
      </c>
      <c r="BJ81" s="228" t="s">
        <v>517</v>
      </c>
      <c r="BK81" s="228">
        <f t="shared" ref="BK81" si="84">BK3+BK5+BK7+BK9+BK11+BK20+BK22+BK24+BK26+BK28+BK30+BK33+BK35+BK38+BK40+BK42+BK46+BK48+BK50+BK52+BK55+BK57+BK59+BK61+BK63+BK65+BK69+BK71+BK73+BK75+BK77+BK79</f>
        <v>120.28280000000001</v>
      </c>
      <c r="BL81" s="228"/>
      <c r="BM81" s="228"/>
      <c r="BN81" s="228">
        <f t="shared" ref="BN81" si="85">BN3+BN5+BN7+BN9+BN11+BN20+BN22+BN24+BN26+BN28+BN30+BN33+BN35+BN38+BN40+BN42+BN46+BN48+BN50+BN52+BN55+BN57+BN59+BN61+BN63+BN65+BN69+BN71+BN73+BN75+BN77+BN79</f>
        <v>6413.0284000000001</v>
      </c>
      <c r="BO81" s="200"/>
      <c r="BP81" s="201" t="s">
        <v>210</v>
      </c>
      <c r="BQ81" s="202">
        <v>43405</v>
      </c>
      <c r="BR81" s="203">
        <v>6</v>
      </c>
      <c r="BS81" s="204">
        <f t="shared" ref="BS81:BS105" si="86">BR81*30</f>
        <v>180</v>
      </c>
      <c r="BT81" s="205">
        <f t="shared" ref="BT81:BT106" si="87">BQ81+BS81</f>
        <v>43585</v>
      </c>
      <c r="BU81" s="206"/>
    </row>
    <row r="82" spans="1:73" s="22" customFormat="1" ht="408.75" hidden="1" customHeight="1" x14ac:dyDescent="0.25">
      <c r="A82" s="17"/>
      <c r="B82" s="18"/>
      <c r="C82" s="24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9"/>
      <c r="P82" s="29"/>
      <c r="Q82" s="29"/>
      <c r="R82" s="29"/>
      <c r="S82" s="29"/>
      <c r="T82" s="29"/>
      <c r="U82" s="29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18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0"/>
      <c r="BC82" s="20"/>
      <c r="BD82" s="231"/>
      <c r="BE82" s="20"/>
      <c r="BF82" s="20"/>
      <c r="BG82" s="21"/>
      <c r="BH82" s="20"/>
      <c r="BI82" s="23"/>
      <c r="BJ82" s="23"/>
      <c r="BK82" s="21"/>
      <c r="BL82" s="21"/>
      <c r="BM82" s="21"/>
      <c r="BN82" s="181">
        <f t="shared" si="21"/>
        <v>0</v>
      </c>
      <c r="BO82" s="24">
        <v>43593</v>
      </c>
      <c r="BP82" s="21" t="s">
        <v>339</v>
      </c>
      <c r="BQ82" s="193">
        <v>43413</v>
      </c>
      <c r="BR82" s="196">
        <v>6</v>
      </c>
      <c r="BS82" s="22">
        <f t="shared" si="86"/>
        <v>180</v>
      </c>
      <c r="BT82" s="192">
        <f t="shared" si="87"/>
        <v>43593</v>
      </c>
      <c r="BU82" s="25"/>
    </row>
    <row r="83" spans="1:73" s="22" customFormat="1" ht="408.75" hidden="1" customHeight="1" x14ac:dyDescent="0.25">
      <c r="A83" s="17"/>
      <c r="B83" s="18"/>
      <c r="C83" s="24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18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31"/>
      <c r="BE83" s="181"/>
      <c r="BF83" s="21"/>
      <c r="BG83" s="21"/>
      <c r="BH83" s="20"/>
      <c r="BI83" s="23"/>
      <c r="BJ83" s="23"/>
      <c r="BK83" s="21"/>
      <c r="BL83" s="21"/>
      <c r="BM83" s="21"/>
      <c r="BN83" s="181">
        <f t="shared" si="21"/>
        <v>0</v>
      </c>
      <c r="BO83" s="24">
        <v>43593</v>
      </c>
      <c r="BP83" s="21" t="s">
        <v>339</v>
      </c>
      <c r="BQ83" s="193">
        <v>43413</v>
      </c>
      <c r="BR83" s="196">
        <v>6</v>
      </c>
      <c r="BS83" s="22">
        <f t="shared" si="86"/>
        <v>180</v>
      </c>
      <c r="BT83" s="192">
        <f t="shared" si="87"/>
        <v>43593</v>
      </c>
      <c r="BU83" s="25"/>
    </row>
    <row r="84" spans="1:73" s="22" customFormat="1" ht="408.75" hidden="1" customHeight="1" x14ac:dyDescent="0.25">
      <c r="A84" s="208"/>
      <c r="B84" s="232"/>
      <c r="C84" s="209"/>
      <c r="D84" s="210"/>
      <c r="E84" s="210"/>
      <c r="F84" s="230"/>
      <c r="G84" s="232"/>
      <c r="H84" s="232"/>
      <c r="I84" s="232"/>
      <c r="J84" s="232"/>
      <c r="K84" s="232"/>
      <c r="L84" s="230"/>
      <c r="M84" s="230"/>
      <c r="N84" s="230"/>
      <c r="O84" s="230"/>
      <c r="P84" s="230"/>
      <c r="Q84" s="211"/>
      <c r="R84" s="211"/>
      <c r="S84" s="211"/>
      <c r="T84" s="211"/>
      <c r="U84" s="230"/>
      <c r="V84" s="211"/>
      <c r="W84" s="211"/>
      <c r="X84" s="211"/>
      <c r="Y84" s="211"/>
      <c r="Z84" s="211"/>
      <c r="AA84" s="211"/>
      <c r="AB84" s="211"/>
      <c r="AC84" s="211"/>
      <c r="AD84" s="211"/>
      <c r="AE84" s="211"/>
      <c r="AF84" s="211"/>
      <c r="AG84" s="211"/>
      <c r="AH84" s="211"/>
      <c r="AI84" s="211"/>
      <c r="AJ84" s="211"/>
      <c r="AK84" s="211"/>
      <c r="AL84" s="212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34"/>
      <c r="BE84" s="212"/>
      <c r="BF84" s="211"/>
      <c r="BG84" s="211"/>
      <c r="BH84" s="230"/>
      <c r="BI84" s="213"/>
      <c r="BJ84" s="213"/>
      <c r="BK84" s="211"/>
      <c r="BL84" s="211"/>
      <c r="BM84" s="211"/>
      <c r="BN84" s="212">
        <f t="shared" si="21"/>
        <v>0</v>
      </c>
      <c r="BO84" s="209">
        <v>43596</v>
      </c>
      <c r="BP84" s="211" t="s">
        <v>340</v>
      </c>
      <c r="BQ84" s="193">
        <v>43416</v>
      </c>
      <c r="BR84" s="196">
        <v>6</v>
      </c>
      <c r="BS84" s="22">
        <f t="shared" si="86"/>
        <v>180</v>
      </c>
      <c r="BT84" s="192">
        <f t="shared" si="87"/>
        <v>43596</v>
      </c>
      <c r="BU84" s="25"/>
    </row>
    <row r="85" spans="1:73" s="22" customFormat="1" ht="148.5" customHeight="1" x14ac:dyDescent="0.25">
      <c r="A85" s="219"/>
      <c r="B85" s="220"/>
      <c r="C85" s="221"/>
      <c r="D85" s="222"/>
      <c r="E85" s="222"/>
      <c r="F85" s="223"/>
      <c r="G85" s="220"/>
      <c r="H85" s="220"/>
      <c r="I85" s="220"/>
      <c r="J85" s="220"/>
      <c r="K85" s="220"/>
      <c r="L85" s="223"/>
      <c r="M85" s="223"/>
      <c r="N85" s="223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4"/>
      <c r="AH85" s="224"/>
      <c r="AI85" s="224"/>
      <c r="AJ85" s="224"/>
      <c r="AK85" s="224"/>
      <c r="AL85" s="224"/>
      <c r="AM85" s="224"/>
      <c r="AN85" s="224"/>
      <c r="AO85" s="224"/>
      <c r="AP85" s="224"/>
      <c r="AQ85" s="224"/>
      <c r="AR85" s="224"/>
      <c r="AS85" s="224"/>
      <c r="AT85" s="224"/>
      <c r="AU85" s="224"/>
      <c r="AV85" s="224"/>
      <c r="AW85" s="224"/>
      <c r="AX85" s="224"/>
      <c r="AY85" s="224"/>
      <c r="AZ85" s="224"/>
      <c r="BA85" s="224"/>
      <c r="BB85" s="224"/>
      <c r="BC85" s="224"/>
      <c r="BD85" s="224"/>
      <c r="BE85" s="224"/>
      <c r="BF85" s="224"/>
      <c r="BG85" s="224"/>
      <c r="BH85" s="223"/>
      <c r="BI85" s="225"/>
      <c r="BJ85" s="225"/>
      <c r="BK85" s="224"/>
      <c r="BL85" s="224"/>
      <c r="BM85" s="224"/>
      <c r="BN85" s="224"/>
      <c r="BO85" s="221"/>
      <c r="BP85" s="224"/>
      <c r="BQ85" s="207">
        <v>43413</v>
      </c>
      <c r="BR85" s="196">
        <v>6</v>
      </c>
      <c r="BS85" s="22">
        <f t="shared" si="86"/>
        <v>180</v>
      </c>
      <c r="BT85" s="192">
        <f t="shared" si="87"/>
        <v>43593</v>
      </c>
      <c r="BU85" s="25"/>
    </row>
    <row r="86" spans="1:73" s="22" customFormat="1" ht="193.5" customHeight="1" x14ac:dyDescent="0.25">
      <c r="A86" s="226" t="s">
        <v>538</v>
      </c>
      <c r="B86" s="217"/>
      <c r="C86" s="26"/>
      <c r="D86" s="218"/>
      <c r="E86" s="218"/>
      <c r="F86" s="180"/>
      <c r="G86" s="217"/>
      <c r="H86" s="217"/>
      <c r="I86" s="217"/>
      <c r="J86" s="226" t="s">
        <v>542</v>
      </c>
      <c r="K86" s="217"/>
      <c r="L86" s="180"/>
      <c r="N86" s="180"/>
      <c r="O86" s="226" t="s">
        <v>543</v>
      </c>
      <c r="P86" s="180"/>
      <c r="Q86" s="180"/>
      <c r="S86" s="180"/>
      <c r="T86" s="180"/>
      <c r="U86" s="180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180"/>
      <c r="AI86" s="36"/>
      <c r="AJ86" s="180"/>
      <c r="AK86" s="36"/>
      <c r="AL86" s="180"/>
      <c r="AM86" s="180"/>
      <c r="AN86" s="180"/>
      <c r="AO86" s="36"/>
      <c r="AP86" s="36"/>
      <c r="AQ86" s="36"/>
      <c r="AR86" s="36"/>
      <c r="AS86" s="36"/>
      <c r="AT86" s="180"/>
      <c r="AU86" s="180"/>
      <c r="AV86" s="180"/>
      <c r="AW86" s="36"/>
      <c r="AX86" s="36"/>
      <c r="AY86" s="36"/>
      <c r="AZ86" s="36"/>
      <c r="BA86" s="36"/>
      <c r="BB86" s="36"/>
      <c r="BC86" s="36"/>
      <c r="BD86" s="180"/>
      <c r="BE86" s="180"/>
      <c r="BF86" s="180"/>
      <c r="BG86" s="36"/>
      <c r="BH86" s="180"/>
      <c r="BI86" s="40"/>
      <c r="BJ86" s="40"/>
      <c r="BK86" s="36"/>
      <c r="BL86" s="36"/>
      <c r="BM86" s="36"/>
      <c r="BN86" s="36"/>
      <c r="BO86" s="26"/>
      <c r="BP86" s="36"/>
      <c r="BQ86" s="207">
        <v>43416</v>
      </c>
      <c r="BR86" s="196">
        <v>6</v>
      </c>
      <c r="BS86" s="22">
        <f t="shared" si="86"/>
        <v>180</v>
      </c>
      <c r="BT86" s="192">
        <f t="shared" si="87"/>
        <v>43596</v>
      </c>
      <c r="BU86" s="25"/>
    </row>
    <row r="87" spans="1:73" s="22" customFormat="1" ht="193.5" customHeight="1" x14ac:dyDescent="0.25">
      <c r="A87" s="226" t="s">
        <v>539</v>
      </c>
      <c r="B87" s="217"/>
      <c r="C87" s="26"/>
      <c r="D87" s="218"/>
      <c r="E87" s="218"/>
      <c r="F87" s="180"/>
      <c r="G87" s="217"/>
      <c r="H87" s="217"/>
      <c r="I87" s="217"/>
      <c r="J87" s="226" t="s">
        <v>542</v>
      </c>
      <c r="K87" s="217"/>
      <c r="L87" s="180"/>
      <c r="N87" s="180"/>
      <c r="O87" s="226" t="s">
        <v>544</v>
      </c>
      <c r="P87" s="180"/>
      <c r="Q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180"/>
      <c r="AU87" s="36"/>
      <c r="AV87" s="180"/>
      <c r="AW87" s="36"/>
      <c r="AX87" s="36"/>
      <c r="AY87" s="36"/>
      <c r="AZ87" s="36"/>
      <c r="BA87" s="36"/>
      <c r="BB87" s="36"/>
      <c r="BC87" s="36"/>
      <c r="BD87" s="180"/>
      <c r="BE87" s="36"/>
      <c r="BF87" s="180"/>
      <c r="BG87" s="36"/>
      <c r="BH87" s="180"/>
      <c r="BI87" s="40"/>
      <c r="BJ87" s="40"/>
      <c r="BK87" s="36"/>
      <c r="BL87" s="36"/>
      <c r="BM87" s="36"/>
      <c r="BN87" s="36"/>
      <c r="BO87" s="26"/>
      <c r="BP87" s="36"/>
      <c r="BQ87" s="207">
        <v>43416</v>
      </c>
      <c r="BR87" s="196">
        <v>6</v>
      </c>
      <c r="BS87" s="22">
        <f t="shared" si="86"/>
        <v>180</v>
      </c>
      <c r="BT87" s="192">
        <f t="shared" si="87"/>
        <v>43596</v>
      </c>
      <c r="BU87" s="25"/>
    </row>
    <row r="88" spans="1:73" s="22" customFormat="1" ht="224.25" customHeight="1" x14ac:dyDescent="0.25">
      <c r="A88" s="226" t="s">
        <v>540</v>
      </c>
      <c r="B88" s="217"/>
      <c r="C88" s="26"/>
      <c r="D88" s="218"/>
      <c r="E88" s="218"/>
      <c r="F88" s="180"/>
      <c r="G88" s="217"/>
      <c r="H88" s="217"/>
      <c r="I88" s="217"/>
      <c r="J88" s="226" t="s">
        <v>542</v>
      </c>
      <c r="K88" s="217"/>
      <c r="L88" s="180"/>
      <c r="N88" s="180"/>
      <c r="O88" s="226" t="s">
        <v>545</v>
      </c>
      <c r="P88" s="180"/>
      <c r="Q88" s="180"/>
      <c r="S88" s="180"/>
      <c r="T88" s="180"/>
      <c r="U88" s="180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180"/>
      <c r="AU88" s="36"/>
      <c r="AV88" s="180"/>
      <c r="AW88" s="36"/>
      <c r="AX88" s="36"/>
      <c r="AY88" s="36"/>
      <c r="AZ88" s="36"/>
      <c r="BA88" s="36"/>
      <c r="BB88" s="36"/>
      <c r="BC88" s="36"/>
      <c r="BD88" s="180"/>
      <c r="BE88" s="36"/>
      <c r="BF88" s="180"/>
      <c r="BG88" s="36"/>
      <c r="BH88" s="180"/>
      <c r="BI88" s="40"/>
      <c r="BJ88" s="40"/>
      <c r="BK88" s="36"/>
      <c r="BL88" s="36"/>
      <c r="BM88" s="36"/>
      <c r="BN88" s="36"/>
      <c r="BO88" s="26"/>
      <c r="BP88" s="36"/>
      <c r="BQ88" s="207">
        <v>43413</v>
      </c>
      <c r="BR88" s="196">
        <v>6</v>
      </c>
      <c r="BS88" s="22">
        <f t="shared" si="86"/>
        <v>180</v>
      </c>
      <c r="BT88" s="192">
        <f t="shared" si="87"/>
        <v>43593</v>
      </c>
      <c r="BU88" s="25"/>
    </row>
    <row r="89" spans="1:73" s="22" customFormat="1" ht="224.25" customHeight="1" x14ac:dyDescent="0.25">
      <c r="A89" s="226" t="s">
        <v>541</v>
      </c>
      <c r="B89" s="217"/>
      <c r="C89" s="26"/>
      <c r="D89" s="218"/>
      <c r="E89" s="218"/>
      <c r="F89" s="180"/>
      <c r="G89" s="217"/>
      <c r="H89" s="217"/>
      <c r="I89" s="217"/>
      <c r="J89" s="226" t="s">
        <v>542</v>
      </c>
      <c r="K89" s="217"/>
      <c r="L89" s="180"/>
      <c r="N89" s="180"/>
      <c r="O89" s="226" t="s">
        <v>546</v>
      </c>
      <c r="P89" s="180"/>
      <c r="Q89" s="180"/>
      <c r="S89" s="180"/>
      <c r="T89" s="180"/>
      <c r="U89" s="180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180"/>
      <c r="AU89" s="36"/>
      <c r="AV89" s="180"/>
      <c r="AW89" s="36"/>
      <c r="AX89" s="36"/>
      <c r="AY89" s="36"/>
      <c r="AZ89" s="36"/>
      <c r="BA89" s="36"/>
      <c r="BB89" s="36"/>
      <c r="BC89" s="36"/>
      <c r="BD89" s="180"/>
      <c r="BE89" s="36"/>
      <c r="BF89" s="180"/>
      <c r="BG89" s="36"/>
      <c r="BH89" s="180"/>
      <c r="BI89" s="40"/>
      <c r="BJ89" s="40"/>
      <c r="BK89" s="36"/>
      <c r="BL89" s="36"/>
      <c r="BM89" s="36"/>
      <c r="BN89" s="36"/>
      <c r="BO89" s="26"/>
      <c r="BP89" s="36"/>
      <c r="BQ89" s="207">
        <v>43413</v>
      </c>
      <c r="BR89" s="196">
        <v>6</v>
      </c>
      <c r="BS89" s="22">
        <f t="shared" si="86"/>
        <v>180</v>
      </c>
      <c r="BT89" s="192">
        <f t="shared" si="87"/>
        <v>43593</v>
      </c>
      <c r="BU89" s="25"/>
    </row>
    <row r="90" spans="1:73" s="22" customFormat="1" ht="409.6" customHeight="1" x14ac:dyDescent="0.25">
      <c r="A90" s="214"/>
      <c r="B90" s="233"/>
      <c r="C90" s="215"/>
      <c r="D90" s="216"/>
      <c r="E90" s="216"/>
      <c r="F90" s="231"/>
      <c r="G90" s="233"/>
      <c r="H90" s="233"/>
      <c r="I90" s="233"/>
      <c r="J90" s="233"/>
      <c r="K90" s="233"/>
      <c r="L90" s="231"/>
      <c r="M90" s="231"/>
      <c r="N90" s="231"/>
      <c r="O90" s="231"/>
      <c r="P90" s="231"/>
      <c r="Q90" s="181"/>
      <c r="R90" s="181"/>
      <c r="S90" s="181"/>
      <c r="T90" s="181"/>
      <c r="U90" s="231"/>
      <c r="V90" s="181"/>
      <c r="W90" s="181"/>
      <c r="X90" s="181"/>
      <c r="Y90" s="181"/>
      <c r="Z90" s="181"/>
      <c r="AA90" s="181"/>
      <c r="AB90" s="181"/>
      <c r="AC90" s="181"/>
      <c r="AD90" s="181"/>
      <c r="AE90" s="181"/>
      <c r="AF90" s="181"/>
      <c r="AG90" s="181"/>
      <c r="AH90" s="181"/>
      <c r="AI90" s="181"/>
      <c r="AJ90" s="181"/>
      <c r="AK90" s="181"/>
      <c r="AL90" s="181"/>
      <c r="AM90" s="181"/>
      <c r="AN90" s="181"/>
      <c r="AO90" s="181"/>
      <c r="AP90" s="181"/>
      <c r="AQ90" s="181"/>
      <c r="AR90" s="181"/>
      <c r="AS90" s="181"/>
      <c r="AT90" s="231"/>
      <c r="AU90" s="181"/>
      <c r="AV90" s="231"/>
      <c r="AW90" s="181"/>
      <c r="AX90" s="181"/>
      <c r="AY90" s="181"/>
      <c r="AZ90" s="181"/>
      <c r="BA90" s="181"/>
      <c r="BB90" s="181"/>
      <c r="BC90" s="181"/>
      <c r="BD90" s="231"/>
      <c r="BE90" s="181"/>
      <c r="BF90" s="231"/>
      <c r="BG90" s="181"/>
      <c r="BH90" s="231"/>
      <c r="BI90" s="182"/>
      <c r="BJ90" s="182"/>
      <c r="BK90" s="181"/>
      <c r="BL90" s="181"/>
      <c r="BM90" s="181"/>
      <c r="BN90" s="181">
        <f t="shared" si="21"/>
        <v>0</v>
      </c>
      <c r="BO90" s="215">
        <v>43598</v>
      </c>
      <c r="BP90" s="181" t="s">
        <v>339</v>
      </c>
      <c r="BQ90" s="193">
        <v>43418</v>
      </c>
      <c r="BR90" s="196">
        <v>6</v>
      </c>
      <c r="BS90" s="22">
        <f t="shared" si="86"/>
        <v>180</v>
      </c>
      <c r="BT90" s="192">
        <f t="shared" si="87"/>
        <v>43598</v>
      </c>
      <c r="BU90" s="25"/>
    </row>
    <row r="91" spans="1:73" s="22" customFormat="1" ht="409.6" customHeight="1" x14ac:dyDescent="0.25">
      <c r="A91" s="17"/>
      <c r="B91" s="18"/>
      <c r="C91" s="24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0"/>
      <c r="P91" s="20"/>
      <c r="Q91" s="21"/>
      <c r="R91" s="21"/>
      <c r="S91" s="21"/>
      <c r="T91" s="21"/>
      <c r="U91" s="20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18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31"/>
      <c r="BE91" s="21"/>
      <c r="BF91" s="20"/>
      <c r="BG91" s="21"/>
      <c r="BH91" s="20"/>
      <c r="BI91" s="23"/>
      <c r="BJ91" s="23"/>
      <c r="BK91" s="21"/>
      <c r="BL91" s="21"/>
      <c r="BM91" s="21"/>
      <c r="BN91" s="181">
        <f t="shared" si="21"/>
        <v>0</v>
      </c>
      <c r="BO91" s="24">
        <v>43593</v>
      </c>
      <c r="BP91" s="21" t="s">
        <v>339</v>
      </c>
      <c r="BQ91" s="193">
        <v>43413</v>
      </c>
      <c r="BR91" s="196">
        <v>6</v>
      </c>
      <c r="BS91" s="22">
        <f t="shared" ref="BS91:BS93" si="88">BR91*30</f>
        <v>180</v>
      </c>
      <c r="BT91" s="192">
        <f t="shared" ref="BT91:BT93" si="89">BQ91+BS91</f>
        <v>43593</v>
      </c>
      <c r="BU91" s="25"/>
    </row>
    <row r="92" spans="1:73" s="22" customFormat="1" ht="409.5" customHeight="1" x14ac:dyDescent="0.25">
      <c r="A92" s="17"/>
      <c r="B92" s="18"/>
      <c r="C92" s="24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0"/>
      <c r="P92" s="20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18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31"/>
      <c r="BE92" s="181"/>
      <c r="BF92" s="20"/>
      <c r="BG92" s="21"/>
      <c r="BH92" s="20"/>
      <c r="BI92" s="23"/>
      <c r="BJ92" s="23"/>
      <c r="BK92" s="21"/>
      <c r="BL92" s="21"/>
      <c r="BM92" s="21"/>
      <c r="BN92" s="181">
        <f t="shared" si="21"/>
        <v>0</v>
      </c>
      <c r="BO92" s="24">
        <v>43596</v>
      </c>
      <c r="BP92" s="21" t="s">
        <v>338</v>
      </c>
      <c r="BQ92" s="193">
        <v>43416</v>
      </c>
      <c r="BR92" s="196">
        <v>6</v>
      </c>
      <c r="BS92" s="22">
        <f t="shared" si="88"/>
        <v>180</v>
      </c>
      <c r="BT92" s="192">
        <f t="shared" si="89"/>
        <v>43596</v>
      </c>
      <c r="BU92" s="25"/>
    </row>
    <row r="93" spans="1:73" s="22" customFormat="1" ht="409.6" customHeight="1" x14ac:dyDescent="0.25">
      <c r="A93" s="17"/>
      <c r="B93" s="18"/>
      <c r="C93" s="24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18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0"/>
      <c r="BC93" s="21"/>
      <c r="BD93" s="231"/>
      <c r="BE93" s="21"/>
      <c r="BF93" s="20"/>
      <c r="BG93" s="21"/>
      <c r="BH93" s="20"/>
      <c r="BI93" s="23"/>
      <c r="BJ93" s="23"/>
      <c r="BK93" s="21"/>
      <c r="BL93" s="21"/>
      <c r="BM93" s="21"/>
      <c r="BN93" s="181">
        <f t="shared" si="21"/>
        <v>0</v>
      </c>
      <c r="BO93" s="24">
        <v>43593</v>
      </c>
      <c r="BP93" s="21" t="s">
        <v>337</v>
      </c>
      <c r="BQ93" s="193">
        <v>43413</v>
      </c>
      <c r="BR93" s="196">
        <v>6</v>
      </c>
      <c r="BS93" s="22">
        <f t="shared" si="88"/>
        <v>180</v>
      </c>
      <c r="BT93" s="192">
        <f t="shared" si="89"/>
        <v>43593</v>
      </c>
      <c r="BU93" s="25"/>
    </row>
    <row r="94" spans="1:73" s="22" customFormat="1" ht="409.5" customHeight="1" x14ac:dyDescent="0.25">
      <c r="A94" s="17"/>
      <c r="B94" s="18"/>
      <c r="C94" s="24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0"/>
      <c r="P94" s="20"/>
      <c r="Q94" s="21"/>
      <c r="R94" s="21"/>
      <c r="S94" s="21"/>
      <c r="T94" s="21"/>
      <c r="U94" s="20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181"/>
      <c r="AM94" s="21"/>
      <c r="AN94" s="21"/>
      <c r="AO94" s="21"/>
      <c r="AP94" s="21"/>
      <c r="AQ94" s="21"/>
      <c r="AR94" s="21"/>
      <c r="AS94" s="21"/>
      <c r="AT94" s="20"/>
      <c r="AU94" s="21"/>
      <c r="AV94" s="20"/>
      <c r="AW94" s="21"/>
      <c r="AX94" s="21"/>
      <c r="AY94" s="21"/>
      <c r="AZ94" s="21"/>
      <c r="BA94" s="21"/>
      <c r="BB94" s="21"/>
      <c r="BC94" s="21"/>
      <c r="BD94" s="231"/>
      <c r="BE94" s="20"/>
      <c r="BF94" s="20"/>
      <c r="BG94" s="21"/>
      <c r="BH94" s="20"/>
      <c r="BI94" s="23"/>
      <c r="BJ94" s="23"/>
      <c r="BK94" s="21"/>
      <c r="BL94" s="21"/>
      <c r="BM94" s="21"/>
      <c r="BN94" s="181">
        <f t="shared" si="21"/>
        <v>0</v>
      </c>
      <c r="BO94" s="24">
        <v>43773</v>
      </c>
      <c r="BP94" s="21" t="s">
        <v>210</v>
      </c>
      <c r="BQ94" s="193">
        <v>43413</v>
      </c>
      <c r="BR94" s="196">
        <v>12</v>
      </c>
      <c r="BS94" s="22">
        <f t="shared" si="86"/>
        <v>360</v>
      </c>
      <c r="BT94" s="192">
        <f t="shared" si="87"/>
        <v>43773</v>
      </c>
      <c r="BU94" s="25"/>
    </row>
    <row r="95" spans="1:73" s="22" customFormat="1" ht="409.5" customHeight="1" x14ac:dyDescent="0.25">
      <c r="A95" s="17"/>
      <c r="B95" s="18"/>
      <c r="C95" s="24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0"/>
      <c r="P95" s="20"/>
      <c r="Q95" s="21"/>
      <c r="R95" s="21"/>
      <c r="S95" s="21"/>
      <c r="T95" s="21"/>
      <c r="U95" s="20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181"/>
      <c r="AM95" s="21"/>
      <c r="AN95" s="21"/>
      <c r="AO95" s="21"/>
      <c r="AP95" s="21"/>
      <c r="AQ95" s="21"/>
      <c r="AR95" s="21"/>
      <c r="AS95" s="21"/>
      <c r="AT95" s="20"/>
      <c r="AU95" s="21"/>
      <c r="AV95" s="20"/>
      <c r="AW95" s="21"/>
      <c r="AX95" s="21"/>
      <c r="AY95" s="21"/>
      <c r="AZ95" s="21"/>
      <c r="BA95" s="21"/>
      <c r="BB95" s="21"/>
      <c r="BC95" s="21"/>
      <c r="BD95" s="231"/>
      <c r="BE95" s="181"/>
      <c r="BF95" s="20"/>
      <c r="BG95" s="21"/>
      <c r="BH95" s="20"/>
      <c r="BI95" s="23"/>
      <c r="BJ95" s="23"/>
      <c r="BK95" s="21"/>
      <c r="BL95" s="21"/>
      <c r="BM95" s="21"/>
      <c r="BN95" s="181">
        <f t="shared" si="21"/>
        <v>0</v>
      </c>
      <c r="BO95" s="24">
        <v>43593</v>
      </c>
      <c r="BP95" s="21" t="s">
        <v>341</v>
      </c>
      <c r="BQ95" s="193">
        <v>43413</v>
      </c>
      <c r="BR95" s="196">
        <v>6</v>
      </c>
      <c r="BS95" s="22">
        <f t="shared" si="86"/>
        <v>180</v>
      </c>
      <c r="BT95" s="192">
        <f t="shared" si="87"/>
        <v>43593</v>
      </c>
      <c r="BU95" s="25"/>
    </row>
    <row r="96" spans="1:73" s="22" customFormat="1" ht="179.25" customHeight="1" x14ac:dyDescent="0.25">
      <c r="A96" s="17"/>
      <c r="B96" s="18"/>
      <c r="C96" s="24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18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31"/>
      <c r="BE96" s="21"/>
      <c r="BF96" s="20"/>
      <c r="BG96" s="21"/>
      <c r="BH96" s="20"/>
      <c r="BI96" s="23"/>
      <c r="BJ96" s="23"/>
      <c r="BK96" s="21"/>
      <c r="BL96" s="21"/>
      <c r="BM96" s="21"/>
      <c r="BN96" s="181">
        <f t="shared" si="21"/>
        <v>0</v>
      </c>
      <c r="BO96" s="24">
        <v>43593</v>
      </c>
      <c r="BP96" s="21" t="s">
        <v>210</v>
      </c>
      <c r="BQ96" s="193">
        <v>43413</v>
      </c>
      <c r="BR96" s="196">
        <v>6</v>
      </c>
      <c r="BS96" s="22">
        <f t="shared" si="86"/>
        <v>180</v>
      </c>
      <c r="BT96" s="192">
        <f t="shared" si="87"/>
        <v>43593</v>
      </c>
      <c r="BU96" s="25"/>
    </row>
    <row r="97" spans="1:73" s="22" customFormat="1" ht="409.5" customHeight="1" x14ac:dyDescent="0.25">
      <c r="A97" s="17"/>
      <c r="B97" s="18"/>
      <c r="C97" s="24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0"/>
      <c r="P97" s="20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18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181"/>
      <c r="BE97" s="181"/>
      <c r="BF97" s="21"/>
      <c r="BG97" s="21"/>
      <c r="BH97" s="20"/>
      <c r="BI97" s="23"/>
      <c r="BJ97" s="23"/>
      <c r="BK97" s="21"/>
      <c r="BL97" s="21"/>
      <c r="BM97" s="21"/>
      <c r="BN97" s="181">
        <f t="shared" si="21"/>
        <v>0</v>
      </c>
      <c r="BO97" s="24">
        <v>43598</v>
      </c>
      <c r="BP97" s="21" t="s">
        <v>210</v>
      </c>
      <c r="BQ97" s="193">
        <v>43418</v>
      </c>
      <c r="BR97" s="196">
        <v>6</v>
      </c>
      <c r="BS97" s="22">
        <f t="shared" si="86"/>
        <v>180</v>
      </c>
      <c r="BT97" s="192">
        <f t="shared" si="87"/>
        <v>43598</v>
      </c>
      <c r="BU97" s="25"/>
    </row>
    <row r="98" spans="1:73" s="22" customFormat="1" ht="207" customHeight="1" x14ac:dyDescent="0.25">
      <c r="A98" s="17"/>
      <c r="B98" s="18"/>
      <c r="C98" s="24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0"/>
      <c r="P98" s="20"/>
      <c r="Q98" s="21"/>
      <c r="R98" s="21"/>
      <c r="S98" s="21"/>
      <c r="T98" s="21"/>
      <c r="U98" s="20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18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31"/>
      <c r="BE98" s="21"/>
      <c r="BF98" s="20"/>
      <c r="BG98" s="21"/>
      <c r="BH98" s="20"/>
      <c r="BI98" s="23"/>
      <c r="BJ98" s="23"/>
      <c r="BK98" s="21"/>
      <c r="BL98" s="21"/>
      <c r="BM98" s="21"/>
      <c r="BN98" s="181">
        <f t="shared" si="21"/>
        <v>0</v>
      </c>
      <c r="BO98" s="24">
        <v>43593</v>
      </c>
      <c r="BP98" s="21" t="s">
        <v>210</v>
      </c>
      <c r="BQ98" s="193">
        <v>43413</v>
      </c>
      <c r="BR98" s="196">
        <v>6</v>
      </c>
      <c r="BS98" s="22">
        <f t="shared" si="86"/>
        <v>180</v>
      </c>
      <c r="BT98" s="192">
        <f t="shared" si="87"/>
        <v>43593</v>
      </c>
      <c r="BU98" s="25"/>
    </row>
    <row r="99" spans="1:73" s="22" customFormat="1" ht="234.75" customHeight="1" x14ac:dyDescent="0.25">
      <c r="A99" s="17"/>
      <c r="B99" s="18"/>
      <c r="C99" s="24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0"/>
      <c r="P99" s="20"/>
      <c r="Q99" s="20"/>
      <c r="R99" s="20"/>
      <c r="S99" s="20"/>
      <c r="T99" s="20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18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181"/>
      <c r="BE99" s="181"/>
      <c r="BF99" s="21"/>
      <c r="BG99" s="21"/>
      <c r="BH99" s="20"/>
      <c r="BI99" s="23"/>
      <c r="BJ99" s="23"/>
      <c r="BK99" s="21"/>
      <c r="BL99" s="21"/>
      <c r="BM99" s="21"/>
      <c r="BN99" s="181">
        <f t="shared" ref="BN99:BN106" si="90">W99+Y99+AA99+AC99+AE99+AG99+AI99+AM99+AO99+AQ99+AS99+AU99+AW99+AY99+BA99+BC99+BE99+BG99+BI99+BK99+BM99</f>
        <v>0</v>
      </c>
      <c r="BO99" s="24">
        <v>43596</v>
      </c>
      <c r="BP99" s="21" t="s">
        <v>210</v>
      </c>
      <c r="BQ99" s="193">
        <v>43416</v>
      </c>
      <c r="BR99" s="196">
        <v>6</v>
      </c>
      <c r="BS99" s="22">
        <f t="shared" si="86"/>
        <v>180</v>
      </c>
      <c r="BT99" s="192">
        <f t="shared" si="87"/>
        <v>43596</v>
      </c>
      <c r="BU99" s="25"/>
    </row>
    <row r="100" spans="1:73" s="22" customFormat="1" ht="309.75" customHeight="1" x14ac:dyDescent="0.25">
      <c r="A100" s="17"/>
      <c r="B100" s="18"/>
      <c r="C100" s="24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0"/>
      <c r="P100" s="20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18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181"/>
      <c r="BE100" s="181"/>
      <c r="BF100" s="21"/>
      <c r="BG100" s="21"/>
      <c r="BH100" s="20"/>
      <c r="BI100" s="23"/>
      <c r="BJ100" s="23"/>
      <c r="BK100" s="21"/>
      <c r="BL100" s="21"/>
      <c r="BM100" s="21"/>
      <c r="BN100" s="181">
        <f t="shared" si="90"/>
        <v>0</v>
      </c>
      <c r="BO100" s="24">
        <v>43596</v>
      </c>
      <c r="BP100" s="21" t="s">
        <v>210</v>
      </c>
      <c r="BQ100" s="193">
        <v>43416</v>
      </c>
      <c r="BR100" s="196">
        <v>6</v>
      </c>
      <c r="BS100" s="22">
        <f t="shared" si="86"/>
        <v>180</v>
      </c>
      <c r="BT100" s="192">
        <f t="shared" si="87"/>
        <v>43596</v>
      </c>
      <c r="BU100" s="25"/>
    </row>
    <row r="101" spans="1:73" s="22" customFormat="1" ht="193.5" customHeight="1" x14ac:dyDescent="0.25">
      <c r="A101" s="17"/>
      <c r="B101" s="18"/>
      <c r="C101" s="24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18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31"/>
      <c r="BE101" s="21"/>
      <c r="BF101" s="21"/>
      <c r="BG101" s="21"/>
      <c r="BH101" s="20"/>
      <c r="BI101" s="23"/>
      <c r="BJ101" s="20"/>
      <c r="BK101" s="21"/>
      <c r="BL101" s="21"/>
      <c r="BM101" s="21"/>
      <c r="BN101" s="181">
        <f t="shared" si="90"/>
        <v>0</v>
      </c>
      <c r="BO101" s="24">
        <v>43596</v>
      </c>
      <c r="BP101" s="21" t="s">
        <v>210</v>
      </c>
      <c r="BQ101" s="193">
        <v>43416</v>
      </c>
      <c r="BR101" s="196">
        <v>6</v>
      </c>
      <c r="BS101" s="22">
        <f t="shared" si="86"/>
        <v>180</v>
      </c>
      <c r="BT101" s="192">
        <f t="shared" si="87"/>
        <v>43596</v>
      </c>
      <c r="BU101" s="25"/>
    </row>
    <row r="102" spans="1:73" s="22" customFormat="1" ht="193.5" customHeight="1" x14ac:dyDescent="0.25">
      <c r="A102" s="17"/>
      <c r="B102" s="18"/>
      <c r="C102" s="24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18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31"/>
      <c r="BE102" s="21"/>
      <c r="BF102" s="21"/>
      <c r="BG102" s="21"/>
      <c r="BH102" s="20"/>
      <c r="BI102" s="23"/>
      <c r="BJ102" s="23"/>
      <c r="BK102" s="21"/>
      <c r="BL102" s="21"/>
      <c r="BM102" s="21"/>
      <c r="BN102" s="181">
        <f t="shared" si="90"/>
        <v>0</v>
      </c>
      <c r="BO102" s="24">
        <v>43596</v>
      </c>
      <c r="BP102" s="21" t="s">
        <v>210</v>
      </c>
      <c r="BQ102" s="193">
        <v>43416</v>
      </c>
      <c r="BR102" s="196">
        <v>6</v>
      </c>
      <c r="BS102" s="22">
        <f t="shared" si="86"/>
        <v>180</v>
      </c>
      <c r="BT102" s="192">
        <f t="shared" si="87"/>
        <v>43596</v>
      </c>
      <c r="BU102" s="25"/>
    </row>
    <row r="103" spans="1:73" s="22" customFormat="1" ht="193.5" customHeight="1" x14ac:dyDescent="0.25">
      <c r="A103" s="17"/>
      <c r="B103" s="18"/>
      <c r="C103" s="24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0"/>
      <c r="P103" s="20"/>
      <c r="Q103" s="21"/>
      <c r="R103" s="21"/>
      <c r="S103" s="21"/>
      <c r="T103" s="21"/>
      <c r="U103" s="20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18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31"/>
      <c r="BE103" s="20"/>
      <c r="BF103" s="20"/>
      <c r="BG103" s="21"/>
      <c r="BH103" s="20"/>
      <c r="BI103" s="23"/>
      <c r="BJ103" s="23"/>
      <c r="BK103" s="21"/>
      <c r="BL103" s="21"/>
      <c r="BM103" s="21"/>
      <c r="BN103" s="181">
        <f t="shared" si="90"/>
        <v>0</v>
      </c>
      <c r="BO103" s="24">
        <v>43596</v>
      </c>
      <c r="BP103" s="21" t="s">
        <v>210</v>
      </c>
      <c r="BQ103" s="193">
        <v>43416</v>
      </c>
      <c r="BR103" s="196">
        <v>6</v>
      </c>
      <c r="BS103" s="22">
        <f t="shared" si="86"/>
        <v>180</v>
      </c>
      <c r="BT103" s="192">
        <f t="shared" si="87"/>
        <v>43596</v>
      </c>
      <c r="BU103" s="25"/>
    </row>
    <row r="104" spans="1:73" s="22" customFormat="1" ht="193.5" customHeight="1" x14ac:dyDescent="0.25">
      <c r="A104" s="17"/>
      <c r="B104" s="18"/>
      <c r="C104" s="24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0"/>
      <c r="P104" s="20"/>
      <c r="Q104" s="21"/>
      <c r="R104" s="21"/>
      <c r="S104" s="21"/>
      <c r="T104" s="21"/>
      <c r="U104" s="20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181"/>
      <c r="AM104" s="21"/>
      <c r="AN104" s="21"/>
      <c r="AO104" s="21"/>
      <c r="AP104" s="21"/>
      <c r="AQ104" s="21"/>
      <c r="AR104" s="21"/>
      <c r="AS104" s="21"/>
      <c r="AT104" s="18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31"/>
      <c r="BE104" s="181"/>
      <c r="BF104" s="21"/>
      <c r="BG104" s="21"/>
      <c r="BH104" s="20"/>
      <c r="BI104" s="23"/>
      <c r="BJ104" s="23"/>
      <c r="BK104" s="21"/>
      <c r="BL104" s="21"/>
      <c r="BM104" s="21"/>
      <c r="BN104" s="181">
        <f t="shared" si="90"/>
        <v>0</v>
      </c>
      <c r="BO104" s="24">
        <v>43578</v>
      </c>
      <c r="BP104" s="21" t="s">
        <v>210</v>
      </c>
      <c r="BQ104" s="193">
        <v>43398</v>
      </c>
      <c r="BR104" s="196">
        <v>6</v>
      </c>
      <c r="BS104" s="22">
        <f t="shared" si="86"/>
        <v>180</v>
      </c>
      <c r="BT104" s="192">
        <f t="shared" si="87"/>
        <v>43578</v>
      </c>
      <c r="BU104" s="25"/>
    </row>
    <row r="105" spans="1:73" s="22" customFormat="1" ht="201.75" customHeight="1" x14ac:dyDescent="0.25">
      <c r="A105" s="17"/>
      <c r="B105" s="18"/>
      <c r="C105" s="24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0"/>
      <c r="AJ105" s="20"/>
      <c r="AK105" s="21"/>
      <c r="AL105" s="231"/>
      <c r="AM105" s="20"/>
      <c r="AN105" s="20"/>
      <c r="AO105" s="21"/>
      <c r="AP105" s="21"/>
      <c r="AQ105" s="21"/>
      <c r="AR105" s="21"/>
      <c r="AS105" s="21"/>
      <c r="AT105" s="231"/>
      <c r="AU105" s="20"/>
      <c r="AV105" s="21"/>
      <c r="AW105" s="21"/>
      <c r="AX105" s="21"/>
      <c r="AY105" s="21"/>
      <c r="AZ105" s="21"/>
      <c r="BA105" s="21"/>
      <c r="BB105" s="21"/>
      <c r="BC105" s="21"/>
      <c r="BD105" s="231"/>
      <c r="BE105" s="21"/>
      <c r="BF105" s="21"/>
      <c r="BG105" s="21"/>
      <c r="BH105" s="20"/>
      <c r="BI105" s="23"/>
      <c r="BJ105" s="20"/>
      <c r="BK105" s="21"/>
      <c r="BL105" s="21"/>
      <c r="BM105" s="21"/>
      <c r="BN105" s="181">
        <f t="shared" si="90"/>
        <v>0</v>
      </c>
      <c r="BO105" s="24">
        <v>43591</v>
      </c>
      <c r="BP105" s="21"/>
      <c r="BQ105" s="193">
        <v>43411</v>
      </c>
      <c r="BR105" s="196">
        <v>6</v>
      </c>
      <c r="BS105" s="22">
        <f t="shared" si="86"/>
        <v>180</v>
      </c>
      <c r="BT105" s="192">
        <f t="shared" si="87"/>
        <v>43591</v>
      </c>
      <c r="BU105" s="25"/>
    </row>
    <row r="106" spans="1:73" s="22" customFormat="1" ht="201.75" customHeight="1" x14ac:dyDescent="0.25">
      <c r="A106" s="17"/>
      <c r="B106" s="18"/>
      <c r="C106" s="24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0"/>
      <c r="AJ106" s="20"/>
      <c r="AK106" s="21"/>
      <c r="AL106" s="231"/>
      <c r="AM106" s="20"/>
      <c r="AN106" s="20"/>
      <c r="AO106" s="21"/>
      <c r="AP106" s="21"/>
      <c r="AQ106" s="21"/>
      <c r="AR106" s="21"/>
      <c r="AS106" s="21"/>
      <c r="AT106" s="231"/>
      <c r="AU106" s="20"/>
      <c r="AV106" s="21"/>
      <c r="AW106" s="21"/>
      <c r="AX106" s="21"/>
      <c r="AY106" s="21"/>
      <c r="AZ106" s="21"/>
      <c r="BA106" s="21"/>
      <c r="BB106" s="21"/>
      <c r="BC106" s="21"/>
      <c r="BD106" s="231"/>
      <c r="BE106" s="181"/>
      <c r="BF106" s="21"/>
      <c r="BG106" s="21"/>
      <c r="BH106" s="20"/>
      <c r="BI106" s="23"/>
      <c r="BJ106" s="23"/>
      <c r="BK106" s="21"/>
      <c r="BL106" s="21"/>
      <c r="BM106" s="21"/>
      <c r="BN106" s="181">
        <f t="shared" si="90"/>
        <v>0</v>
      </c>
      <c r="BO106" s="24">
        <v>43591</v>
      </c>
      <c r="BP106" s="21" t="s">
        <v>210</v>
      </c>
      <c r="BQ106" s="193">
        <v>43411</v>
      </c>
      <c r="BR106" s="196">
        <v>6</v>
      </c>
      <c r="BS106" s="22">
        <f>BR106*30</f>
        <v>180</v>
      </c>
      <c r="BT106" s="192">
        <f t="shared" si="87"/>
        <v>43591</v>
      </c>
      <c r="BU106" s="25"/>
    </row>
    <row r="107" spans="1:73" s="22" customFormat="1" ht="147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0"/>
      <c r="P107" s="20"/>
      <c r="Q107" s="21"/>
      <c r="R107" s="21"/>
      <c r="S107" s="21"/>
      <c r="T107" s="21"/>
      <c r="U107" s="20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18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31"/>
      <c r="BE107" s="20"/>
      <c r="BF107" s="20"/>
      <c r="BG107" s="21"/>
      <c r="BH107" s="20"/>
      <c r="BI107" s="23"/>
      <c r="BJ107" s="23"/>
      <c r="BK107" s="21"/>
      <c r="BL107" s="21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147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0"/>
      <c r="P108" s="20"/>
      <c r="Q108" s="21"/>
      <c r="R108" s="21"/>
      <c r="S108" s="21"/>
      <c r="T108" s="21"/>
      <c r="U108" s="20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18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31"/>
      <c r="BE108" s="181"/>
      <c r="BF108" s="20"/>
      <c r="BG108" s="21"/>
      <c r="BH108" s="20"/>
      <c r="BI108" s="23"/>
      <c r="BJ108" s="23"/>
      <c r="BK108" s="21"/>
      <c r="BL108" s="21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147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18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31"/>
      <c r="BE109" s="21"/>
      <c r="BF109" s="20"/>
      <c r="BG109" s="21"/>
      <c r="BH109" s="20"/>
      <c r="BI109" s="23"/>
      <c r="BJ109" s="23"/>
      <c r="BK109" s="21"/>
      <c r="BL109" s="21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147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18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31"/>
      <c r="BE110" s="181"/>
      <c r="BF110" s="20"/>
      <c r="BG110" s="21"/>
      <c r="BH110" s="20"/>
      <c r="BI110" s="23"/>
      <c r="BJ110" s="23"/>
      <c r="BK110" s="21"/>
      <c r="BL110" s="21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147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18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31"/>
      <c r="BE111" s="21"/>
      <c r="BF111" s="20"/>
      <c r="BG111" s="21"/>
      <c r="BH111" s="20"/>
      <c r="BI111" s="23"/>
      <c r="BJ111" s="23"/>
      <c r="BK111" s="21"/>
      <c r="BL111" s="21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147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18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31"/>
      <c r="BE112" s="181"/>
      <c r="BF112" s="20"/>
      <c r="BG112" s="21"/>
      <c r="BH112" s="20"/>
      <c r="BI112" s="23"/>
      <c r="BJ112" s="23"/>
      <c r="BK112" s="21"/>
      <c r="BL112" s="21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147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18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31"/>
      <c r="BE113" s="21"/>
      <c r="BF113" s="20"/>
      <c r="BG113" s="21"/>
      <c r="BH113" s="20"/>
      <c r="BI113" s="23"/>
      <c r="BJ113" s="23"/>
      <c r="BK113" s="21"/>
      <c r="BL113" s="21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147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18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31"/>
      <c r="BE114" s="181"/>
      <c r="BF114" s="20"/>
      <c r="BG114" s="21"/>
      <c r="BH114" s="20"/>
      <c r="BI114" s="23"/>
      <c r="BJ114" s="23"/>
      <c r="BK114" s="21"/>
      <c r="BL114" s="21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193.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18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31"/>
      <c r="BE115" s="21"/>
      <c r="BF115" s="20"/>
      <c r="BG115" s="21"/>
      <c r="BH115" s="20"/>
      <c r="BI115" s="23"/>
      <c r="BJ115" s="23"/>
      <c r="BK115" s="21"/>
      <c r="BL115" s="21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193.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18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31"/>
      <c r="BE116" s="181"/>
      <c r="BF116" s="20"/>
      <c r="BG116" s="21"/>
      <c r="BH116" s="20"/>
      <c r="BI116" s="23"/>
      <c r="BJ116" s="23"/>
      <c r="BK116" s="21"/>
      <c r="BL116" s="21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193.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18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31"/>
      <c r="BE117" s="21"/>
      <c r="BF117" s="20"/>
      <c r="BG117" s="21"/>
      <c r="BH117" s="20"/>
      <c r="BI117" s="23"/>
      <c r="BJ117" s="23"/>
      <c r="BK117" s="21"/>
      <c r="BL117" s="21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193.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18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181"/>
      <c r="BE118" s="181"/>
      <c r="BF118" s="21"/>
      <c r="BG118" s="21"/>
      <c r="BH118" s="20"/>
      <c r="BI118" s="23"/>
      <c r="BJ118" s="23"/>
      <c r="BK118" s="21"/>
      <c r="BL118" s="21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239.2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0"/>
      <c r="AJ119" s="20"/>
      <c r="AK119" s="21"/>
      <c r="AL119" s="231"/>
      <c r="AM119" s="20"/>
      <c r="AN119" s="20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31"/>
      <c r="BE119" s="21"/>
      <c r="BF119" s="20"/>
      <c r="BG119" s="20"/>
      <c r="BH119" s="20"/>
      <c r="BI119" s="23"/>
      <c r="BJ119" s="23"/>
      <c r="BK119" s="20"/>
      <c r="BL119" s="23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239.2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0"/>
      <c r="AJ120" s="20"/>
      <c r="AK120" s="21"/>
      <c r="AL120" s="231"/>
      <c r="AM120" s="20"/>
      <c r="AN120" s="20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31"/>
      <c r="BE120" s="21"/>
      <c r="BF120" s="20"/>
      <c r="BG120" s="20"/>
      <c r="BH120" s="20"/>
      <c r="BI120" s="23"/>
      <c r="BJ120" s="23"/>
      <c r="BK120" s="20"/>
      <c r="BL120" s="23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409.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0"/>
      <c r="Q121" s="21"/>
      <c r="R121" s="21"/>
      <c r="S121" s="20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0"/>
      <c r="AJ121" s="20"/>
      <c r="AK121" s="21"/>
      <c r="AL121" s="231"/>
      <c r="AM121" s="20"/>
      <c r="AN121" s="20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31"/>
      <c r="BE121" s="21"/>
      <c r="BF121" s="21"/>
      <c r="BG121" s="20"/>
      <c r="BH121" s="20"/>
      <c r="BI121" s="23"/>
      <c r="BJ121" s="23"/>
      <c r="BK121" s="20"/>
      <c r="BL121" s="23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229.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0"/>
      <c r="AJ122" s="20"/>
      <c r="AK122" s="21"/>
      <c r="AL122" s="231"/>
      <c r="AM122" s="20"/>
      <c r="AN122" s="20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31"/>
      <c r="BE122" s="21"/>
      <c r="BF122" s="20"/>
      <c r="BG122" s="20"/>
      <c r="BH122" s="20"/>
      <c r="BI122" s="23"/>
      <c r="BJ122" s="23"/>
      <c r="BK122" s="20"/>
      <c r="BL122" s="23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229.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0"/>
      <c r="AJ123" s="20"/>
      <c r="AK123" s="21"/>
      <c r="AL123" s="231"/>
      <c r="AM123" s="20"/>
      <c r="AN123" s="20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31"/>
      <c r="BE123" s="21"/>
      <c r="BF123" s="20"/>
      <c r="BG123" s="20"/>
      <c r="BH123" s="20"/>
      <c r="BI123" s="23"/>
      <c r="BJ123" s="23"/>
      <c r="BK123" s="20"/>
      <c r="BL123" s="23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229.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0"/>
      <c r="AJ124" s="20"/>
      <c r="AK124" s="21"/>
      <c r="AL124" s="231"/>
      <c r="AM124" s="20"/>
      <c r="AN124" s="20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31"/>
      <c r="BE124" s="21"/>
      <c r="BF124" s="20"/>
      <c r="BG124" s="20"/>
      <c r="BH124" s="20"/>
      <c r="BI124" s="23"/>
      <c r="BJ124" s="23"/>
      <c r="BK124" s="20"/>
      <c r="BL124" s="23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229.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0"/>
      <c r="AJ125" s="20"/>
      <c r="AK125" s="21"/>
      <c r="AL125" s="231"/>
      <c r="AM125" s="20"/>
      <c r="AN125" s="20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31"/>
      <c r="BE125" s="21"/>
      <c r="BF125" s="20"/>
      <c r="BG125" s="20"/>
      <c r="BH125" s="20"/>
      <c r="BI125" s="23"/>
      <c r="BJ125" s="23"/>
      <c r="BK125" s="20"/>
      <c r="BL125" s="23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194.2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0"/>
      <c r="AJ126" s="20"/>
      <c r="AK126" s="21"/>
      <c r="AL126" s="231"/>
      <c r="AM126" s="20"/>
      <c r="AN126" s="20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31"/>
      <c r="BE126" s="21"/>
      <c r="BF126" s="20"/>
      <c r="BG126" s="20"/>
      <c r="BH126" s="20"/>
      <c r="BI126" s="23"/>
      <c r="BJ126" s="23"/>
      <c r="BK126" s="20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409.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0"/>
      <c r="Q127" s="21"/>
      <c r="R127" s="21"/>
      <c r="S127" s="20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0"/>
      <c r="AJ127" s="20"/>
      <c r="AK127" s="21"/>
      <c r="AL127" s="231"/>
      <c r="AM127" s="20"/>
      <c r="AN127" s="20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31"/>
      <c r="BE127" s="23"/>
      <c r="BF127" s="23"/>
      <c r="BG127" s="20"/>
      <c r="BH127" s="20"/>
      <c r="BI127" s="23"/>
      <c r="BJ127" s="23"/>
      <c r="BK127" s="20"/>
      <c r="BL127" s="23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409.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0"/>
      <c r="AJ128" s="20"/>
      <c r="AK128" s="21"/>
      <c r="AL128" s="231"/>
      <c r="AM128" s="20"/>
      <c r="AN128" s="20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31"/>
      <c r="BE128" s="21"/>
      <c r="BF128" s="20"/>
      <c r="BG128" s="20"/>
      <c r="BH128" s="20"/>
      <c r="BI128" s="23"/>
      <c r="BJ128" s="23"/>
      <c r="BK128" s="20"/>
      <c r="BL128" s="23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409.6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0"/>
      <c r="AJ129" s="20"/>
      <c r="AK129" s="21"/>
      <c r="AL129" s="231"/>
      <c r="AM129" s="20"/>
      <c r="AN129" s="20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31"/>
      <c r="BE129" s="21"/>
      <c r="BF129" s="20"/>
      <c r="BG129" s="20"/>
      <c r="BH129" s="20"/>
      <c r="BI129" s="23"/>
      <c r="BJ129" s="23"/>
      <c r="BK129" s="20"/>
      <c r="BL129" s="23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184.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0"/>
      <c r="AJ130" s="20"/>
      <c r="AK130" s="21"/>
      <c r="AL130" s="231"/>
      <c r="AM130" s="20"/>
      <c r="AN130" s="20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31"/>
      <c r="BE130" s="23"/>
      <c r="BF130" s="23"/>
      <c r="BG130" s="20"/>
      <c r="BH130" s="20"/>
      <c r="BI130" s="23"/>
      <c r="BJ130" s="23"/>
      <c r="BK130" s="20"/>
      <c r="BL130" s="23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221.2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0"/>
      <c r="AJ131" s="20"/>
      <c r="AK131" s="21"/>
      <c r="AL131" s="231"/>
      <c r="AM131" s="20"/>
      <c r="AN131" s="20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0"/>
      <c r="BC131" s="20"/>
      <c r="BD131" s="231"/>
      <c r="BE131" s="21"/>
      <c r="BF131" s="20"/>
      <c r="BG131" s="20"/>
      <c r="BH131" s="20"/>
      <c r="BI131" s="23"/>
      <c r="BJ131" s="23"/>
      <c r="BK131" s="20"/>
      <c r="BL131" s="23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156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0"/>
      <c r="Q132" s="21"/>
      <c r="R132" s="21"/>
      <c r="S132" s="20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0"/>
      <c r="AJ132" s="20"/>
      <c r="AK132" s="21"/>
      <c r="AL132" s="231"/>
      <c r="AM132" s="20"/>
      <c r="AN132" s="20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0"/>
      <c r="BC132" s="20"/>
      <c r="BD132" s="231"/>
      <c r="BE132" s="23"/>
      <c r="BF132" s="23"/>
      <c r="BG132" s="20"/>
      <c r="BH132" s="20"/>
      <c r="BI132" s="23"/>
      <c r="BJ132" s="23"/>
      <c r="BK132" s="20"/>
      <c r="BL132" s="23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216.7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0"/>
      <c r="AJ133" s="20"/>
      <c r="AK133" s="21"/>
      <c r="AL133" s="231"/>
      <c r="AM133" s="20"/>
      <c r="AN133" s="20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31"/>
      <c r="BE133" s="21"/>
      <c r="BF133" s="20"/>
      <c r="BG133" s="20"/>
      <c r="BH133" s="20"/>
      <c r="BI133" s="23"/>
      <c r="BJ133" s="23"/>
      <c r="BK133" s="20"/>
      <c r="BL133" s="23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216.7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0"/>
      <c r="Q134" s="21"/>
      <c r="R134" s="21"/>
      <c r="S134" s="20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0"/>
      <c r="AJ134" s="20"/>
      <c r="AK134" s="21"/>
      <c r="AL134" s="231"/>
      <c r="AM134" s="20"/>
      <c r="AN134" s="20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31"/>
      <c r="BE134" s="21"/>
      <c r="BF134" s="20"/>
      <c r="BG134" s="20"/>
      <c r="BH134" s="20"/>
      <c r="BI134" s="23"/>
      <c r="BJ134" s="23"/>
      <c r="BK134" s="20"/>
      <c r="BL134" s="23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171.7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0"/>
      <c r="AJ135" s="20"/>
      <c r="AK135" s="21"/>
      <c r="AL135" s="231"/>
      <c r="AM135" s="20"/>
      <c r="AN135" s="20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31"/>
      <c r="BE135" s="21"/>
      <c r="BF135" s="20"/>
      <c r="BG135" s="20"/>
      <c r="BH135" s="20"/>
      <c r="BI135" s="23"/>
      <c r="BJ135" s="23"/>
      <c r="BK135" s="20"/>
      <c r="BL135" s="23"/>
      <c r="BM135" s="21"/>
      <c r="BN135" s="181"/>
      <c r="BO135" s="24"/>
      <c r="BP135" s="21"/>
      <c r="BQ135" s="21"/>
      <c r="BR135" s="23"/>
      <c r="BS135" s="23"/>
      <c r="BT135" s="24"/>
      <c r="BU135" s="25"/>
    </row>
    <row r="136" spans="1:73" s="22" customFormat="1" ht="171.7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0"/>
      <c r="Q136" s="21"/>
      <c r="R136" s="21"/>
      <c r="S136" s="20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0"/>
      <c r="AJ136" s="20"/>
      <c r="AK136" s="21"/>
      <c r="AL136" s="231"/>
      <c r="AM136" s="20"/>
      <c r="AN136" s="20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31"/>
      <c r="BE136" s="23"/>
      <c r="BF136" s="23"/>
      <c r="BG136" s="20"/>
      <c r="BH136" s="20"/>
      <c r="BI136" s="23"/>
      <c r="BJ136" s="23"/>
      <c r="BK136" s="20"/>
      <c r="BL136" s="23"/>
      <c r="BM136" s="21"/>
      <c r="BN136" s="181"/>
      <c r="BO136" s="24"/>
      <c r="BP136" s="21"/>
      <c r="BQ136" s="21"/>
      <c r="BR136" s="23"/>
      <c r="BS136" s="23"/>
      <c r="BT136" s="24"/>
      <c r="BU136" s="25"/>
    </row>
    <row r="137" spans="1:73" s="22" customFormat="1" ht="171.7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3"/>
      <c r="P137" s="20"/>
      <c r="Q137" s="23"/>
      <c r="R137" s="23"/>
      <c r="S137" s="23"/>
      <c r="T137" s="23"/>
      <c r="U137" s="23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0"/>
      <c r="AJ137" s="20"/>
      <c r="AK137" s="21"/>
      <c r="AL137" s="231"/>
      <c r="AM137" s="20"/>
      <c r="AN137" s="20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31"/>
      <c r="BE137" s="23"/>
      <c r="BF137" s="23"/>
      <c r="BG137" s="20"/>
      <c r="BH137" s="20"/>
      <c r="BI137" s="23"/>
      <c r="BJ137" s="23"/>
      <c r="BK137" s="20"/>
      <c r="BL137" s="23"/>
      <c r="BM137" s="21"/>
      <c r="BN137" s="181"/>
      <c r="BO137" s="24"/>
      <c r="BP137" s="21"/>
      <c r="BQ137" s="21"/>
      <c r="BR137" s="23"/>
      <c r="BS137" s="23"/>
      <c r="BT137" s="24"/>
      <c r="BU137" s="25"/>
    </row>
    <row r="138" spans="1:73" s="22" customFormat="1" ht="227.2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0"/>
      <c r="P138" s="20"/>
      <c r="Q138" s="21"/>
      <c r="R138" s="21"/>
      <c r="S138" s="21"/>
      <c r="T138" s="21"/>
      <c r="U138" s="20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0"/>
      <c r="AJ138" s="20"/>
      <c r="AK138" s="21"/>
      <c r="AL138" s="231"/>
      <c r="AM138" s="20"/>
      <c r="AN138" s="20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31"/>
      <c r="BE138" s="20"/>
      <c r="BF138" s="20"/>
      <c r="BG138" s="20"/>
      <c r="BH138" s="20"/>
      <c r="BI138" s="23"/>
      <c r="BJ138" s="23"/>
      <c r="BK138" s="20"/>
      <c r="BL138" s="23"/>
      <c r="BM138" s="21"/>
      <c r="BN138" s="181"/>
      <c r="BO138" s="24"/>
      <c r="BP138" s="21"/>
      <c r="BQ138" s="21"/>
      <c r="BR138" s="23"/>
      <c r="BS138" s="23"/>
      <c r="BT138" s="24"/>
      <c r="BU138" s="25"/>
    </row>
    <row r="139" spans="1:73" s="22" customFormat="1" ht="154.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0"/>
      <c r="P139" s="20"/>
      <c r="Q139" s="21"/>
      <c r="R139" s="21"/>
      <c r="S139" s="21"/>
      <c r="T139" s="21"/>
      <c r="U139" s="20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0"/>
      <c r="AJ139" s="20"/>
      <c r="AK139" s="21"/>
      <c r="AL139" s="231"/>
      <c r="AM139" s="20"/>
      <c r="AN139" s="20"/>
      <c r="AO139" s="21"/>
      <c r="AP139" s="21"/>
      <c r="AQ139" s="21"/>
      <c r="AR139" s="21"/>
      <c r="AS139" s="21"/>
      <c r="AT139" s="18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31"/>
      <c r="BE139" s="23"/>
      <c r="BF139" s="23"/>
      <c r="BG139" s="20"/>
      <c r="BH139" s="20"/>
      <c r="BI139" s="23"/>
      <c r="BJ139" s="23"/>
      <c r="BK139" s="20"/>
      <c r="BL139" s="23"/>
      <c r="BM139" s="21"/>
      <c r="BN139" s="181"/>
      <c r="BO139" s="24"/>
      <c r="BP139" s="21"/>
      <c r="BQ139" s="21"/>
      <c r="BR139" s="23"/>
      <c r="BS139" s="23"/>
      <c r="BT139" s="24"/>
      <c r="BU139" s="25"/>
    </row>
    <row r="140" spans="1:73" s="22" customFormat="1" ht="169.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0"/>
      <c r="P140" s="20"/>
      <c r="Q140" s="21"/>
      <c r="R140" s="21"/>
      <c r="S140" s="21"/>
      <c r="T140" s="21"/>
      <c r="U140" s="20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0"/>
      <c r="AJ140" s="20"/>
      <c r="AK140" s="21"/>
      <c r="AL140" s="231"/>
      <c r="AM140" s="21"/>
      <c r="AN140" s="20"/>
      <c r="AO140" s="21"/>
      <c r="AP140" s="21"/>
      <c r="AQ140" s="21"/>
      <c r="AR140" s="21"/>
      <c r="AS140" s="21"/>
      <c r="AT140" s="231"/>
      <c r="AU140" s="21"/>
      <c r="AV140" s="21"/>
      <c r="AW140" s="21"/>
      <c r="AX140" s="21"/>
      <c r="AY140" s="21"/>
      <c r="AZ140" s="21"/>
      <c r="BA140" s="21"/>
      <c r="BB140" s="20"/>
      <c r="BC140" s="20"/>
      <c r="BD140" s="231"/>
      <c r="BE140" s="20"/>
      <c r="BF140" s="20"/>
      <c r="BG140" s="20"/>
      <c r="BH140" s="20"/>
      <c r="BI140" s="23"/>
      <c r="BJ140" s="23"/>
      <c r="BK140" s="20"/>
      <c r="BL140" s="23"/>
      <c r="BM140" s="21"/>
      <c r="BN140" s="181"/>
      <c r="BO140" s="24"/>
      <c r="BP140" s="21"/>
      <c r="BQ140" s="21"/>
      <c r="BR140" s="23"/>
      <c r="BS140" s="23"/>
      <c r="BT140" s="24"/>
      <c r="BU140" s="25"/>
    </row>
    <row r="141" spans="1:73" s="22" customFormat="1" ht="171.7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0"/>
      <c r="P141" s="20"/>
      <c r="Q141" s="21"/>
      <c r="R141" s="21"/>
      <c r="S141" s="21"/>
      <c r="T141" s="21"/>
      <c r="U141" s="20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0"/>
      <c r="AJ141" s="20"/>
      <c r="AK141" s="21"/>
      <c r="AL141" s="231"/>
      <c r="AM141" s="20"/>
      <c r="AN141" s="20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0"/>
      <c r="BC141" s="20"/>
      <c r="BD141" s="231"/>
      <c r="BE141" s="23"/>
      <c r="BF141" s="23"/>
      <c r="BG141" s="20"/>
      <c r="BH141" s="20"/>
      <c r="BI141" s="23"/>
      <c r="BJ141" s="23"/>
      <c r="BK141" s="20"/>
      <c r="BL141" s="23"/>
      <c r="BM141" s="21"/>
      <c r="BN141" s="181"/>
      <c r="BO141" s="24"/>
      <c r="BP141" s="21"/>
      <c r="BQ141" s="21"/>
      <c r="BR141" s="23"/>
      <c r="BS141" s="23"/>
      <c r="BT141" s="24"/>
      <c r="BU141" s="25"/>
    </row>
    <row r="142" spans="1:73" s="22" customFormat="1" ht="171.7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0"/>
      <c r="AJ142" s="20"/>
      <c r="AK142" s="21"/>
      <c r="AL142" s="231"/>
      <c r="AM142" s="20"/>
      <c r="AN142" s="20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0"/>
      <c r="BC142" s="20"/>
      <c r="BD142" s="231"/>
      <c r="BE142" s="23"/>
      <c r="BF142" s="23"/>
      <c r="BG142" s="20"/>
      <c r="BH142" s="20"/>
      <c r="BI142" s="23"/>
      <c r="BJ142" s="23"/>
      <c r="BK142" s="20"/>
      <c r="BL142" s="23"/>
      <c r="BM142" s="21"/>
      <c r="BN142" s="181"/>
      <c r="BO142" s="24"/>
      <c r="BP142" s="21"/>
      <c r="BQ142" s="21"/>
      <c r="BR142" s="23"/>
      <c r="BS142" s="23"/>
      <c r="BT142" s="24"/>
      <c r="BU142" s="25"/>
    </row>
    <row r="143" spans="1:73" s="22" customFormat="1" ht="171.7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0"/>
      <c r="AJ143" s="20"/>
      <c r="AK143" s="21"/>
      <c r="AL143" s="231"/>
      <c r="AM143" s="20"/>
      <c r="AN143" s="20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0"/>
      <c r="BC143" s="20"/>
      <c r="BD143" s="231"/>
      <c r="BE143" s="23"/>
      <c r="BF143" s="23"/>
      <c r="BG143" s="20"/>
      <c r="BH143" s="20"/>
      <c r="BI143" s="23"/>
      <c r="BJ143" s="23"/>
      <c r="BK143" s="20"/>
      <c r="BL143" s="23"/>
      <c r="BM143" s="21"/>
      <c r="BN143" s="181"/>
      <c r="BO143" s="24"/>
      <c r="BP143" s="21"/>
      <c r="BQ143" s="21"/>
      <c r="BR143" s="23"/>
      <c r="BS143" s="23"/>
      <c r="BT143" s="24"/>
      <c r="BU143" s="25"/>
    </row>
    <row r="144" spans="1:73" s="22" customFormat="1" ht="171.7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0"/>
      <c r="AJ144" s="20"/>
      <c r="AK144" s="21"/>
      <c r="AL144" s="231"/>
      <c r="AM144" s="20"/>
      <c r="AN144" s="20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0"/>
      <c r="BC144" s="20"/>
      <c r="BD144" s="231"/>
      <c r="BE144" s="23"/>
      <c r="BF144" s="23"/>
      <c r="BG144" s="20"/>
      <c r="BH144" s="20"/>
      <c r="BI144" s="23"/>
      <c r="BJ144" s="23"/>
      <c r="BK144" s="20"/>
      <c r="BL144" s="23"/>
      <c r="BM144" s="21"/>
      <c r="BN144" s="181"/>
      <c r="BO144" s="24"/>
      <c r="BP144" s="21"/>
      <c r="BQ144" s="21"/>
      <c r="BR144" s="23"/>
      <c r="BS144" s="23"/>
      <c r="BT144" s="24"/>
      <c r="BU144" s="25"/>
    </row>
    <row r="145" spans="1:73" s="22" customFormat="1" ht="171.7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0"/>
      <c r="AJ145" s="20"/>
      <c r="AK145" s="21"/>
      <c r="AL145" s="231"/>
      <c r="AM145" s="20"/>
      <c r="AN145" s="20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0"/>
      <c r="BC145" s="20"/>
      <c r="BD145" s="231"/>
      <c r="BE145" s="23"/>
      <c r="BF145" s="23"/>
      <c r="BG145" s="20"/>
      <c r="BH145" s="20"/>
      <c r="BI145" s="23"/>
      <c r="BJ145" s="23"/>
      <c r="BK145" s="20"/>
      <c r="BL145" s="23"/>
      <c r="BM145" s="21"/>
      <c r="BN145" s="181"/>
      <c r="BO145" s="24"/>
      <c r="BP145" s="21"/>
      <c r="BQ145" s="21"/>
      <c r="BR145" s="23"/>
      <c r="BS145" s="23"/>
      <c r="BT145" s="24"/>
      <c r="BU145" s="25"/>
    </row>
    <row r="146" spans="1:73" s="22" customFormat="1" ht="171.7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0"/>
      <c r="AJ146" s="20"/>
      <c r="AK146" s="21"/>
      <c r="AL146" s="231"/>
      <c r="AM146" s="20"/>
      <c r="AN146" s="20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31"/>
      <c r="BE146" s="21"/>
      <c r="BF146" s="21"/>
      <c r="BG146" s="20"/>
      <c r="BH146" s="20"/>
      <c r="BI146" s="23"/>
      <c r="BJ146" s="23"/>
      <c r="BK146" s="20"/>
      <c r="BL146" s="23"/>
      <c r="BM146" s="21"/>
      <c r="BN146" s="181"/>
      <c r="BO146" s="24"/>
      <c r="BP146" s="21"/>
      <c r="BQ146" s="21"/>
      <c r="BR146" s="23"/>
      <c r="BS146" s="23"/>
      <c r="BT146" s="24"/>
      <c r="BU146" s="25"/>
    </row>
    <row r="147" spans="1:73" s="22" customFormat="1" ht="171.7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3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0"/>
      <c r="AJ147" s="20"/>
      <c r="AK147" s="21"/>
      <c r="AL147" s="231"/>
      <c r="AM147" s="20"/>
      <c r="AN147" s="20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31"/>
      <c r="BE147" s="23"/>
      <c r="BF147" s="23"/>
      <c r="BG147" s="20"/>
      <c r="BH147" s="20"/>
      <c r="BI147" s="23"/>
      <c r="BJ147" s="23"/>
      <c r="BK147" s="20"/>
      <c r="BL147" s="23"/>
      <c r="BM147" s="21"/>
      <c r="BN147" s="181"/>
      <c r="BO147" s="24"/>
      <c r="BP147" s="21"/>
      <c r="BQ147" s="21"/>
      <c r="BR147" s="23"/>
      <c r="BS147" s="23"/>
      <c r="BT147" s="24"/>
      <c r="BU147" s="25"/>
    </row>
    <row r="148" spans="1:73" s="22" customFormat="1" ht="171.7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75"/>
      <c r="K148" s="18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0"/>
      <c r="AJ148" s="20"/>
      <c r="AK148" s="21"/>
      <c r="AL148" s="231"/>
      <c r="AM148" s="20"/>
      <c r="AN148" s="20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0"/>
      <c r="BC148" s="21"/>
      <c r="BD148" s="20"/>
      <c r="BE148" s="23"/>
      <c r="BF148" s="23"/>
      <c r="BG148" s="20"/>
      <c r="BH148" s="20"/>
      <c r="BI148" s="23"/>
      <c r="BJ148" s="23"/>
      <c r="BK148" s="20"/>
      <c r="BL148" s="23"/>
      <c r="BM148" s="21"/>
      <c r="BN148" s="181"/>
      <c r="BO148" s="24"/>
      <c r="BP148" s="21"/>
      <c r="BQ148" s="21"/>
      <c r="BR148" s="23"/>
      <c r="BS148" s="23"/>
      <c r="BT148" s="24"/>
      <c r="BU148" s="25"/>
    </row>
    <row r="149" spans="1:73" s="22" customFormat="1" ht="197.2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3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0"/>
      <c r="AJ149" s="20"/>
      <c r="AK149" s="21"/>
      <c r="AL149" s="231"/>
      <c r="AM149" s="20"/>
      <c r="AN149" s="20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31"/>
      <c r="BE149" s="21"/>
      <c r="BF149" s="21"/>
      <c r="BG149" s="20"/>
      <c r="BH149" s="20"/>
      <c r="BI149" s="23"/>
      <c r="BJ149" s="20"/>
      <c r="BK149" s="23"/>
      <c r="BL149" s="23"/>
      <c r="BM149" s="21"/>
      <c r="BN149" s="181"/>
      <c r="BO149" s="24"/>
      <c r="BP149" s="21"/>
      <c r="BQ149" s="21"/>
      <c r="BR149" s="23"/>
      <c r="BS149" s="23"/>
      <c r="BT149" s="24"/>
      <c r="BU149" s="25"/>
    </row>
    <row r="150" spans="1:73" s="22" customFormat="1" ht="197.2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3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0"/>
      <c r="AJ150" s="20"/>
      <c r="AK150" s="21"/>
      <c r="AL150" s="231"/>
      <c r="AM150" s="20"/>
      <c r="AN150" s="20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31"/>
      <c r="BE150" s="182"/>
      <c r="BF150" s="23"/>
      <c r="BG150" s="20"/>
      <c r="BH150" s="20"/>
      <c r="BI150" s="23"/>
      <c r="BJ150" s="20"/>
      <c r="BK150" s="20"/>
      <c r="BL150" s="23"/>
      <c r="BM150" s="21"/>
      <c r="BN150" s="181"/>
      <c r="BO150" s="24"/>
      <c r="BP150" s="21"/>
      <c r="BQ150" s="21"/>
      <c r="BR150" s="23"/>
      <c r="BS150" s="23"/>
      <c r="BT150" s="24"/>
      <c r="BU150" s="25"/>
    </row>
    <row r="151" spans="1:73" s="22" customFormat="1" ht="197.2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31"/>
      <c r="O151" s="21"/>
      <c r="P151" s="20"/>
      <c r="Q151" s="23"/>
      <c r="R151" s="23"/>
      <c r="S151" s="23"/>
      <c r="T151" s="23"/>
      <c r="U151" s="23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0"/>
      <c r="AJ151" s="20"/>
      <c r="AK151" s="21"/>
      <c r="AL151" s="231"/>
      <c r="AM151" s="20"/>
      <c r="AN151" s="20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31"/>
      <c r="BE151" s="182"/>
      <c r="BF151" s="23"/>
      <c r="BG151" s="20"/>
      <c r="BH151" s="20"/>
      <c r="BI151" s="23"/>
      <c r="BJ151" s="20"/>
      <c r="BK151" s="20"/>
      <c r="BL151" s="23"/>
      <c r="BM151" s="21"/>
      <c r="BN151" s="181"/>
      <c r="BO151" s="24"/>
      <c r="BP151" s="21"/>
      <c r="BQ151" s="21"/>
      <c r="BR151" s="23"/>
      <c r="BS151" s="23"/>
      <c r="BT151" s="24"/>
      <c r="BU151" s="25"/>
    </row>
    <row r="152" spans="1:73" s="22" customFormat="1" ht="197.2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31"/>
      <c r="O152" s="23"/>
      <c r="P152" s="20"/>
      <c r="Q152" s="23"/>
      <c r="R152" s="23"/>
      <c r="S152" s="23"/>
      <c r="T152" s="23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0"/>
      <c r="AJ152" s="20"/>
      <c r="AK152" s="21"/>
      <c r="AL152" s="231"/>
      <c r="AM152" s="20"/>
      <c r="AN152" s="20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31"/>
      <c r="BE152" s="182"/>
      <c r="BF152" s="23"/>
      <c r="BG152" s="20"/>
      <c r="BH152" s="20"/>
      <c r="BI152" s="23"/>
      <c r="BJ152" s="20"/>
      <c r="BK152" s="20"/>
      <c r="BL152" s="23"/>
      <c r="BM152" s="21"/>
      <c r="BN152" s="181"/>
      <c r="BO152" s="24"/>
      <c r="BP152" s="21"/>
      <c r="BQ152" s="21"/>
      <c r="BR152" s="23"/>
      <c r="BS152" s="23"/>
      <c r="BT152" s="24"/>
      <c r="BU152" s="25"/>
    </row>
    <row r="153" spans="1:73" s="22" customFormat="1" ht="171.7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0"/>
      <c r="AJ153" s="20"/>
      <c r="AK153" s="21"/>
      <c r="AL153" s="231"/>
      <c r="AM153" s="20"/>
      <c r="AN153" s="20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0"/>
      <c r="BC153" s="21"/>
      <c r="BD153" s="20"/>
      <c r="BE153" s="23"/>
      <c r="BF153" s="23"/>
      <c r="BG153" s="20"/>
      <c r="BH153" s="20"/>
      <c r="BI153" s="23"/>
      <c r="BJ153" s="23"/>
      <c r="BK153" s="20"/>
      <c r="BL153" s="23"/>
      <c r="BM153" s="21"/>
      <c r="BN153" s="181"/>
      <c r="BO153" s="24"/>
      <c r="BP153" s="21"/>
      <c r="BQ153" s="21"/>
      <c r="BR153" s="23"/>
      <c r="BS153" s="23"/>
      <c r="BT153" s="24"/>
      <c r="BU153" s="25"/>
    </row>
    <row r="154" spans="1:73" s="22" customFormat="1" ht="197.2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0"/>
      <c r="AJ154" s="20"/>
      <c r="AK154" s="21"/>
      <c r="AL154" s="231"/>
      <c r="AM154" s="20"/>
      <c r="AN154" s="20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31"/>
      <c r="BE154" s="21"/>
      <c r="BF154" s="21"/>
      <c r="BG154" s="20"/>
      <c r="BH154" s="20"/>
      <c r="BI154" s="23"/>
      <c r="BJ154" s="20"/>
      <c r="BK154" s="20"/>
      <c r="BL154" s="23"/>
      <c r="BM154" s="21"/>
      <c r="BN154" s="181"/>
      <c r="BO154" s="24"/>
      <c r="BP154" s="21"/>
      <c r="BQ154" s="21"/>
      <c r="BR154" s="23"/>
      <c r="BS154" s="23"/>
      <c r="BT154" s="24"/>
      <c r="BU154" s="25"/>
    </row>
    <row r="155" spans="1:73" s="22" customFormat="1" ht="197.2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3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0"/>
      <c r="AJ155" s="20"/>
      <c r="AK155" s="21"/>
      <c r="AL155" s="231"/>
      <c r="AM155" s="20"/>
      <c r="AN155" s="20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31"/>
      <c r="BE155" s="182"/>
      <c r="BF155" s="23"/>
      <c r="BG155" s="20"/>
      <c r="BH155" s="20"/>
      <c r="BI155" s="23"/>
      <c r="BJ155" s="20"/>
      <c r="BK155" s="20"/>
      <c r="BL155" s="23"/>
      <c r="BM155" s="21"/>
      <c r="BN155" s="181"/>
      <c r="BO155" s="24"/>
      <c r="BP155" s="21"/>
      <c r="BQ155" s="21"/>
      <c r="BR155" s="23"/>
      <c r="BS155" s="23"/>
      <c r="BT155" s="24"/>
      <c r="BU155" s="25"/>
    </row>
    <row r="156" spans="1:73" s="22" customFormat="1" ht="197.2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0"/>
      <c r="AJ156" s="20"/>
      <c r="AK156" s="21"/>
      <c r="AL156" s="231"/>
      <c r="AM156" s="20"/>
      <c r="AN156" s="20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31"/>
      <c r="BE156" s="21"/>
      <c r="BF156" s="21"/>
      <c r="BG156" s="20"/>
      <c r="BH156" s="20"/>
      <c r="BI156" s="23"/>
      <c r="BJ156" s="20"/>
      <c r="BK156" s="20"/>
      <c r="BL156" s="23"/>
      <c r="BM156" s="21"/>
      <c r="BN156" s="181"/>
      <c r="BO156" s="24"/>
      <c r="BP156" s="21"/>
      <c r="BQ156" s="21"/>
      <c r="BR156" s="23"/>
      <c r="BS156" s="23"/>
      <c r="BT156" s="24"/>
      <c r="BU156" s="25"/>
    </row>
    <row r="157" spans="1:73" s="22" customFormat="1" ht="197.2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3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0"/>
      <c r="AJ157" s="20"/>
      <c r="AK157" s="21"/>
      <c r="AL157" s="231"/>
      <c r="AM157" s="20"/>
      <c r="AN157" s="20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31"/>
      <c r="BE157" s="181"/>
      <c r="BF157" s="21"/>
      <c r="BG157" s="20"/>
      <c r="BH157" s="20"/>
      <c r="BI157" s="23"/>
      <c r="BJ157" s="20"/>
      <c r="BK157" s="20"/>
      <c r="BL157" s="23"/>
      <c r="BM157" s="21"/>
      <c r="BN157" s="181"/>
      <c r="BO157" s="24"/>
      <c r="BP157" s="21"/>
      <c r="BQ157" s="21"/>
      <c r="BR157" s="23"/>
      <c r="BS157" s="23"/>
      <c r="BT157" s="24"/>
      <c r="BU157" s="25"/>
    </row>
    <row r="158" spans="1:73" s="22" customFormat="1" ht="197.2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0"/>
      <c r="AI158" s="20"/>
      <c r="AJ158" s="20"/>
      <c r="AK158" s="21"/>
      <c r="AL158" s="231"/>
      <c r="AM158" s="20"/>
      <c r="AN158" s="20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31"/>
      <c r="BE158" s="21"/>
      <c r="BF158" s="21"/>
      <c r="BG158" s="20"/>
      <c r="BH158" s="20"/>
      <c r="BI158" s="23"/>
      <c r="BJ158" s="20"/>
      <c r="BK158" s="20"/>
      <c r="BL158" s="23"/>
      <c r="BM158" s="21"/>
      <c r="BN158" s="181"/>
      <c r="BO158" s="24"/>
      <c r="BP158" s="21"/>
      <c r="BQ158" s="21"/>
      <c r="BR158" s="23"/>
      <c r="BS158" s="23"/>
      <c r="BT158" s="24"/>
      <c r="BU158" s="25"/>
    </row>
    <row r="159" spans="1:73" s="22" customFormat="1" ht="197.2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3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0"/>
      <c r="AI159" s="20"/>
      <c r="AJ159" s="20"/>
      <c r="AK159" s="21"/>
      <c r="AL159" s="231"/>
      <c r="AM159" s="20"/>
      <c r="AN159" s="20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31"/>
      <c r="BE159" s="182"/>
      <c r="BF159" s="23"/>
      <c r="BG159" s="20"/>
      <c r="BH159" s="20"/>
      <c r="BI159" s="23"/>
      <c r="BJ159" s="20"/>
      <c r="BK159" s="20"/>
      <c r="BL159" s="23"/>
      <c r="BM159" s="21"/>
      <c r="BN159" s="181"/>
      <c r="BO159" s="24"/>
      <c r="BP159" s="21"/>
      <c r="BQ159" s="21"/>
      <c r="BR159" s="23"/>
      <c r="BS159" s="23"/>
      <c r="BT159" s="24"/>
      <c r="BU159" s="25"/>
    </row>
    <row r="160" spans="1:73" s="22" customFormat="1" ht="252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3"/>
      <c r="AJ160" s="23"/>
      <c r="AK160" s="21"/>
      <c r="AL160" s="231"/>
      <c r="AM160" s="23"/>
      <c r="AN160" s="23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31"/>
      <c r="BE160" s="21"/>
      <c r="BF160" s="20"/>
      <c r="BG160" s="20"/>
      <c r="BH160" s="20"/>
      <c r="BI160" s="23"/>
      <c r="BJ160" s="20"/>
      <c r="BK160" s="20"/>
      <c r="BL160" s="23"/>
      <c r="BM160" s="21"/>
      <c r="BN160" s="181"/>
      <c r="BO160" s="24"/>
      <c r="BP160" s="21"/>
      <c r="BQ160" s="21"/>
      <c r="BR160" s="23"/>
      <c r="BS160" s="23"/>
      <c r="BT160" s="24"/>
      <c r="BU160" s="25"/>
    </row>
    <row r="161" spans="1:73" s="22" customFormat="1" ht="252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3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0"/>
      <c r="AI161" s="23"/>
      <c r="AJ161" s="23"/>
      <c r="AK161" s="21"/>
      <c r="AL161" s="231"/>
      <c r="AM161" s="23"/>
      <c r="AN161" s="23"/>
      <c r="AO161" s="21"/>
      <c r="AP161" s="21"/>
      <c r="AQ161" s="21"/>
      <c r="AR161" s="21"/>
      <c r="AS161" s="21"/>
      <c r="AT161" s="18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31"/>
      <c r="BE161" s="181"/>
      <c r="BF161" s="21"/>
      <c r="BG161" s="20"/>
      <c r="BH161" s="20"/>
      <c r="BI161" s="23"/>
      <c r="BJ161" s="20"/>
      <c r="BK161" s="20"/>
      <c r="BL161" s="23"/>
      <c r="BM161" s="21"/>
      <c r="BN161" s="181"/>
      <c r="BO161" s="24"/>
      <c r="BP161" s="21"/>
      <c r="BQ161" s="21"/>
      <c r="BR161" s="23"/>
      <c r="BS161" s="23"/>
      <c r="BT161" s="24"/>
      <c r="BU161" s="25"/>
    </row>
    <row r="162" spans="1:73" s="22" customFormat="1" ht="22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0"/>
      <c r="AI162" s="23"/>
      <c r="AJ162" s="23"/>
      <c r="AK162" s="21"/>
      <c r="AL162" s="231"/>
      <c r="AM162" s="23"/>
      <c r="AN162" s="23"/>
      <c r="AO162" s="21"/>
      <c r="AP162" s="21"/>
      <c r="AQ162" s="21"/>
      <c r="AR162" s="21"/>
      <c r="AS162" s="21"/>
      <c r="AT162" s="18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31"/>
      <c r="BE162" s="231"/>
      <c r="BF162" s="20"/>
      <c r="BG162" s="20"/>
      <c r="BH162" s="20"/>
      <c r="BI162" s="23"/>
      <c r="BJ162" s="20"/>
      <c r="BK162" s="20"/>
      <c r="BL162" s="23"/>
      <c r="BM162" s="21"/>
      <c r="BN162" s="181"/>
      <c r="BO162" s="24"/>
      <c r="BP162" s="21"/>
      <c r="BQ162" s="21"/>
      <c r="BR162" s="23"/>
      <c r="BS162" s="23"/>
      <c r="BT162" s="24"/>
      <c r="BU162" s="25"/>
    </row>
    <row r="163" spans="1:73" s="22" customFormat="1" ht="209.2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3"/>
      <c r="P163" s="23"/>
      <c r="Q163" s="23"/>
      <c r="R163" s="23"/>
      <c r="S163" s="23"/>
      <c r="T163" s="23"/>
      <c r="U163" s="23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0"/>
      <c r="AI163" s="23"/>
      <c r="AJ163" s="20"/>
      <c r="AK163" s="21"/>
      <c r="AL163" s="231"/>
      <c r="AM163" s="23"/>
      <c r="AN163" s="20"/>
      <c r="AO163" s="21"/>
      <c r="AP163" s="20"/>
      <c r="AQ163" s="23"/>
      <c r="AR163" s="20"/>
      <c r="AS163" s="21"/>
      <c r="AT163" s="231"/>
      <c r="AU163" s="23"/>
      <c r="AV163" s="21"/>
      <c r="AW163" s="21"/>
      <c r="AX163" s="21"/>
      <c r="AY163" s="21"/>
      <c r="AZ163" s="21"/>
      <c r="BA163" s="21"/>
      <c r="BB163" s="21"/>
      <c r="BC163" s="21"/>
      <c r="BD163" s="20"/>
      <c r="BE163" s="21"/>
      <c r="BF163" s="21"/>
      <c r="BG163" s="20"/>
      <c r="BH163" s="20"/>
      <c r="BI163" s="23"/>
      <c r="BJ163" s="20"/>
      <c r="BK163" s="20"/>
      <c r="BL163" s="23"/>
      <c r="BM163" s="21"/>
      <c r="BN163" s="181"/>
      <c r="BO163" s="24"/>
      <c r="BP163" s="21"/>
      <c r="BQ163" s="21"/>
      <c r="BR163" s="23"/>
      <c r="BS163" s="23"/>
      <c r="BT163" s="24"/>
      <c r="BU163" s="25"/>
    </row>
    <row r="164" spans="1:73" s="22" customFormat="1" ht="136.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3"/>
      <c r="P164" s="23"/>
      <c r="Q164" s="23"/>
      <c r="R164" s="23"/>
      <c r="S164" s="23"/>
      <c r="T164" s="23"/>
      <c r="U164" s="23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0"/>
      <c r="AI164" s="20"/>
      <c r="AJ164" s="20"/>
      <c r="AK164" s="21"/>
      <c r="AL164" s="231"/>
      <c r="AM164" s="20"/>
      <c r="AN164" s="20"/>
      <c r="AO164" s="21"/>
      <c r="AP164" s="21"/>
      <c r="AQ164" s="21"/>
      <c r="AR164" s="21"/>
      <c r="AS164" s="21"/>
      <c r="AT164" s="18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31"/>
      <c r="BE164" s="181"/>
      <c r="BF164" s="21"/>
      <c r="BG164" s="20"/>
      <c r="BH164" s="20"/>
      <c r="BI164" s="23"/>
      <c r="BJ164" s="20"/>
      <c r="BK164" s="20"/>
      <c r="BL164" s="23"/>
      <c r="BM164" s="21"/>
      <c r="BN164" s="181"/>
      <c r="BO164" s="24"/>
      <c r="BP164" s="21"/>
      <c r="BQ164" s="21"/>
      <c r="BR164" s="23"/>
      <c r="BS164" s="23"/>
      <c r="BT164" s="24"/>
      <c r="BU164" s="25"/>
    </row>
    <row r="165" spans="1:73" s="22" customFormat="1" ht="136.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3"/>
      <c r="P165" s="23"/>
      <c r="Q165" s="23"/>
      <c r="R165" s="23"/>
      <c r="S165" s="23"/>
      <c r="T165" s="23"/>
      <c r="U165" s="23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0"/>
      <c r="AI165" s="20"/>
      <c r="AJ165" s="20"/>
      <c r="AK165" s="21"/>
      <c r="AL165" s="231"/>
      <c r="AM165" s="20"/>
      <c r="AN165" s="20"/>
      <c r="AO165" s="21"/>
      <c r="AP165" s="21"/>
      <c r="AQ165" s="21"/>
      <c r="AR165" s="21"/>
      <c r="AS165" s="21"/>
      <c r="AT165" s="18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31"/>
      <c r="BE165" s="181"/>
      <c r="BF165" s="21"/>
      <c r="BG165" s="20"/>
      <c r="BH165" s="20"/>
      <c r="BI165" s="23"/>
      <c r="BJ165" s="20"/>
      <c r="BK165" s="20"/>
      <c r="BL165" s="23"/>
      <c r="BM165" s="21"/>
      <c r="BN165" s="181"/>
      <c r="BO165" s="24"/>
      <c r="BP165" s="21"/>
      <c r="BQ165" s="21"/>
      <c r="BR165" s="23"/>
      <c r="BS165" s="23"/>
      <c r="BT165" s="24"/>
      <c r="BU165" s="25"/>
    </row>
    <row r="166" spans="1:73" s="22" customFormat="1" ht="136.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0"/>
      <c r="P166" s="20"/>
      <c r="Q166" s="20"/>
      <c r="R166" s="20"/>
      <c r="S166" s="20"/>
      <c r="T166" s="20"/>
      <c r="U166" s="23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0"/>
      <c r="AI166" s="20"/>
      <c r="AJ166" s="20"/>
      <c r="AK166" s="21"/>
      <c r="AL166" s="231"/>
      <c r="AM166" s="20"/>
      <c r="AN166" s="20"/>
      <c r="AO166" s="21"/>
      <c r="AP166" s="21"/>
      <c r="AQ166" s="21"/>
      <c r="AR166" s="21"/>
      <c r="AS166" s="21"/>
      <c r="AT166" s="18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31"/>
      <c r="BE166" s="181"/>
      <c r="BF166" s="21"/>
      <c r="BG166" s="20"/>
      <c r="BH166" s="20"/>
      <c r="BI166" s="23"/>
      <c r="BJ166" s="20"/>
      <c r="BK166" s="20"/>
      <c r="BL166" s="23"/>
      <c r="BM166" s="21"/>
      <c r="BN166" s="181"/>
      <c r="BO166" s="24"/>
      <c r="BP166" s="21"/>
      <c r="BQ166" s="21"/>
      <c r="BR166" s="23"/>
      <c r="BS166" s="23"/>
      <c r="BT166" s="24"/>
      <c r="BU166" s="25"/>
    </row>
    <row r="167" spans="1:73" s="22" customFormat="1" ht="136.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31"/>
      <c r="N167" s="20"/>
      <c r="O167" s="23"/>
      <c r="P167" s="20"/>
      <c r="Q167" s="20"/>
      <c r="R167" s="20"/>
      <c r="S167" s="20"/>
      <c r="T167" s="20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0"/>
      <c r="AI167" s="20"/>
      <c r="AJ167" s="20"/>
      <c r="AK167" s="21"/>
      <c r="AL167" s="231"/>
      <c r="AM167" s="20"/>
      <c r="AN167" s="20"/>
      <c r="AO167" s="21"/>
      <c r="AP167" s="21"/>
      <c r="AQ167" s="21"/>
      <c r="AR167" s="21"/>
      <c r="AS167" s="21"/>
      <c r="AT167" s="18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31"/>
      <c r="BE167" s="181"/>
      <c r="BF167" s="21"/>
      <c r="BG167" s="20"/>
      <c r="BH167" s="20"/>
      <c r="BI167" s="23"/>
      <c r="BJ167" s="20"/>
      <c r="BK167" s="20"/>
      <c r="BL167" s="23"/>
      <c r="BM167" s="21"/>
      <c r="BN167" s="181"/>
      <c r="BO167" s="24"/>
      <c r="BP167" s="21"/>
      <c r="BQ167" s="21"/>
      <c r="BR167" s="23"/>
      <c r="BS167" s="23"/>
      <c r="BT167" s="24"/>
      <c r="BU167" s="25"/>
    </row>
    <row r="168" spans="1:73" s="22" customFormat="1" ht="209.2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0"/>
      <c r="AI168" s="20"/>
      <c r="AJ168" s="20"/>
      <c r="AK168" s="21"/>
      <c r="AL168" s="231"/>
      <c r="AM168" s="20"/>
      <c r="AN168" s="20"/>
      <c r="AO168" s="21"/>
      <c r="AP168" s="21"/>
      <c r="AQ168" s="21"/>
      <c r="AR168" s="21"/>
      <c r="AS168" s="21"/>
      <c r="AT168" s="18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31"/>
      <c r="BE168" s="21"/>
      <c r="BF168" s="20"/>
      <c r="BG168" s="20"/>
      <c r="BH168" s="20"/>
      <c r="BI168" s="23"/>
      <c r="BJ168" s="20"/>
      <c r="BK168" s="20"/>
      <c r="BL168" s="23"/>
      <c r="BM168" s="21"/>
      <c r="BN168" s="181"/>
      <c r="BO168" s="24"/>
      <c r="BP168" s="21"/>
      <c r="BQ168" s="21"/>
      <c r="BR168" s="23"/>
      <c r="BS168" s="23"/>
      <c r="BT168" s="24"/>
      <c r="BU168" s="25"/>
    </row>
    <row r="169" spans="1:73" s="22" customFormat="1" ht="154.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3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0"/>
      <c r="AI169" s="20"/>
      <c r="AJ169" s="20"/>
      <c r="AK169" s="21"/>
      <c r="AL169" s="231"/>
      <c r="AM169" s="20"/>
      <c r="AN169" s="20"/>
      <c r="AO169" s="21"/>
      <c r="AP169" s="21"/>
      <c r="AQ169" s="21"/>
      <c r="AR169" s="21"/>
      <c r="AS169" s="21"/>
      <c r="AT169" s="18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31"/>
      <c r="BE169" s="231"/>
      <c r="BF169" s="20"/>
      <c r="BG169" s="20"/>
      <c r="BH169" s="20"/>
      <c r="BI169" s="23"/>
      <c r="BJ169" s="20"/>
      <c r="BK169" s="20"/>
      <c r="BL169" s="23"/>
      <c r="BM169" s="21"/>
      <c r="BN169" s="181"/>
      <c r="BO169" s="24"/>
      <c r="BP169" s="21"/>
      <c r="BQ169" s="21"/>
      <c r="BR169" s="23"/>
      <c r="BS169" s="23"/>
      <c r="BT169" s="24"/>
      <c r="BU169" s="25"/>
    </row>
    <row r="170" spans="1:73" s="22" customFormat="1" ht="249.7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3"/>
      <c r="P170" s="23"/>
      <c r="Q170" s="23"/>
      <c r="R170" s="23"/>
      <c r="S170" s="23"/>
      <c r="T170" s="23"/>
      <c r="U170" s="23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0"/>
      <c r="AI170" s="20"/>
      <c r="AJ170" s="20"/>
      <c r="AK170" s="21"/>
      <c r="AL170" s="231"/>
      <c r="AM170" s="20"/>
      <c r="AN170" s="20"/>
      <c r="AO170" s="21"/>
      <c r="AP170" s="21"/>
      <c r="AQ170" s="21"/>
      <c r="AR170" s="21"/>
      <c r="AS170" s="21"/>
      <c r="AT170" s="18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31"/>
      <c r="BE170" s="23"/>
      <c r="BF170" s="23"/>
      <c r="BG170" s="20"/>
      <c r="BH170" s="20"/>
      <c r="BI170" s="23"/>
      <c r="BJ170" s="20"/>
      <c r="BK170" s="20"/>
      <c r="BL170" s="23"/>
      <c r="BM170" s="21"/>
      <c r="BN170" s="181"/>
      <c r="BO170" s="24"/>
      <c r="BP170" s="21"/>
      <c r="BQ170" s="21"/>
      <c r="BR170" s="23"/>
      <c r="BS170" s="23"/>
      <c r="BT170" s="24"/>
      <c r="BU170" s="25"/>
    </row>
    <row r="171" spans="1:73" s="22" customFormat="1" ht="152.2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0"/>
      <c r="AI171" s="20"/>
      <c r="AJ171" s="20"/>
      <c r="AK171" s="21"/>
      <c r="AL171" s="231"/>
      <c r="AM171" s="20"/>
      <c r="AN171" s="20"/>
      <c r="AO171" s="21"/>
      <c r="AP171" s="21"/>
      <c r="AQ171" s="21"/>
      <c r="AR171" s="21"/>
      <c r="AS171" s="21"/>
      <c r="AT171" s="18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31"/>
      <c r="BE171" s="21"/>
      <c r="BF171" s="21"/>
      <c r="BG171" s="20"/>
      <c r="BH171" s="20"/>
      <c r="BI171" s="23"/>
      <c r="BJ171" s="20"/>
      <c r="BK171" s="20"/>
      <c r="BL171" s="23"/>
      <c r="BM171" s="21"/>
      <c r="BN171" s="181"/>
      <c r="BO171" s="24"/>
      <c r="BP171" s="21"/>
      <c r="BQ171" s="21"/>
      <c r="BR171" s="23"/>
      <c r="BS171" s="23"/>
      <c r="BT171" s="24"/>
      <c r="BU171" s="25"/>
    </row>
    <row r="172" spans="1:73" s="22" customFormat="1" ht="152.2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3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0"/>
      <c r="AI172" s="20"/>
      <c r="AJ172" s="20"/>
      <c r="AK172" s="21"/>
      <c r="AL172" s="231"/>
      <c r="AM172" s="20"/>
      <c r="AN172" s="20"/>
      <c r="AO172" s="21"/>
      <c r="AP172" s="21"/>
      <c r="AQ172" s="21"/>
      <c r="AR172" s="21"/>
      <c r="AS172" s="21"/>
      <c r="AT172" s="18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31"/>
      <c r="BE172" s="231"/>
      <c r="BF172" s="20"/>
      <c r="BG172" s="20"/>
      <c r="BH172" s="20"/>
      <c r="BI172" s="23"/>
      <c r="BJ172" s="20"/>
      <c r="BK172" s="20"/>
      <c r="BL172" s="23"/>
      <c r="BM172" s="21"/>
      <c r="BN172" s="181"/>
      <c r="BO172" s="24"/>
      <c r="BP172" s="21"/>
      <c r="BQ172" s="21"/>
      <c r="BR172" s="23"/>
      <c r="BS172" s="23"/>
      <c r="BT172" s="24"/>
      <c r="BU172" s="25"/>
    </row>
    <row r="173" spans="1:73" s="22" customFormat="1" ht="192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0"/>
      <c r="AI173" s="21"/>
      <c r="AJ173" s="20"/>
      <c r="AK173" s="21"/>
      <c r="AL173" s="231"/>
      <c r="AM173" s="21"/>
      <c r="AN173" s="20"/>
      <c r="AO173" s="21"/>
      <c r="AP173" s="21"/>
      <c r="AQ173" s="21"/>
      <c r="AR173" s="21"/>
      <c r="AS173" s="21"/>
      <c r="AT173" s="231"/>
      <c r="AU173" s="21"/>
      <c r="AV173" s="21"/>
      <c r="AW173" s="21"/>
      <c r="AX173" s="21"/>
      <c r="AY173" s="21"/>
      <c r="AZ173" s="21"/>
      <c r="BA173" s="21"/>
      <c r="BB173" s="20"/>
      <c r="BC173" s="21"/>
      <c r="BD173" s="20"/>
      <c r="BE173" s="21"/>
      <c r="BF173" s="21"/>
      <c r="BG173" s="20"/>
      <c r="BH173" s="20"/>
      <c r="BI173" s="23"/>
      <c r="BJ173" s="20"/>
      <c r="BK173" s="20"/>
      <c r="BL173" s="23"/>
      <c r="BM173" s="21"/>
      <c r="BN173" s="181"/>
      <c r="BO173" s="24"/>
      <c r="BP173" s="21"/>
      <c r="BQ173" s="21"/>
      <c r="BR173" s="23"/>
      <c r="BS173" s="23"/>
      <c r="BT173" s="24"/>
      <c r="BU173" s="25"/>
    </row>
    <row r="174" spans="1:73" s="22" customFormat="1" ht="129.7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0"/>
      <c r="P174" s="20"/>
      <c r="Q174" s="20"/>
      <c r="R174" s="20"/>
      <c r="S174" s="20"/>
      <c r="T174" s="20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0"/>
      <c r="AI174" s="21"/>
      <c r="AJ174" s="20"/>
      <c r="AK174" s="21"/>
      <c r="AL174" s="231"/>
      <c r="AM174" s="21"/>
      <c r="AN174" s="20"/>
      <c r="AO174" s="21"/>
      <c r="AP174" s="21"/>
      <c r="AQ174" s="21"/>
      <c r="AR174" s="21"/>
      <c r="AS174" s="21"/>
      <c r="AT174" s="23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31"/>
      <c r="BE174" s="21"/>
      <c r="BF174" s="21"/>
      <c r="BG174" s="20"/>
      <c r="BH174" s="20"/>
      <c r="BI174" s="23"/>
      <c r="BJ174" s="20"/>
      <c r="BK174" s="20"/>
      <c r="BL174" s="23"/>
      <c r="BM174" s="21"/>
      <c r="BN174" s="181"/>
      <c r="BO174" s="24"/>
      <c r="BP174" s="21"/>
      <c r="BQ174" s="21"/>
      <c r="BR174" s="23"/>
      <c r="BS174" s="23"/>
      <c r="BT174" s="24"/>
      <c r="BU174" s="25"/>
    </row>
    <row r="175" spans="1:73" s="22" customFormat="1" ht="154.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0"/>
      <c r="AI175" s="23"/>
      <c r="AJ175" s="23"/>
      <c r="AK175" s="21"/>
      <c r="AL175" s="231"/>
      <c r="AM175" s="20"/>
      <c r="AN175" s="20"/>
      <c r="AO175" s="21"/>
      <c r="AP175" s="21"/>
      <c r="AQ175" s="21"/>
      <c r="AR175" s="21"/>
      <c r="AS175" s="21"/>
      <c r="AT175" s="231"/>
      <c r="AU175" s="20"/>
      <c r="AV175" s="21"/>
      <c r="AW175" s="21"/>
      <c r="AX175" s="21"/>
      <c r="AY175" s="21"/>
      <c r="AZ175" s="21"/>
      <c r="BA175" s="21"/>
      <c r="BB175" s="21"/>
      <c r="BC175" s="21"/>
      <c r="BD175" s="231"/>
      <c r="BE175" s="23"/>
      <c r="BF175" s="23"/>
      <c r="BG175" s="20"/>
      <c r="BH175" s="20"/>
      <c r="BI175" s="23"/>
      <c r="BJ175" s="20"/>
      <c r="BK175" s="20"/>
      <c r="BL175" s="23"/>
      <c r="BM175" s="21"/>
      <c r="BN175" s="181"/>
      <c r="BO175" s="24"/>
      <c r="BP175" s="21"/>
      <c r="BQ175" s="21"/>
      <c r="BR175" s="23"/>
      <c r="BS175" s="23"/>
      <c r="BT175" s="24"/>
      <c r="BU175" s="25"/>
    </row>
    <row r="176" spans="1:73" s="22" customFormat="1" ht="154.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0"/>
      <c r="AI176" s="23"/>
      <c r="AJ176" s="23"/>
      <c r="AK176" s="21"/>
      <c r="AL176" s="231"/>
      <c r="AM176" s="20"/>
      <c r="AN176" s="20"/>
      <c r="AO176" s="21"/>
      <c r="AP176" s="21"/>
      <c r="AQ176" s="21"/>
      <c r="AR176" s="21"/>
      <c r="AS176" s="21"/>
      <c r="AT176" s="231"/>
      <c r="AU176" s="20"/>
      <c r="AV176" s="21"/>
      <c r="AW176" s="21"/>
      <c r="AX176" s="21"/>
      <c r="AY176" s="21"/>
      <c r="AZ176" s="21"/>
      <c r="BA176" s="21"/>
      <c r="BB176" s="21"/>
      <c r="BC176" s="21"/>
      <c r="BD176" s="231"/>
      <c r="BE176" s="21"/>
      <c r="BF176" s="20"/>
      <c r="BG176" s="20"/>
      <c r="BH176" s="20"/>
      <c r="BI176" s="23"/>
      <c r="BJ176" s="20"/>
      <c r="BK176" s="20"/>
      <c r="BL176" s="23"/>
      <c r="BM176" s="21"/>
      <c r="BN176" s="181"/>
      <c r="BO176" s="24"/>
      <c r="BP176" s="21"/>
      <c r="BQ176" s="21"/>
      <c r="BR176" s="23"/>
      <c r="BS176" s="23"/>
      <c r="BT176" s="24"/>
      <c r="BU176" s="25"/>
    </row>
    <row r="177" spans="1:73" s="22" customFormat="1" ht="154.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0"/>
      <c r="AI177" s="23"/>
      <c r="AJ177" s="23"/>
      <c r="AK177" s="21"/>
      <c r="AL177" s="231"/>
      <c r="AM177" s="20"/>
      <c r="AN177" s="20"/>
      <c r="AO177" s="21"/>
      <c r="AP177" s="21"/>
      <c r="AQ177" s="21"/>
      <c r="AR177" s="21"/>
      <c r="AS177" s="21"/>
      <c r="AT177" s="231"/>
      <c r="AU177" s="20"/>
      <c r="AV177" s="21"/>
      <c r="AW177" s="21"/>
      <c r="AX177" s="21"/>
      <c r="AY177" s="21"/>
      <c r="AZ177" s="21"/>
      <c r="BA177" s="21"/>
      <c r="BB177" s="21"/>
      <c r="BC177" s="21"/>
      <c r="BD177" s="231"/>
      <c r="BE177" s="23"/>
      <c r="BF177" s="23"/>
      <c r="BG177" s="20"/>
      <c r="BH177" s="20"/>
      <c r="BI177" s="23"/>
      <c r="BJ177" s="20"/>
      <c r="BK177" s="20"/>
      <c r="BL177" s="23"/>
      <c r="BM177" s="21"/>
      <c r="BN177" s="181"/>
      <c r="BO177" s="24"/>
      <c r="BP177" s="21"/>
      <c r="BQ177" s="21"/>
      <c r="BR177" s="23"/>
      <c r="BS177" s="23"/>
      <c r="BT177" s="24"/>
      <c r="BU177" s="25"/>
    </row>
    <row r="178" spans="1:73" s="22" customFormat="1" ht="154.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0"/>
      <c r="AI178" s="23"/>
      <c r="AJ178" s="23"/>
      <c r="AK178" s="21"/>
      <c r="AL178" s="231"/>
      <c r="AM178" s="20"/>
      <c r="AN178" s="20"/>
      <c r="AO178" s="21"/>
      <c r="AP178" s="21"/>
      <c r="AQ178" s="21"/>
      <c r="AR178" s="21"/>
      <c r="AS178" s="21"/>
      <c r="AT178" s="231"/>
      <c r="AU178" s="20"/>
      <c r="AV178" s="21"/>
      <c r="AW178" s="21"/>
      <c r="AX178" s="21"/>
      <c r="AY178" s="21"/>
      <c r="AZ178" s="21"/>
      <c r="BA178" s="21"/>
      <c r="BB178" s="21"/>
      <c r="BC178" s="21"/>
      <c r="BD178" s="231"/>
      <c r="BE178" s="21"/>
      <c r="BF178" s="20"/>
      <c r="BG178" s="20"/>
      <c r="BH178" s="20"/>
      <c r="BI178" s="23"/>
      <c r="BJ178" s="20"/>
      <c r="BK178" s="20"/>
      <c r="BL178" s="23"/>
      <c r="BM178" s="21"/>
      <c r="BN178" s="181"/>
      <c r="BO178" s="24"/>
      <c r="BP178" s="21"/>
      <c r="BQ178" s="21"/>
      <c r="BR178" s="23"/>
      <c r="BS178" s="23"/>
      <c r="BT178" s="24"/>
      <c r="BU178" s="25"/>
    </row>
    <row r="179" spans="1:73" s="22" customFormat="1" ht="154.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0"/>
      <c r="AI179" s="23"/>
      <c r="AJ179" s="23"/>
      <c r="AK179" s="21"/>
      <c r="AL179" s="231"/>
      <c r="AM179" s="20"/>
      <c r="AN179" s="20"/>
      <c r="AO179" s="21"/>
      <c r="AP179" s="21"/>
      <c r="AQ179" s="21"/>
      <c r="AR179" s="21"/>
      <c r="AS179" s="21"/>
      <c r="AT179" s="231"/>
      <c r="AU179" s="20"/>
      <c r="AV179" s="21"/>
      <c r="AW179" s="21"/>
      <c r="AX179" s="21"/>
      <c r="AY179" s="21"/>
      <c r="AZ179" s="21"/>
      <c r="BA179" s="21"/>
      <c r="BB179" s="21"/>
      <c r="BC179" s="21"/>
      <c r="BD179" s="231"/>
      <c r="BE179" s="23"/>
      <c r="BF179" s="23"/>
      <c r="BG179" s="20"/>
      <c r="BH179" s="20"/>
      <c r="BI179" s="23"/>
      <c r="BJ179" s="20"/>
      <c r="BK179" s="20"/>
      <c r="BL179" s="23"/>
      <c r="BM179" s="21"/>
      <c r="BN179" s="181"/>
      <c r="BO179" s="24"/>
      <c r="BP179" s="21"/>
      <c r="BQ179" s="21"/>
      <c r="BR179" s="23"/>
      <c r="BS179" s="23"/>
      <c r="BT179" s="24"/>
      <c r="BU179" s="25"/>
    </row>
    <row r="180" spans="1:73" s="22" customFormat="1" ht="154.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0"/>
      <c r="AI180" s="23"/>
      <c r="AJ180" s="23"/>
      <c r="AK180" s="21"/>
      <c r="AL180" s="231"/>
      <c r="AM180" s="20"/>
      <c r="AN180" s="20"/>
      <c r="AO180" s="21"/>
      <c r="AP180" s="21"/>
      <c r="AQ180" s="21"/>
      <c r="AR180" s="21"/>
      <c r="AS180" s="21"/>
      <c r="AT180" s="231"/>
      <c r="AU180" s="20"/>
      <c r="AV180" s="21"/>
      <c r="AW180" s="21"/>
      <c r="AX180" s="21"/>
      <c r="AY180" s="21"/>
      <c r="AZ180" s="21"/>
      <c r="BA180" s="21"/>
      <c r="BB180" s="21"/>
      <c r="BC180" s="21"/>
      <c r="BD180" s="231"/>
      <c r="BE180" s="21"/>
      <c r="BF180" s="21"/>
      <c r="BG180" s="20"/>
      <c r="BH180" s="20"/>
      <c r="BI180" s="23"/>
      <c r="BJ180" s="20"/>
      <c r="BK180" s="20"/>
      <c r="BL180" s="23"/>
      <c r="BM180" s="21"/>
      <c r="BN180" s="181"/>
      <c r="BO180" s="24"/>
      <c r="BP180" s="21"/>
      <c r="BQ180" s="21"/>
      <c r="BR180" s="23"/>
      <c r="BS180" s="23"/>
      <c r="BT180" s="24"/>
      <c r="BU180" s="25"/>
    </row>
    <row r="181" spans="1:73" s="22" customFormat="1" ht="154.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0"/>
      <c r="AI181" s="23"/>
      <c r="AJ181" s="23"/>
      <c r="AK181" s="21"/>
      <c r="AL181" s="231"/>
      <c r="AM181" s="20"/>
      <c r="AN181" s="20"/>
      <c r="AO181" s="21"/>
      <c r="AP181" s="21"/>
      <c r="AQ181" s="21"/>
      <c r="AR181" s="21"/>
      <c r="AS181" s="21"/>
      <c r="AT181" s="231"/>
      <c r="AU181" s="20"/>
      <c r="AV181" s="21"/>
      <c r="AW181" s="21"/>
      <c r="AX181" s="21"/>
      <c r="AY181" s="21"/>
      <c r="AZ181" s="21"/>
      <c r="BA181" s="21"/>
      <c r="BB181" s="21"/>
      <c r="BC181" s="21"/>
      <c r="BD181" s="231"/>
      <c r="BE181" s="23"/>
      <c r="BF181" s="23"/>
      <c r="BG181" s="20"/>
      <c r="BH181" s="20"/>
      <c r="BI181" s="23"/>
      <c r="BJ181" s="20"/>
      <c r="BK181" s="20"/>
      <c r="BL181" s="23"/>
      <c r="BM181" s="21"/>
      <c r="BN181" s="181"/>
      <c r="BO181" s="24"/>
      <c r="BP181" s="21"/>
      <c r="BQ181" s="21"/>
      <c r="BR181" s="23"/>
      <c r="BS181" s="23"/>
      <c r="BT181" s="24"/>
      <c r="BU181" s="25"/>
    </row>
    <row r="182" spans="1:73" s="22" customFormat="1" ht="249.7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3"/>
      <c r="P182" s="23"/>
      <c r="Q182" s="23"/>
      <c r="R182" s="23"/>
      <c r="S182" s="23"/>
      <c r="T182" s="23"/>
      <c r="U182" s="23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0"/>
      <c r="AI182" s="23"/>
      <c r="AJ182" s="23"/>
      <c r="AK182" s="21"/>
      <c r="AL182" s="231"/>
      <c r="AM182" s="23"/>
      <c r="AN182" s="23"/>
      <c r="AO182" s="21"/>
      <c r="AP182" s="21"/>
      <c r="AQ182" s="21"/>
      <c r="AR182" s="21"/>
      <c r="AS182" s="21"/>
      <c r="AT182" s="231"/>
      <c r="AU182" s="23"/>
      <c r="AV182" s="21"/>
      <c r="AW182" s="21"/>
      <c r="AX182" s="21"/>
      <c r="AY182" s="21"/>
      <c r="AZ182" s="21"/>
      <c r="BA182" s="21"/>
      <c r="BB182" s="21"/>
      <c r="BC182" s="21"/>
      <c r="BD182" s="231"/>
      <c r="BE182" s="21"/>
      <c r="BF182" s="20"/>
      <c r="BG182" s="21"/>
      <c r="BH182" s="21"/>
      <c r="BI182" s="23"/>
      <c r="BJ182" s="20"/>
      <c r="BK182" s="20"/>
      <c r="BL182" s="23"/>
      <c r="BM182" s="21"/>
      <c r="BN182" s="181"/>
      <c r="BO182" s="24"/>
      <c r="BP182" s="21"/>
      <c r="BQ182" s="21"/>
      <c r="BR182" s="23"/>
      <c r="BS182" s="23"/>
      <c r="BT182" s="24"/>
      <c r="BU182" s="25"/>
    </row>
    <row r="183" spans="1:73" s="22" customFormat="1" ht="124.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3"/>
      <c r="P183" s="23"/>
      <c r="Q183" s="23"/>
      <c r="R183" s="23"/>
      <c r="S183" s="23"/>
      <c r="T183" s="23"/>
      <c r="U183" s="23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0"/>
      <c r="AI183" s="23"/>
      <c r="AJ183" s="23"/>
      <c r="AK183" s="21"/>
      <c r="AL183" s="231"/>
      <c r="AM183" s="20"/>
      <c r="AN183" s="20"/>
      <c r="AO183" s="21"/>
      <c r="AP183" s="21"/>
      <c r="AQ183" s="21"/>
      <c r="AR183" s="21"/>
      <c r="AS183" s="21"/>
      <c r="AT183" s="231"/>
      <c r="AU183" s="20"/>
      <c r="AV183" s="21"/>
      <c r="AW183" s="21"/>
      <c r="AX183" s="21"/>
      <c r="AY183" s="21"/>
      <c r="AZ183" s="21"/>
      <c r="BA183" s="21"/>
      <c r="BB183" s="21"/>
      <c r="BC183" s="21"/>
      <c r="BD183" s="231"/>
      <c r="BE183" s="21"/>
      <c r="BF183" s="21"/>
      <c r="BG183" s="20"/>
      <c r="BH183" s="20"/>
      <c r="BI183" s="23"/>
      <c r="BJ183" s="20"/>
      <c r="BK183" s="20"/>
      <c r="BL183" s="23"/>
      <c r="BM183" s="21"/>
      <c r="BN183" s="181"/>
      <c r="BO183" s="24"/>
      <c r="BP183" s="21"/>
      <c r="BQ183" s="21"/>
      <c r="BR183" s="23"/>
      <c r="BS183" s="23"/>
      <c r="BT183" s="24"/>
      <c r="BU183" s="25"/>
    </row>
    <row r="184" spans="1:73" s="22" customFormat="1" ht="124.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3"/>
      <c r="P184" s="23"/>
      <c r="Q184" s="23"/>
      <c r="R184" s="23"/>
      <c r="S184" s="23"/>
      <c r="T184" s="23"/>
      <c r="U184" s="23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0"/>
      <c r="AI184" s="23"/>
      <c r="AJ184" s="23"/>
      <c r="AK184" s="21"/>
      <c r="AL184" s="231"/>
      <c r="AM184" s="20"/>
      <c r="AN184" s="20"/>
      <c r="AO184" s="21"/>
      <c r="AP184" s="21"/>
      <c r="AQ184" s="21"/>
      <c r="AR184" s="21"/>
      <c r="AS184" s="21"/>
      <c r="AT184" s="231"/>
      <c r="AU184" s="20"/>
      <c r="AV184" s="21"/>
      <c r="AW184" s="21"/>
      <c r="AX184" s="21"/>
      <c r="AY184" s="21"/>
      <c r="AZ184" s="21"/>
      <c r="BA184" s="21"/>
      <c r="BB184" s="21"/>
      <c r="BC184" s="21"/>
      <c r="BD184" s="231"/>
      <c r="BE184" s="21"/>
      <c r="BF184" s="21"/>
      <c r="BG184" s="20"/>
      <c r="BH184" s="20"/>
      <c r="BI184" s="23"/>
      <c r="BJ184" s="20"/>
      <c r="BK184" s="20"/>
      <c r="BL184" s="23"/>
      <c r="BM184" s="21"/>
      <c r="BN184" s="181"/>
      <c r="BO184" s="24"/>
      <c r="BP184" s="21"/>
      <c r="BQ184" s="21"/>
      <c r="BR184" s="23"/>
      <c r="BS184" s="23"/>
      <c r="BT184" s="24"/>
      <c r="BU184" s="25"/>
    </row>
    <row r="185" spans="1:73" s="22" customFormat="1" ht="124.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0"/>
      <c r="AI185" s="23"/>
      <c r="AJ185" s="23"/>
      <c r="AK185" s="21"/>
      <c r="AL185" s="231"/>
      <c r="AM185" s="20"/>
      <c r="AN185" s="20"/>
      <c r="AO185" s="21"/>
      <c r="AP185" s="21"/>
      <c r="AQ185" s="21"/>
      <c r="AR185" s="21"/>
      <c r="AS185" s="21"/>
      <c r="AT185" s="231"/>
      <c r="AU185" s="20"/>
      <c r="AV185" s="21"/>
      <c r="AW185" s="21"/>
      <c r="AX185" s="21"/>
      <c r="AY185" s="21"/>
      <c r="AZ185" s="21"/>
      <c r="BA185" s="21"/>
      <c r="BB185" s="21"/>
      <c r="BC185" s="21"/>
      <c r="BD185" s="231"/>
      <c r="BE185" s="21"/>
      <c r="BF185" s="21"/>
      <c r="BG185" s="20"/>
      <c r="BH185" s="20"/>
      <c r="BI185" s="23"/>
      <c r="BJ185" s="20"/>
      <c r="BK185" s="20"/>
      <c r="BL185" s="23"/>
      <c r="BM185" s="21"/>
      <c r="BN185" s="181"/>
      <c r="BO185" s="24"/>
      <c r="BP185" s="21"/>
      <c r="BQ185" s="21"/>
      <c r="BR185" s="23"/>
      <c r="BS185" s="23"/>
      <c r="BT185" s="24"/>
      <c r="BU185" s="25"/>
    </row>
    <row r="186" spans="1:73" s="22" customFormat="1" ht="124.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0"/>
      <c r="AI186" s="23"/>
      <c r="AJ186" s="23"/>
      <c r="AK186" s="21"/>
      <c r="AL186" s="231"/>
      <c r="AM186" s="20"/>
      <c r="AN186" s="20"/>
      <c r="AO186" s="21"/>
      <c r="AP186" s="21"/>
      <c r="AQ186" s="21"/>
      <c r="AR186" s="21"/>
      <c r="AS186" s="21"/>
      <c r="AT186" s="231"/>
      <c r="AU186" s="20"/>
      <c r="AV186" s="21"/>
      <c r="AW186" s="21"/>
      <c r="AX186" s="21"/>
      <c r="AY186" s="21"/>
      <c r="AZ186" s="21"/>
      <c r="BA186" s="21"/>
      <c r="BB186" s="21"/>
      <c r="BC186" s="21"/>
      <c r="BD186" s="231"/>
      <c r="BE186" s="21"/>
      <c r="BF186" s="21"/>
      <c r="BG186" s="20"/>
      <c r="BH186" s="20"/>
      <c r="BI186" s="23"/>
      <c r="BJ186" s="20"/>
      <c r="BK186" s="20"/>
      <c r="BL186" s="23"/>
      <c r="BM186" s="21"/>
      <c r="BN186" s="181"/>
      <c r="BO186" s="24"/>
      <c r="BP186" s="21"/>
      <c r="BQ186" s="21"/>
      <c r="BR186" s="23"/>
      <c r="BS186" s="23"/>
      <c r="BT186" s="24"/>
      <c r="BU186" s="25"/>
    </row>
    <row r="187" spans="1:73" s="22" customFormat="1" ht="124.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0"/>
      <c r="AI187" s="23"/>
      <c r="AJ187" s="23"/>
      <c r="AK187" s="21"/>
      <c r="AL187" s="231"/>
      <c r="AM187" s="20"/>
      <c r="AN187" s="20"/>
      <c r="AO187" s="21"/>
      <c r="AP187" s="21"/>
      <c r="AQ187" s="21"/>
      <c r="AR187" s="21"/>
      <c r="AS187" s="21"/>
      <c r="AT187" s="231"/>
      <c r="AU187" s="20"/>
      <c r="AV187" s="21"/>
      <c r="AW187" s="21"/>
      <c r="AX187" s="21"/>
      <c r="AY187" s="21"/>
      <c r="AZ187" s="21"/>
      <c r="BA187" s="21"/>
      <c r="BB187" s="21"/>
      <c r="BC187" s="21"/>
      <c r="BD187" s="231"/>
      <c r="BE187" s="21"/>
      <c r="BF187" s="21"/>
      <c r="BG187" s="20"/>
      <c r="BH187" s="20"/>
      <c r="BI187" s="23"/>
      <c r="BJ187" s="20"/>
      <c r="BK187" s="20"/>
      <c r="BL187" s="23"/>
      <c r="BM187" s="21"/>
      <c r="BN187" s="181"/>
      <c r="BO187" s="24"/>
      <c r="BP187" s="21"/>
      <c r="BQ187" s="21"/>
      <c r="BR187" s="23"/>
      <c r="BS187" s="23"/>
      <c r="BT187" s="24"/>
      <c r="BU187" s="25"/>
    </row>
    <row r="188" spans="1:73" s="22" customFormat="1" ht="409.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0"/>
      <c r="AI188" s="23"/>
      <c r="AJ188" s="23"/>
      <c r="AK188" s="21"/>
      <c r="AL188" s="231"/>
      <c r="AM188" s="20"/>
      <c r="AN188" s="20"/>
      <c r="AO188" s="21"/>
      <c r="AP188" s="21"/>
      <c r="AQ188" s="21"/>
      <c r="AR188" s="21"/>
      <c r="AS188" s="21"/>
      <c r="AT188" s="231"/>
      <c r="AU188" s="20"/>
      <c r="AV188" s="21"/>
      <c r="AW188" s="21"/>
      <c r="AX188" s="21"/>
      <c r="AY188" s="21"/>
      <c r="AZ188" s="21"/>
      <c r="BA188" s="21"/>
      <c r="BB188" s="21"/>
      <c r="BC188" s="21"/>
      <c r="BD188" s="231"/>
      <c r="BE188" s="23"/>
      <c r="BF188" s="23"/>
      <c r="BG188" s="20"/>
      <c r="BH188" s="20"/>
      <c r="BI188" s="23"/>
      <c r="BJ188" s="20"/>
      <c r="BK188" s="20"/>
      <c r="BL188" s="23"/>
      <c r="BM188" s="21"/>
      <c r="BN188" s="181"/>
      <c r="BO188" s="24"/>
      <c r="BP188" s="21"/>
      <c r="BQ188" s="21"/>
      <c r="BR188" s="23"/>
      <c r="BS188" s="23"/>
      <c r="BT188" s="24"/>
      <c r="BU188" s="25"/>
    </row>
    <row r="189" spans="1:73" s="22" customFormat="1" ht="237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31"/>
      <c r="BE189" s="21"/>
      <c r="BF189" s="20"/>
      <c r="BG189" s="20"/>
      <c r="BH189" s="20"/>
      <c r="BI189" s="23"/>
      <c r="BJ189" s="20"/>
      <c r="BK189" s="21"/>
      <c r="BL189" s="20"/>
      <c r="BM189" s="21"/>
      <c r="BN189" s="181"/>
      <c r="BO189" s="24"/>
      <c r="BP189" s="21"/>
      <c r="BQ189" s="21"/>
      <c r="BR189" s="23"/>
      <c r="BS189" s="23"/>
      <c r="BT189" s="24"/>
      <c r="BU189" s="25"/>
    </row>
    <row r="190" spans="1:73" s="22" customFormat="1" ht="139.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31"/>
      <c r="BE190" s="23"/>
      <c r="BF190" s="23"/>
      <c r="BG190" s="20"/>
      <c r="BH190" s="20"/>
      <c r="BI190" s="23"/>
      <c r="BJ190" s="20"/>
      <c r="BK190" s="21"/>
      <c r="BL190" s="20"/>
      <c r="BM190" s="21"/>
      <c r="BN190" s="181"/>
      <c r="BO190" s="24"/>
      <c r="BP190" s="21"/>
      <c r="BQ190" s="21"/>
      <c r="BR190" s="23"/>
      <c r="BS190" s="23"/>
      <c r="BT190" s="24"/>
      <c r="BU190" s="25"/>
    </row>
    <row r="191" spans="1:73" s="22" customFormat="1" ht="237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3"/>
      <c r="P191" s="23"/>
      <c r="Q191" s="23"/>
      <c r="R191" s="23"/>
      <c r="S191" s="23"/>
      <c r="T191" s="23"/>
      <c r="U191" s="23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0"/>
      <c r="AI191" s="23"/>
      <c r="AJ191" s="23"/>
      <c r="AK191" s="21"/>
      <c r="AL191" s="231"/>
      <c r="AM191" s="23"/>
      <c r="AN191" s="23"/>
      <c r="AO191" s="21"/>
      <c r="AP191" s="21"/>
      <c r="AQ191" s="21"/>
      <c r="AR191" s="21"/>
      <c r="AS191" s="21"/>
      <c r="AT191" s="231"/>
      <c r="AU191" s="23"/>
      <c r="AV191" s="21"/>
      <c r="AW191" s="21"/>
      <c r="AX191" s="21"/>
      <c r="AY191" s="21"/>
      <c r="AZ191" s="21"/>
      <c r="BA191" s="21"/>
      <c r="BB191" s="21"/>
      <c r="BC191" s="21"/>
      <c r="BD191" s="231"/>
      <c r="BE191" s="23"/>
      <c r="BF191" s="20"/>
      <c r="BG191" s="21"/>
      <c r="BH191" s="20"/>
      <c r="BI191" s="23"/>
      <c r="BJ191" s="20"/>
      <c r="BK191" s="20"/>
      <c r="BL191" s="23"/>
      <c r="BM191" s="21"/>
      <c r="BN191" s="181"/>
      <c r="BO191" s="24"/>
      <c r="BP191" s="21"/>
      <c r="BQ191" s="21"/>
      <c r="BR191" s="23"/>
      <c r="BS191" s="23"/>
      <c r="BT191" s="24"/>
      <c r="BU191" s="25"/>
    </row>
    <row r="192" spans="1:73" s="22" customFormat="1" ht="122.2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3"/>
      <c r="P192" s="23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31"/>
      <c r="BE192" s="23"/>
      <c r="BF192" s="23"/>
      <c r="BG192" s="20"/>
      <c r="BH192" s="20"/>
      <c r="BI192" s="23"/>
      <c r="BJ192" s="20"/>
      <c r="BK192" s="20"/>
      <c r="BL192" s="23"/>
      <c r="BM192" s="21"/>
      <c r="BN192" s="181"/>
      <c r="BO192" s="24"/>
      <c r="BP192" s="21"/>
      <c r="BQ192" s="21"/>
      <c r="BR192" s="23"/>
      <c r="BS192" s="23"/>
      <c r="BT192" s="24"/>
      <c r="BU192" s="25"/>
    </row>
    <row r="193" spans="1:73" s="22" customFormat="1" ht="122.2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3"/>
      <c r="P193" s="23"/>
      <c r="Q193" s="23"/>
      <c r="R193" s="23"/>
      <c r="S193" s="23"/>
      <c r="T193" s="23"/>
      <c r="U193" s="23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231"/>
      <c r="BE193" s="23"/>
      <c r="BF193" s="23"/>
      <c r="BG193" s="20"/>
      <c r="BH193" s="20"/>
      <c r="BI193" s="23"/>
      <c r="BJ193" s="20"/>
      <c r="BK193" s="20"/>
      <c r="BL193" s="23"/>
      <c r="BM193" s="21"/>
      <c r="BN193" s="181"/>
      <c r="BO193" s="24"/>
      <c r="BP193" s="21"/>
      <c r="BQ193" s="21"/>
      <c r="BR193" s="23"/>
      <c r="BS193" s="23"/>
      <c r="BT193" s="24"/>
      <c r="BU193" s="25"/>
    </row>
    <row r="194" spans="1:73" s="22" customFormat="1" ht="122.2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3"/>
      <c r="P194" s="23"/>
      <c r="Q194" s="23"/>
      <c r="R194" s="23"/>
      <c r="S194" s="23"/>
      <c r="T194" s="23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231"/>
      <c r="BE194" s="23"/>
      <c r="BF194" s="23"/>
      <c r="BG194" s="20"/>
      <c r="BH194" s="20"/>
      <c r="BI194" s="23"/>
      <c r="BJ194" s="20"/>
      <c r="BK194" s="20"/>
      <c r="BL194" s="23"/>
      <c r="BM194" s="21"/>
      <c r="BN194" s="181"/>
      <c r="BO194" s="24"/>
      <c r="BP194" s="21"/>
      <c r="BQ194" s="21"/>
      <c r="BR194" s="23"/>
      <c r="BS194" s="23"/>
      <c r="BT194" s="24"/>
      <c r="BU194" s="25"/>
    </row>
    <row r="195" spans="1:73" s="22" customFormat="1" ht="122.2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3"/>
      <c r="P195" s="23"/>
      <c r="Q195" s="23"/>
      <c r="R195" s="23"/>
      <c r="S195" s="23"/>
      <c r="T195" s="23"/>
      <c r="U195" s="23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31"/>
      <c r="BE195" s="23"/>
      <c r="BF195" s="23"/>
      <c r="BG195" s="20"/>
      <c r="BH195" s="20"/>
      <c r="BI195" s="23"/>
      <c r="BJ195" s="20"/>
      <c r="BK195" s="20"/>
      <c r="BL195" s="23"/>
      <c r="BM195" s="21"/>
      <c r="BN195" s="181"/>
      <c r="BO195" s="24"/>
      <c r="BP195" s="21"/>
      <c r="BQ195" s="21"/>
      <c r="BR195" s="23"/>
      <c r="BS195" s="23"/>
      <c r="BT195" s="24"/>
      <c r="BU195" s="25"/>
    </row>
    <row r="196" spans="1:73" s="22" customFormat="1" ht="122.2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231"/>
      <c r="BE196" s="23"/>
      <c r="BF196" s="23"/>
      <c r="BG196" s="20"/>
      <c r="BH196" s="20"/>
      <c r="BI196" s="23"/>
      <c r="BJ196" s="20"/>
      <c r="BK196" s="20"/>
      <c r="BL196" s="23"/>
      <c r="BM196" s="21"/>
      <c r="BN196" s="181"/>
      <c r="BO196" s="24"/>
      <c r="BP196" s="21"/>
      <c r="BQ196" s="21"/>
      <c r="BR196" s="23"/>
      <c r="BS196" s="23"/>
      <c r="BT196" s="24"/>
      <c r="BU196" s="25"/>
    </row>
    <row r="197" spans="1:73" s="22" customFormat="1" ht="25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31"/>
      <c r="BE197" s="21"/>
      <c r="BF197" s="21"/>
      <c r="BG197" s="20"/>
      <c r="BH197" s="20"/>
      <c r="BI197" s="23"/>
      <c r="BJ197" s="20"/>
      <c r="BK197" s="20"/>
      <c r="BL197" s="23"/>
      <c r="BM197" s="21"/>
      <c r="BN197" s="181"/>
      <c r="BO197" s="24"/>
      <c r="BP197" s="21"/>
      <c r="BQ197" s="21"/>
      <c r="BR197" s="23"/>
      <c r="BS197" s="23"/>
      <c r="BT197" s="24"/>
      <c r="BU197" s="25"/>
    </row>
    <row r="198" spans="1:73" s="22" customFormat="1" ht="155.2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31"/>
      <c r="BE198" s="23"/>
      <c r="BF198" s="23"/>
      <c r="BG198" s="20"/>
      <c r="BH198" s="20"/>
      <c r="BI198" s="23"/>
      <c r="BJ198" s="20"/>
      <c r="BK198" s="20"/>
      <c r="BL198" s="23"/>
      <c r="BM198" s="21"/>
      <c r="BN198" s="181"/>
      <c r="BO198" s="24"/>
      <c r="BP198" s="21"/>
      <c r="BQ198" s="21"/>
      <c r="BR198" s="23"/>
      <c r="BS198" s="23"/>
      <c r="BT198" s="24"/>
      <c r="BU198" s="25"/>
    </row>
    <row r="199" spans="1:73" s="22" customFormat="1" ht="25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0"/>
      <c r="P199" s="20"/>
      <c r="Q199" s="21"/>
      <c r="R199" s="21"/>
      <c r="S199" s="21"/>
      <c r="T199" s="21"/>
      <c r="U199" s="20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0"/>
      <c r="BC199" s="21"/>
      <c r="BD199" s="231"/>
      <c r="BE199" s="21"/>
      <c r="BF199" s="21"/>
      <c r="BG199" s="20"/>
      <c r="BH199" s="20"/>
      <c r="BI199" s="23"/>
      <c r="BJ199" s="20"/>
      <c r="BK199" s="20"/>
      <c r="BL199" s="23"/>
      <c r="BM199" s="21"/>
      <c r="BN199" s="181"/>
      <c r="BO199" s="24"/>
      <c r="BP199" s="21"/>
      <c r="BQ199" s="21"/>
      <c r="BR199" s="23"/>
      <c r="BS199" s="23"/>
      <c r="BT199" s="24"/>
      <c r="BU199" s="25"/>
    </row>
    <row r="200" spans="1:73" s="22" customFormat="1" ht="162.7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0"/>
      <c r="P200" s="20"/>
      <c r="Q200" s="20"/>
      <c r="R200" s="20"/>
      <c r="S200" s="20"/>
      <c r="T200" s="20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31"/>
      <c r="BE200" s="23"/>
      <c r="BF200" s="23"/>
      <c r="BG200" s="20"/>
      <c r="BH200" s="20"/>
      <c r="BI200" s="23"/>
      <c r="BJ200" s="20"/>
      <c r="BK200" s="20"/>
      <c r="BL200" s="23"/>
      <c r="BM200" s="21"/>
      <c r="BN200" s="181"/>
      <c r="BO200" s="24"/>
      <c r="BP200" s="21"/>
      <c r="BQ200" s="21"/>
      <c r="BR200" s="23"/>
      <c r="BS200" s="23"/>
      <c r="BT200" s="24"/>
      <c r="BU200" s="25"/>
    </row>
    <row r="201" spans="1:73" s="22" customFormat="1" ht="162.7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31"/>
      <c r="BE201" s="23"/>
      <c r="BF201" s="23"/>
      <c r="BG201" s="20"/>
      <c r="BH201" s="20"/>
      <c r="BI201" s="23"/>
      <c r="BJ201" s="20"/>
      <c r="BK201" s="20"/>
      <c r="BL201" s="23"/>
      <c r="BM201" s="21"/>
      <c r="BN201" s="181"/>
      <c r="BO201" s="24"/>
      <c r="BP201" s="21"/>
      <c r="BQ201" s="21"/>
      <c r="BR201" s="23"/>
      <c r="BS201" s="23"/>
      <c r="BT201" s="24"/>
      <c r="BU201" s="25"/>
    </row>
    <row r="202" spans="1:73" s="22" customFormat="1" ht="294.7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3"/>
      <c r="P202" s="23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0"/>
      <c r="AI202" s="23"/>
      <c r="AJ202" s="23"/>
      <c r="AK202" s="21"/>
      <c r="AL202" s="231"/>
      <c r="AM202" s="23"/>
      <c r="AN202" s="23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31"/>
      <c r="BE202" s="23"/>
      <c r="BF202" s="23"/>
      <c r="BG202" s="20"/>
      <c r="BH202" s="20"/>
      <c r="BI202" s="23"/>
      <c r="BJ202" s="20"/>
      <c r="BK202" s="20"/>
      <c r="BL202" s="23"/>
      <c r="BM202" s="21"/>
      <c r="BN202" s="181"/>
      <c r="BO202" s="24"/>
      <c r="BP202" s="21"/>
      <c r="BQ202" s="21"/>
      <c r="BR202" s="23"/>
      <c r="BS202" s="23"/>
      <c r="BT202" s="24"/>
      <c r="BU202" s="25"/>
    </row>
    <row r="203" spans="1:73" s="22" customFormat="1" ht="142.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3"/>
      <c r="P203" s="20"/>
      <c r="Q203" s="23"/>
      <c r="R203" s="23"/>
      <c r="S203" s="23"/>
      <c r="T203" s="23"/>
      <c r="U203" s="23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31"/>
      <c r="BE203" s="23"/>
      <c r="BF203" s="23"/>
      <c r="BG203" s="20"/>
      <c r="BH203" s="20"/>
      <c r="BI203" s="23"/>
      <c r="BJ203" s="20"/>
      <c r="BK203" s="20"/>
      <c r="BL203" s="23"/>
      <c r="BM203" s="21"/>
      <c r="BN203" s="181"/>
      <c r="BO203" s="24"/>
      <c r="BP203" s="21"/>
      <c r="BQ203" s="21"/>
      <c r="BR203" s="23"/>
      <c r="BS203" s="23"/>
      <c r="BT203" s="24"/>
      <c r="BU203" s="25"/>
    </row>
    <row r="204" spans="1:73" s="22" customFormat="1" ht="142.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3"/>
      <c r="P204" s="23"/>
      <c r="Q204" s="23"/>
      <c r="R204" s="23"/>
      <c r="S204" s="23"/>
      <c r="T204" s="23"/>
      <c r="U204" s="23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31"/>
      <c r="BE204" s="23"/>
      <c r="BF204" s="23"/>
      <c r="BG204" s="20"/>
      <c r="BH204" s="20"/>
      <c r="BI204" s="23"/>
      <c r="BJ204" s="20"/>
      <c r="BK204" s="20"/>
      <c r="BL204" s="23"/>
      <c r="BM204" s="21"/>
      <c r="BN204" s="181"/>
      <c r="BO204" s="24"/>
      <c r="BP204" s="21"/>
      <c r="BQ204" s="21"/>
      <c r="BR204" s="23"/>
      <c r="BS204" s="23"/>
      <c r="BT204" s="24"/>
      <c r="BU204" s="25"/>
    </row>
    <row r="205" spans="1:73" s="22" customFormat="1" ht="187.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3"/>
      <c r="P205" s="23"/>
      <c r="Q205" s="23"/>
      <c r="R205" s="23"/>
      <c r="S205" s="23"/>
      <c r="T205" s="23"/>
      <c r="U205" s="23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0"/>
      <c r="AQ205" s="23"/>
      <c r="AR205" s="20"/>
      <c r="AS205" s="21"/>
      <c r="AT205" s="21"/>
      <c r="AU205" s="21"/>
      <c r="AV205" s="21"/>
      <c r="AW205" s="21"/>
      <c r="AX205" s="21"/>
      <c r="AY205" s="21"/>
      <c r="AZ205" s="21"/>
      <c r="BA205" s="21"/>
      <c r="BB205" s="20"/>
      <c r="BC205" s="23"/>
      <c r="BD205" s="20"/>
      <c r="BE205" s="23"/>
      <c r="BF205" s="20"/>
      <c r="BG205" s="20"/>
      <c r="BH205" s="20"/>
      <c r="BI205" s="23"/>
      <c r="BJ205" s="20"/>
      <c r="BK205" s="20"/>
      <c r="BL205" s="23"/>
      <c r="BM205" s="21"/>
      <c r="BN205" s="181"/>
      <c r="BO205" s="24"/>
      <c r="BP205" s="21"/>
      <c r="BQ205" s="21"/>
      <c r="BR205" s="23"/>
      <c r="BS205" s="23"/>
      <c r="BT205" s="24"/>
      <c r="BU205" s="25"/>
    </row>
    <row r="206" spans="1:73" s="22" customFormat="1" ht="187.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3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0"/>
      <c r="BC206" s="20"/>
      <c r="BD206" s="231"/>
      <c r="BE206" s="182"/>
      <c r="BF206" s="20"/>
      <c r="BG206" s="20"/>
      <c r="BH206" s="20"/>
      <c r="BI206" s="23"/>
      <c r="BJ206" s="20"/>
      <c r="BK206" s="20"/>
      <c r="BL206" s="23"/>
      <c r="BM206" s="21"/>
      <c r="BN206" s="181"/>
      <c r="BO206" s="24"/>
      <c r="BP206" s="21"/>
      <c r="BQ206" s="21"/>
      <c r="BR206" s="23"/>
      <c r="BS206" s="23"/>
      <c r="BT206" s="24"/>
      <c r="BU206" s="25"/>
    </row>
    <row r="207" spans="1:73" s="22" customFormat="1" ht="187.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0"/>
      <c r="P207" s="20"/>
      <c r="Q207" s="20"/>
      <c r="R207" s="20"/>
      <c r="S207" s="20"/>
      <c r="T207" s="20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0"/>
      <c r="BC207" s="20"/>
      <c r="BD207" s="231"/>
      <c r="BE207" s="182"/>
      <c r="BF207" s="20"/>
      <c r="BG207" s="20"/>
      <c r="BH207" s="20"/>
      <c r="BI207" s="23"/>
      <c r="BJ207" s="20"/>
      <c r="BK207" s="20"/>
      <c r="BL207" s="23"/>
      <c r="BM207" s="21"/>
      <c r="BN207" s="181"/>
      <c r="BO207" s="24"/>
      <c r="BP207" s="21"/>
      <c r="BQ207" s="21"/>
      <c r="BR207" s="23"/>
      <c r="BS207" s="23"/>
      <c r="BT207" s="24"/>
      <c r="BU207" s="25"/>
    </row>
    <row r="208" spans="1:73" s="22" customFormat="1" ht="187.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0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31"/>
      <c r="BE208" s="23"/>
      <c r="BF208" s="23"/>
      <c r="BG208" s="20"/>
      <c r="BH208" s="20"/>
      <c r="BI208" s="23"/>
      <c r="BJ208" s="20"/>
      <c r="BK208" s="20"/>
      <c r="BL208" s="23"/>
      <c r="BM208" s="21"/>
      <c r="BN208" s="181"/>
      <c r="BO208" s="24"/>
      <c r="BP208" s="21"/>
      <c r="BQ208" s="21"/>
      <c r="BR208" s="23"/>
      <c r="BS208" s="23"/>
      <c r="BT208" s="24"/>
      <c r="BU208" s="25"/>
    </row>
    <row r="209" spans="1:73" s="22" customFormat="1" ht="187.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31"/>
      <c r="O209" s="23"/>
      <c r="P209" s="23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31"/>
      <c r="BE209" s="231"/>
      <c r="BF209" s="20"/>
      <c r="BG209" s="20"/>
      <c r="BH209" s="20"/>
      <c r="BI209" s="23"/>
      <c r="BJ209" s="20"/>
      <c r="BK209" s="20"/>
      <c r="BL209" s="23"/>
      <c r="BM209" s="21"/>
      <c r="BN209" s="181"/>
      <c r="BO209" s="24"/>
      <c r="BP209" s="21"/>
      <c r="BQ209" s="21"/>
      <c r="BR209" s="23"/>
      <c r="BS209" s="23"/>
      <c r="BT209" s="24"/>
      <c r="BU209" s="25"/>
    </row>
    <row r="210" spans="1:73" s="22" customFormat="1" ht="349.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3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31"/>
      <c r="BE210" s="231"/>
      <c r="BF210" s="20"/>
      <c r="BG210" s="20"/>
      <c r="BH210" s="20"/>
      <c r="BI210" s="23"/>
      <c r="BJ210" s="23"/>
      <c r="BK210" s="20"/>
      <c r="BL210" s="23"/>
      <c r="BM210" s="21"/>
      <c r="BN210" s="181"/>
      <c r="BO210" s="24"/>
      <c r="BP210" s="21"/>
      <c r="BQ210" s="21"/>
      <c r="BR210" s="23"/>
      <c r="BS210" s="23"/>
      <c r="BT210" s="24"/>
      <c r="BU210" s="25"/>
    </row>
    <row r="211" spans="1:73" s="22" customFormat="1" ht="167.2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3"/>
      <c r="P211" s="23"/>
      <c r="Q211" s="23"/>
      <c r="R211" s="23"/>
      <c r="S211" s="23"/>
      <c r="T211" s="23"/>
      <c r="U211" s="23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181"/>
      <c r="AM211" s="21"/>
      <c r="AN211" s="21"/>
      <c r="AO211" s="21"/>
      <c r="AP211" s="21"/>
      <c r="AQ211" s="21"/>
      <c r="AR211" s="21"/>
      <c r="AS211" s="21"/>
      <c r="AT211" s="18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31"/>
      <c r="BE211" s="231"/>
      <c r="BF211" s="20"/>
      <c r="BG211" s="20"/>
      <c r="BH211" s="20"/>
      <c r="BI211" s="23"/>
      <c r="BJ211" s="20"/>
      <c r="BK211" s="20"/>
      <c r="BL211" s="23"/>
      <c r="BM211" s="21"/>
      <c r="BN211" s="181"/>
      <c r="BO211" s="24"/>
      <c r="BP211" s="21"/>
      <c r="BQ211" s="21"/>
      <c r="BR211" s="23"/>
      <c r="BS211" s="23"/>
      <c r="BT211" s="24"/>
      <c r="BU211" s="25"/>
    </row>
    <row r="212" spans="1:73" s="22" customFormat="1" ht="409.6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3"/>
      <c r="P212" s="23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0"/>
      <c r="AI212" s="23"/>
      <c r="AJ212" s="20"/>
      <c r="AK212" s="21"/>
      <c r="AL212" s="231"/>
      <c r="AM212" s="23"/>
      <c r="AN212" s="20"/>
      <c r="AO212" s="23"/>
      <c r="AP212" s="20"/>
      <c r="AQ212" s="21"/>
      <c r="AR212" s="21"/>
      <c r="AS212" s="21"/>
      <c r="AT212" s="231"/>
      <c r="AU212" s="23"/>
      <c r="AV212" s="21"/>
      <c r="AW212" s="21"/>
      <c r="AX212" s="21"/>
      <c r="AY212" s="21"/>
      <c r="AZ212" s="21"/>
      <c r="BA212" s="21"/>
      <c r="BB212" s="21"/>
      <c r="BC212" s="21"/>
      <c r="BD212" s="231"/>
      <c r="BE212" s="23"/>
      <c r="BF212" s="20"/>
      <c r="BG212" s="23"/>
      <c r="BH212" s="20"/>
      <c r="BI212" s="23"/>
      <c r="BJ212" s="20"/>
      <c r="BK212" s="23"/>
      <c r="BL212" s="23"/>
      <c r="BM212" s="21"/>
      <c r="BN212" s="181"/>
      <c r="BO212" s="24"/>
      <c r="BP212" s="21"/>
      <c r="BQ212" s="21"/>
      <c r="BR212" s="23"/>
      <c r="BS212" s="23"/>
      <c r="BT212" s="24"/>
      <c r="BU212" s="25"/>
    </row>
    <row r="213" spans="1:73" s="22" customFormat="1" ht="134.2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3"/>
      <c r="P213" s="20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0"/>
      <c r="AI213" s="23"/>
      <c r="AJ213" s="20"/>
      <c r="AK213" s="21"/>
      <c r="AL213" s="231"/>
      <c r="AM213" s="20"/>
      <c r="AN213" s="20"/>
      <c r="AO213" s="21"/>
      <c r="AP213" s="21"/>
      <c r="AQ213" s="21"/>
      <c r="AR213" s="21"/>
      <c r="AS213" s="21"/>
      <c r="AT213" s="231"/>
      <c r="AU213" s="20"/>
      <c r="AV213" s="21"/>
      <c r="AW213" s="21"/>
      <c r="AX213" s="21"/>
      <c r="AY213" s="21"/>
      <c r="AZ213" s="21"/>
      <c r="BA213" s="21"/>
      <c r="BB213" s="21"/>
      <c r="BC213" s="21"/>
      <c r="BD213" s="231"/>
      <c r="BE213" s="23"/>
      <c r="BF213" s="20"/>
      <c r="BG213" s="23"/>
      <c r="BH213" s="20"/>
      <c r="BI213" s="23"/>
      <c r="BJ213" s="20"/>
      <c r="BK213" s="23"/>
      <c r="BL213" s="23"/>
      <c r="BM213" s="21"/>
      <c r="BN213" s="181"/>
      <c r="BO213" s="24"/>
      <c r="BP213" s="21"/>
      <c r="BQ213" s="21"/>
      <c r="BR213" s="23"/>
      <c r="BS213" s="23"/>
      <c r="BT213" s="24"/>
      <c r="BU213" s="25"/>
    </row>
    <row r="214" spans="1:73" s="22" customFormat="1" ht="134.2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3"/>
      <c r="P214" s="23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0"/>
      <c r="AI214" s="23"/>
      <c r="AJ214" s="20"/>
      <c r="AK214" s="21"/>
      <c r="AL214" s="231"/>
      <c r="AM214" s="20"/>
      <c r="AN214" s="20"/>
      <c r="AO214" s="21"/>
      <c r="AP214" s="21"/>
      <c r="AQ214" s="21"/>
      <c r="AR214" s="21"/>
      <c r="AS214" s="21"/>
      <c r="AT214" s="231"/>
      <c r="AU214" s="20"/>
      <c r="AV214" s="21"/>
      <c r="AW214" s="21"/>
      <c r="AX214" s="21"/>
      <c r="AY214" s="21"/>
      <c r="AZ214" s="21"/>
      <c r="BA214" s="21"/>
      <c r="BB214" s="21"/>
      <c r="BC214" s="21"/>
      <c r="BD214" s="231"/>
      <c r="BE214" s="23"/>
      <c r="BF214" s="20"/>
      <c r="BG214" s="23"/>
      <c r="BH214" s="20"/>
      <c r="BI214" s="23"/>
      <c r="BJ214" s="20"/>
      <c r="BK214" s="23"/>
      <c r="BL214" s="23"/>
      <c r="BM214" s="21"/>
      <c r="BN214" s="181"/>
      <c r="BO214" s="24"/>
      <c r="BP214" s="21"/>
      <c r="BQ214" s="21"/>
      <c r="BR214" s="23"/>
      <c r="BS214" s="23"/>
      <c r="BT214" s="24"/>
      <c r="BU214" s="25"/>
    </row>
    <row r="215" spans="1:73" s="22" customFormat="1" ht="134.2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0"/>
      <c r="P215" s="20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0"/>
      <c r="AI215" s="23"/>
      <c r="AJ215" s="20"/>
      <c r="AK215" s="21"/>
      <c r="AL215" s="231"/>
      <c r="AM215" s="20"/>
      <c r="AN215" s="20"/>
      <c r="AO215" s="21"/>
      <c r="AP215" s="21"/>
      <c r="AQ215" s="21"/>
      <c r="AR215" s="21"/>
      <c r="AS215" s="21"/>
      <c r="AT215" s="231"/>
      <c r="AU215" s="20"/>
      <c r="AV215" s="21"/>
      <c r="AW215" s="21"/>
      <c r="AX215" s="21"/>
      <c r="AY215" s="21"/>
      <c r="AZ215" s="21"/>
      <c r="BA215" s="21"/>
      <c r="BB215" s="21"/>
      <c r="BC215" s="21"/>
      <c r="BD215" s="231"/>
      <c r="BE215" s="23"/>
      <c r="BF215" s="20"/>
      <c r="BG215" s="23"/>
      <c r="BH215" s="20"/>
      <c r="BI215" s="23"/>
      <c r="BJ215" s="20"/>
      <c r="BK215" s="23"/>
      <c r="BL215" s="23"/>
      <c r="BM215" s="21"/>
      <c r="BN215" s="181"/>
      <c r="BO215" s="24"/>
      <c r="BP215" s="21"/>
      <c r="BQ215" s="21"/>
      <c r="BR215" s="23"/>
      <c r="BS215" s="23"/>
      <c r="BT215" s="24"/>
      <c r="BU215" s="25"/>
    </row>
    <row r="216" spans="1:73" s="22" customFormat="1" ht="134.2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3"/>
      <c r="P216" s="20"/>
      <c r="Q216" s="20"/>
      <c r="R216" s="20"/>
      <c r="S216" s="20"/>
      <c r="T216" s="20"/>
      <c r="U216" s="23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0"/>
      <c r="AI216" s="23"/>
      <c r="AJ216" s="20"/>
      <c r="AK216" s="21"/>
      <c r="AL216" s="231"/>
      <c r="AM216" s="20"/>
      <c r="AN216" s="20"/>
      <c r="AO216" s="21"/>
      <c r="AP216" s="21"/>
      <c r="AQ216" s="21"/>
      <c r="AR216" s="21"/>
      <c r="AS216" s="21"/>
      <c r="AT216" s="231"/>
      <c r="AU216" s="20"/>
      <c r="AV216" s="21"/>
      <c r="AW216" s="21"/>
      <c r="AX216" s="21"/>
      <c r="AY216" s="21"/>
      <c r="AZ216" s="21"/>
      <c r="BA216" s="21"/>
      <c r="BB216" s="21"/>
      <c r="BC216" s="21"/>
      <c r="BD216" s="231"/>
      <c r="BE216" s="23"/>
      <c r="BF216" s="20"/>
      <c r="BG216" s="23"/>
      <c r="BH216" s="20"/>
      <c r="BI216" s="23"/>
      <c r="BJ216" s="20"/>
      <c r="BK216" s="23"/>
      <c r="BL216" s="23"/>
      <c r="BM216" s="21"/>
      <c r="BN216" s="181"/>
      <c r="BO216" s="24"/>
      <c r="BP216" s="21"/>
      <c r="BQ216" s="21"/>
      <c r="BR216" s="23"/>
      <c r="BS216" s="23"/>
      <c r="BT216" s="24"/>
      <c r="BU216" s="25"/>
    </row>
    <row r="217" spans="1:73" s="22" customFormat="1" ht="134.2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3"/>
      <c r="P217" s="20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0"/>
      <c r="AI217" s="23"/>
      <c r="AJ217" s="20"/>
      <c r="AK217" s="21"/>
      <c r="AL217" s="231"/>
      <c r="AM217" s="20"/>
      <c r="AN217" s="20"/>
      <c r="AO217" s="21"/>
      <c r="AP217" s="21"/>
      <c r="AQ217" s="21"/>
      <c r="AR217" s="21"/>
      <c r="AS217" s="21"/>
      <c r="AT217" s="231"/>
      <c r="AU217" s="20"/>
      <c r="AV217" s="21"/>
      <c r="AW217" s="21"/>
      <c r="AX217" s="21"/>
      <c r="AY217" s="21"/>
      <c r="AZ217" s="21"/>
      <c r="BA217" s="21"/>
      <c r="BB217" s="21"/>
      <c r="BC217" s="21"/>
      <c r="BD217" s="231"/>
      <c r="BE217" s="23"/>
      <c r="BF217" s="20"/>
      <c r="BG217" s="23"/>
      <c r="BH217" s="20"/>
      <c r="BI217" s="23"/>
      <c r="BJ217" s="20"/>
      <c r="BK217" s="23"/>
      <c r="BL217" s="23"/>
      <c r="BM217" s="21"/>
      <c r="BN217" s="181"/>
      <c r="BO217" s="24"/>
      <c r="BP217" s="21"/>
      <c r="BQ217" s="21"/>
      <c r="BR217" s="23"/>
      <c r="BS217" s="23"/>
      <c r="BT217" s="24"/>
      <c r="BU217" s="25"/>
    </row>
    <row r="218" spans="1:73" s="22" customFormat="1" ht="409.6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3"/>
      <c r="P218" s="23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0"/>
      <c r="AI218" s="23"/>
      <c r="AJ218" s="23"/>
      <c r="AK218" s="21"/>
      <c r="AL218" s="231"/>
      <c r="AM218" s="23"/>
      <c r="AN218" s="23"/>
      <c r="AO218" s="21"/>
      <c r="AP218" s="21"/>
      <c r="AQ218" s="21"/>
      <c r="AR218" s="21"/>
      <c r="AS218" s="21"/>
      <c r="AT218" s="231"/>
      <c r="AU218" s="23"/>
      <c r="AV218" s="21"/>
      <c r="AW218" s="21"/>
      <c r="AX218" s="21"/>
      <c r="AY218" s="21"/>
      <c r="AZ218" s="21"/>
      <c r="BA218" s="21"/>
      <c r="BB218" s="21"/>
      <c r="BC218" s="21"/>
      <c r="BD218" s="231"/>
      <c r="BE218" s="23"/>
      <c r="BF218" s="23"/>
      <c r="BG218" s="20"/>
      <c r="BH218" s="20"/>
      <c r="BI218" s="23"/>
      <c r="BJ218" s="20"/>
      <c r="BK218" s="20"/>
      <c r="BL218" s="23"/>
      <c r="BM218" s="21"/>
      <c r="BN218" s="181"/>
      <c r="BO218" s="24"/>
      <c r="BP218" s="21"/>
      <c r="BQ218" s="21"/>
      <c r="BR218" s="23"/>
      <c r="BS218" s="23"/>
      <c r="BT218" s="24"/>
      <c r="BU218" s="25"/>
    </row>
    <row r="219" spans="1:73" s="22" customFormat="1" ht="134.2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3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31"/>
      <c r="BE219" s="231"/>
      <c r="BF219" s="20"/>
      <c r="BG219" s="20"/>
      <c r="BH219" s="20"/>
      <c r="BI219" s="23"/>
      <c r="BJ219" s="20"/>
      <c r="BK219" s="20"/>
      <c r="BL219" s="23"/>
      <c r="BM219" s="21"/>
      <c r="BN219" s="181"/>
      <c r="BO219" s="24"/>
      <c r="BP219" s="21"/>
      <c r="BQ219" s="21"/>
      <c r="BR219" s="23"/>
      <c r="BS219" s="23"/>
      <c r="BT219" s="24"/>
      <c r="BU219" s="25"/>
    </row>
    <row r="220" spans="1:73" s="22" customFormat="1" ht="134.2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3"/>
      <c r="P220" s="23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31"/>
      <c r="BE220" s="231"/>
      <c r="BF220" s="20"/>
      <c r="BG220" s="20"/>
      <c r="BH220" s="20"/>
      <c r="BI220" s="23"/>
      <c r="BJ220" s="20"/>
      <c r="BK220" s="20"/>
      <c r="BL220" s="23"/>
      <c r="BM220" s="21"/>
      <c r="BN220" s="181"/>
      <c r="BO220" s="24"/>
      <c r="BP220" s="21"/>
      <c r="BQ220" s="21"/>
      <c r="BR220" s="23"/>
      <c r="BS220" s="23"/>
      <c r="BT220" s="24"/>
      <c r="BU220" s="25"/>
    </row>
    <row r="221" spans="1:73" s="22" customFormat="1" ht="134.2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3"/>
      <c r="P221" s="20"/>
      <c r="Q221" s="20"/>
      <c r="R221" s="20"/>
      <c r="S221" s="20"/>
      <c r="T221" s="20"/>
      <c r="U221" s="23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31"/>
      <c r="BE221" s="231"/>
      <c r="BF221" s="20"/>
      <c r="BG221" s="20"/>
      <c r="BH221" s="20"/>
      <c r="BI221" s="23"/>
      <c r="BJ221" s="20"/>
      <c r="BK221" s="20"/>
      <c r="BL221" s="23"/>
      <c r="BM221" s="21"/>
      <c r="BN221" s="181"/>
      <c r="BO221" s="24"/>
      <c r="BP221" s="21"/>
      <c r="BQ221" s="21"/>
      <c r="BR221" s="23"/>
      <c r="BS221" s="23"/>
      <c r="BT221" s="24"/>
      <c r="BU221" s="25"/>
    </row>
    <row r="222" spans="1:73" s="22" customFormat="1" ht="134.2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3"/>
      <c r="P222" s="23"/>
      <c r="Q222" s="23"/>
      <c r="R222" s="23"/>
      <c r="S222" s="23"/>
      <c r="T222" s="23"/>
      <c r="U222" s="23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31"/>
      <c r="BE222" s="231"/>
      <c r="BF222" s="20"/>
      <c r="BG222" s="20"/>
      <c r="BH222" s="20"/>
      <c r="BI222" s="23"/>
      <c r="BJ222" s="20"/>
      <c r="BK222" s="20"/>
      <c r="BL222" s="23"/>
      <c r="BM222" s="21"/>
      <c r="BN222" s="181"/>
      <c r="BO222" s="24"/>
      <c r="BP222" s="21"/>
      <c r="BQ222" s="21"/>
      <c r="BR222" s="23"/>
      <c r="BS222" s="23"/>
      <c r="BT222" s="24"/>
      <c r="BU222" s="25"/>
    </row>
    <row r="223" spans="1:73" s="22" customFormat="1" ht="409.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3"/>
      <c r="P223" s="23"/>
      <c r="Q223" s="23"/>
      <c r="R223" s="23"/>
      <c r="S223" s="23"/>
      <c r="T223" s="23"/>
      <c r="U223" s="23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0"/>
      <c r="AK223" s="23"/>
      <c r="AL223" s="20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31"/>
      <c r="BE223" s="23"/>
      <c r="BF223" s="23"/>
      <c r="BG223" s="20"/>
      <c r="BH223" s="20"/>
      <c r="BI223" s="23"/>
      <c r="BJ223" s="20"/>
      <c r="BK223" s="20"/>
      <c r="BL223" s="23"/>
      <c r="BM223" s="21"/>
      <c r="BN223" s="181"/>
      <c r="BO223" s="24"/>
      <c r="BP223" s="21"/>
      <c r="BQ223" s="21"/>
      <c r="BR223" s="23"/>
      <c r="BS223" s="23"/>
      <c r="BT223" s="24"/>
      <c r="BU223" s="25"/>
    </row>
    <row r="224" spans="1:73" s="22" customFormat="1" ht="132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0"/>
      <c r="P224" s="20"/>
      <c r="Q224" s="23"/>
      <c r="R224" s="23"/>
      <c r="S224" s="23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31"/>
      <c r="BE224" s="231"/>
      <c r="BF224" s="20"/>
      <c r="BG224" s="20"/>
      <c r="BH224" s="20"/>
      <c r="BI224" s="23"/>
      <c r="BJ224" s="20"/>
      <c r="BK224" s="20"/>
      <c r="BL224" s="23"/>
      <c r="BM224" s="21"/>
      <c r="BN224" s="181"/>
      <c r="BO224" s="24"/>
      <c r="BP224" s="21"/>
      <c r="BQ224" s="21"/>
      <c r="BR224" s="23"/>
      <c r="BS224" s="23"/>
      <c r="BT224" s="24"/>
      <c r="BU224" s="25"/>
    </row>
    <row r="225" spans="1:73" s="22" customFormat="1" ht="132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3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31"/>
      <c r="BE225" s="231"/>
      <c r="BF225" s="20"/>
      <c r="BG225" s="20"/>
      <c r="BH225" s="20"/>
      <c r="BI225" s="23"/>
      <c r="BJ225" s="20"/>
      <c r="BK225" s="20"/>
      <c r="BL225" s="23"/>
      <c r="BM225" s="21"/>
      <c r="BN225" s="181"/>
      <c r="BO225" s="24"/>
      <c r="BP225" s="21"/>
      <c r="BQ225" s="21"/>
      <c r="BR225" s="23"/>
      <c r="BS225" s="23"/>
      <c r="BT225" s="24"/>
      <c r="BU225" s="25"/>
    </row>
    <row r="226" spans="1:73" s="22" customFormat="1" ht="409.6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3"/>
      <c r="P226" s="23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31"/>
      <c r="BE226" s="23"/>
      <c r="BF226" s="23"/>
      <c r="BG226" s="20"/>
      <c r="BH226" s="20"/>
      <c r="BI226" s="23"/>
      <c r="BJ226" s="20"/>
      <c r="BK226" s="20"/>
      <c r="BL226" s="23"/>
      <c r="BM226" s="21"/>
      <c r="BN226" s="181"/>
      <c r="BO226" s="24"/>
      <c r="BP226" s="21"/>
      <c r="BQ226" s="21"/>
      <c r="BR226" s="23"/>
      <c r="BS226" s="23"/>
      <c r="BT226" s="24"/>
      <c r="BU226" s="25"/>
    </row>
    <row r="227" spans="1:73" s="22" customFormat="1" ht="169.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3"/>
      <c r="P227" s="23"/>
      <c r="Q227" s="23"/>
      <c r="R227" s="23"/>
      <c r="S227" s="23"/>
      <c r="T227" s="23"/>
      <c r="U227" s="23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31"/>
      <c r="BE227" s="231"/>
      <c r="BF227" s="20"/>
      <c r="BG227" s="20"/>
      <c r="BH227" s="20"/>
      <c r="BI227" s="23"/>
      <c r="BJ227" s="20"/>
      <c r="BK227" s="20"/>
      <c r="BL227" s="23"/>
      <c r="BM227" s="21"/>
      <c r="BN227" s="181"/>
      <c r="BO227" s="24"/>
      <c r="BP227" s="21"/>
      <c r="BQ227" s="21"/>
      <c r="BR227" s="23"/>
      <c r="BS227" s="23"/>
      <c r="BT227" s="24"/>
      <c r="BU227" s="25"/>
    </row>
    <row r="228" spans="1:73" s="22" customFormat="1" ht="162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3"/>
      <c r="P228" s="23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31"/>
      <c r="BE228" s="231"/>
      <c r="BF228" s="20"/>
      <c r="BG228" s="20"/>
      <c r="BH228" s="20"/>
      <c r="BI228" s="23"/>
      <c r="BJ228" s="20"/>
      <c r="BK228" s="23"/>
      <c r="BL228" s="23"/>
      <c r="BM228" s="21"/>
      <c r="BN228" s="181"/>
      <c r="BO228" s="24"/>
      <c r="BP228" s="21"/>
      <c r="BQ228" s="21"/>
      <c r="BR228" s="23"/>
      <c r="BS228" s="23"/>
      <c r="BT228" s="24"/>
      <c r="BU228" s="25"/>
    </row>
    <row r="229" spans="1:73" s="22" customFormat="1" ht="162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0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31"/>
      <c r="BE229" s="231"/>
      <c r="BF229" s="20"/>
      <c r="BG229" s="20"/>
      <c r="BH229" s="20"/>
      <c r="BI229" s="23"/>
      <c r="BJ229" s="20"/>
      <c r="BK229" s="20"/>
      <c r="BL229" s="23"/>
      <c r="BM229" s="21"/>
      <c r="BN229" s="181"/>
      <c r="BO229" s="24"/>
      <c r="BP229" s="21"/>
      <c r="BQ229" s="21"/>
      <c r="BR229" s="23"/>
      <c r="BS229" s="23"/>
      <c r="BT229" s="24"/>
      <c r="BU229" s="25"/>
    </row>
    <row r="230" spans="1:73" s="22" customFormat="1" ht="409.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3"/>
      <c r="P230" s="23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31"/>
      <c r="BE230" s="23"/>
      <c r="BF230" s="23"/>
      <c r="BG230" s="20"/>
      <c r="BH230" s="20"/>
      <c r="BI230" s="23"/>
      <c r="BJ230" s="20"/>
      <c r="BK230" s="20"/>
      <c r="BL230" s="23"/>
      <c r="BM230" s="21"/>
      <c r="BN230" s="181"/>
      <c r="BO230" s="24"/>
      <c r="BP230" s="21"/>
      <c r="BQ230" s="21"/>
      <c r="BR230" s="23"/>
      <c r="BS230" s="23"/>
      <c r="BT230" s="24"/>
      <c r="BU230" s="25"/>
    </row>
    <row r="231" spans="1:73" s="22" customFormat="1" ht="154.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3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31"/>
      <c r="BE231" s="231"/>
      <c r="BF231" s="20"/>
      <c r="BG231" s="20"/>
      <c r="BH231" s="20"/>
      <c r="BI231" s="23"/>
      <c r="BJ231" s="20"/>
      <c r="BK231" s="20"/>
      <c r="BL231" s="23"/>
      <c r="BM231" s="21"/>
      <c r="BN231" s="181"/>
      <c r="BO231" s="24"/>
      <c r="BP231" s="21"/>
      <c r="BQ231" s="21"/>
      <c r="BR231" s="23"/>
      <c r="BS231" s="23"/>
      <c r="BT231" s="24"/>
      <c r="BU231" s="25"/>
    </row>
    <row r="232" spans="1:73" s="22" customFormat="1" ht="186.7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3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31"/>
      <c r="BE232" s="231"/>
      <c r="BF232" s="20"/>
      <c r="BG232" s="20"/>
      <c r="BH232" s="20"/>
      <c r="BI232" s="23"/>
      <c r="BJ232" s="20"/>
      <c r="BK232" s="20"/>
      <c r="BL232" s="23"/>
      <c r="BM232" s="21"/>
      <c r="BN232" s="181"/>
      <c r="BO232" s="24"/>
      <c r="BP232" s="21"/>
      <c r="BQ232" s="21"/>
      <c r="BR232" s="23"/>
      <c r="BS232" s="23"/>
      <c r="BT232" s="24"/>
      <c r="BU232" s="25"/>
    </row>
    <row r="233" spans="1:73" s="22" customFormat="1" ht="177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3"/>
      <c r="P233" s="23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31"/>
      <c r="BE233" s="23"/>
      <c r="BF233" s="23"/>
      <c r="BG233" s="20"/>
      <c r="BH233" s="20"/>
      <c r="BI233" s="23"/>
      <c r="BJ233" s="20"/>
      <c r="BK233" s="20"/>
      <c r="BL233" s="23"/>
      <c r="BM233" s="21"/>
      <c r="BN233" s="181"/>
      <c r="BO233" s="24"/>
      <c r="BP233" s="21"/>
      <c r="BQ233" s="21"/>
      <c r="BR233" s="23"/>
      <c r="BS233" s="23"/>
      <c r="BT233" s="24"/>
      <c r="BU233" s="25"/>
    </row>
    <row r="234" spans="1:73" s="22" customFormat="1" ht="177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3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31"/>
      <c r="BE234" s="182"/>
      <c r="BF234" s="23"/>
      <c r="BG234" s="20"/>
      <c r="BH234" s="20"/>
      <c r="BI234" s="23"/>
      <c r="BJ234" s="20"/>
      <c r="BK234" s="20"/>
      <c r="BL234" s="23"/>
      <c r="BM234" s="21"/>
      <c r="BN234" s="181"/>
      <c r="BO234" s="24"/>
      <c r="BP234" s="21"/>
      <c r="BQ234" s="21"/>
      <c r="BR234" s="23"/>
      <c r="BS234" s="23"/>
      <c r="BT234" s="24"/>
      <c r="BU234" s="25"/>
    </row>
    <row r="235" spans="1:73" s="22" customFormat="1" ht="244.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3"/>
      <c r="P235" s="23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183"/>
      <c r="BE235" s="23"/>
      <c r="BF235" s="23"/>
      <c r="BG235" s="20"/>
      <c r="BH235" s="20"/>
      <c r="BI235" s="23"/>
      <c r="BJ235" s="20"/>
      <c r="BK235" s="20"/>
      <c r="BL235" s="23"/>
      <c r="BM235" s="21"/>
      <c r="BN235" s="181"/>
      <c r="BO235" s="24"/>
      <c r="BP235" s="21"/>
      <c r="BQ235" s="21"/>
      <c r="BR235" s="23"/>
      <c r="BS235" s="23"/>
      <c r="BT235" s="24"/>
      <c r="BU235" s="25"/>
    </row>
    <row r="236" spans="1:73" s="22" customFormat="1" ht="244.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3"/>
      <c r="P236" s="20"/>
      <c r="Q236" s="23"/>
      <c r="R236" s="23"/>
      <c r="S236" s="23"/>
      <c r="T236" s="23"/>
      <c r="U236" s="23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31"/>
      <c r="BE236" s="182"/>
      <c r="BF236" s="23"/>
      <c r="BG236" s="20"/>
      <c r="BH236" s="20"/>
      <c r="BI236" s="23"/>
      <c r="BJ236" s="20"/>
      <c r="BK236" s="20"/>
      <c r="BL236" s="23"/>
      <c r="BM236" s="21"/>
      <c r="BN236" s="181"/>
      <c r="BO236" s="24"/>
      <c r="BP236" s="21"/>
      <c r="BQ236" s="21"/>
      <c r="BR236" s="23"/>
      <c r="BS236" s="23"/>
      <c r="BT236" s="24"/>
      <c r="BU236" s="25"/>
    </row>
    <row r="237" spans="1:73" s="22" customFormat="1" ht="231.7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3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31"/>
      <c r="BE237" s="23"/>
      <c r="BF237" s="23"/>
      <c r="BG237" s="20"/>
      <c r="BH237" s="20"/>
      <c r="BI237" s="23"/>
      <c r="BJ237" s="20"/>
      <c r="BK237" s="20"/>
      <c r="BL237" s="23"/>
      <c r="BM237" s="21"/>
      <c r="BN237" s="181"/>
      <c r="BO237" s="24"/>
      <c r="BP237" s="21"/>
      <c r="BQ237" s="21"/>
      <c r="BR237" s="23"/>
      <c r="BS237" s="23"/>
      <c r="BT237" s="24"/>
      <c r="BU237" s="25"/>
    </row>
    <row r="238" spans="1:73" s="22" customFormat="1" ht="231.7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0"/>
      <c r="P238" s="20"/>
      <c r="Q238" s="20"/>
      <c r="R238" s="21"/>
      <c r="S238" s="20"/>
      <c r="T238" s="21"/>
      <c r="U238" s="20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0"/>
      <c r="AQ238" s="20"/>
      <c r="AR238" s="20"/>
      <c r="AS238" s="21"/>
      <c r="AT238" s="21"/>
      <c r="AU238" s="21"/>
      <c r="AV238" s="21"/>
      <c r="AW238" s="21"/>
      <c r="AX238" s="21"/>
      <c r="AY238" s="21"/>
      <c r="AZ238" s="21"/>
      <c r="BA238" s="21"/>
      <c r="BB238" s="20"/>
      <c r="BC238" s="20"/>
      <c r="BD238" s="20"/>
      <c r="BE238" s="231"/>
      <c r="BF238" s="20"/>
      <c r="BG238" s="20"/>
      <c r="BH238" s="20"/>
      <c r="BI238" s="23"/>
      <c r="BJ238" s="20"/>
      <c r="BK238" s="20"/>
      <c r="BL238" s="23"/>
      <c r="BM238" s="21"/>
      <c r="BN238" s="181"/>
      <c r="BO238" s="24"/>
      <c r="BP238" s="21"/>
      <c r="BQ238" s="21"/>
      <c r="BR238" s="23"/>
      <c r="BS238" s="23"/>
      <c r="BT238" s="24"/>
      <c r="BU238" s="25"/>
    </row>
    <row r="239" spans="1:73" s="22" customFormat="1" ht="159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0"/>
      <c r="P239" s="20"/>
      <c r="Q239" s="20"/>
      <c r="R239" s="21"/>
      <c r="S239" s="20"/>
      <c r="T239" s="21"/>
      <c r="U239" s="20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31"/>
      <c r="BE239" s="231"/>
      <c r="BF239" s="20"/>
      <c r="BG239" s="20"/>
      <c r="BH239" s="20"/>
      <c r="BI239" s="23"/>
      <c r="BJ239" s="20"/>
      <c r="BK239" s="20"/>
      <c r="BL239" s="23"/>
      <c r="BM239" s="21"/>
      <c r="BN239" s="181"/>
      <c r="BO239" s="24"/>
      <c r="BP239" s="21"/>
      <c r="BQ239" s="21"/>
      <c r="BR239" s="23"/>
      <c r="BS239" s="23"/>
      <c r="BT239" s="24"/>
      <c r="BU239" s="25"/>
    </row>
    <row r="240" spans="1:73" s="22" customFormat="1" ht="159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31"/>
      <c r="BE240" s="231"/>
      <c r="BF240" s="20"/>
      <c r="BG240" s="20"/>
      <c r="BH240" s="20"/>
      <c r="BI240" s="23"/>
      <c r="BJ240" s="20"/>
      <c r="BK240" s="20"/>
      <c r="BL240" s="23"/>
      <c r="BM240" s="21"/>
      <c r="BN240" s="181"/>
      <c r="BO240" s="24"/>
      <c r="BP240" s="21"/>
      <c r="BQ240" s="21"/>
      <c r="BR240" s="23"/>
      <c r="BS240" s="23"/>
      <c r="BT240" s="24"/>
      <c r="BU240" s="25"/>
    </row>
    <row r="241" spans="1:73" s="22" customFormat="1" ht="408.7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0"/>
      <c r="AI241" s="20"/>
      <c r="AJ241" s="20"/>
      <c r="AK241" s="21"/>
      <c r="AL241" s="231"/>
      <c r="AM241" s="21"/>
      <c r="AN241" s="20"/>
      <c r="AO241" s="21"/>
      <c r="AP241" s="20"/>
      <c r="AQ241" s="21"/>
      <c r="AR241" s="21"/>
      <c r="AS241" s="21"/>
      <c r="AT241" s="23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31"/>
      <c r="BE241" s="21"/>
      <c r="BF241" s="20"/>
      <c r="BG241" s="20"/>
      <c r="BH241" s="20"/>
      <c r="BI241" s="23"/>
      <c r="BJ241" s="20"/>
      <c r="BK241" s="20"/>
      <c r="BL241" s="23"/>
      <c r="BM241" s="21"/>
      <c r="BN241" s="181"/>
      <c r="BO241" s="24"/>
      <c r="BP241" s="21"/>
      <c r="BQ241" s="21"/>
      <c r="BR241" s="23"/>
      <c r="BS241" s="23"/>
      <c r="BT241" s="24"/>
      <c r="BU241" s="25"/>
    </row>
    <row r="242" spans="1:73" s="22" customFormat="1" ht="138.7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0"/>
      <c r="P242" s="20"/>
      <c r="Q242" s="21"/>
      <c r="R242" s="21"/>
      <c r="S242" s="21"/>
      <c r="T242" s="21"/>
      <c r="U242" s="20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18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31"/>
      <c r="BE242" s="231"/>
      <c r="BF242" s="20"/>
      <c r="BG242" s="20"/>
      <c r="BH242" s="20"/>
      <c r="BI242" s="23"/>
      <c r="BJ242" s="20"/>
      <c r="BK242" s="20"/>
      <c r="BL242" s="23"/>
      <c r="BM242" s="21"/>
      <c r="BN242" s="181"/>
      <c r="BO242" s="24"/>
      <c r="BP242" s="21"/>
      <c r="BQ242" s="21"/>
      <c r="BR242" s="23"/>
      <c r="BS242" s="23"/>
      <c r="BT242" s="24"/>
      <c r="BU242" s="25"/>
    </row>
    <row r="243" spans="1:73" s="22" customFormat="1" ht="138.7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18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31"/>
      <c r="BE243" s="231"/>
      <c r="BF243" s="20"/>
      <c r="BG243" s="20"/>
      <c r="BH243" s="20"/>
      <c r="BI243" s="23"/>
      <c r="BJ243" s="20"/>
      <c r="BK243" s="20"/>
      <c r="BL243" s="23"/>
      <c r="BM243" s="21"/>
      <c r="BN243" s="181"/>
      <c r="BO243" s="24"/>
      <c r="BP243" s="21"/>
      <c r="BQ243" s="21"/>
      <c r="BR243" s="23"/>
      <c r="BS243" s="23"/>
      <c r="BT243" s="24"/>
      <c r="BU243" s="25"/>
    </row>
    <row r="244" spans="1:73" s="22" customFormat="1" ht="138.7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18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31"/>
      <c r="BE244" s="231"/>
      <c r="BF244" s="20"/>
      <c r="BG244" s="20"/>
      <c r="BH244" s="20"/>
      <c r="BI244" s="23"/>
      <c r="BJ244" s="20"/>
      <c r="BK244" s="20"/>
      <c r="BL244" s="23"/>
      <c r="BM244" s="21"/>
      <c r="BN244" s="181"/>
      <c r="BO244" s="24"/>
      <c r="BP244" s="21"/>
      <c r="BQ244" s="21"/>
      <c r="BR244" s="23"/>
      <c r="BS244" s="23"/>
      <c r="BT244" s="24"/>
      <c r="BU244" s="25"/>
    </row>
    <row r="245" spans="1:73" s="22" customFormat="1" ht="138.7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18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31"/>
      <c r="BE245" s="231"/>
      <c r="BF245" s="20"/>
      <c r="BG245" s="20"/>
      <c r="BH245" s="20"/>
      <c r="BI245" s="23"/>
      <c r="BJ245" s="20"/>
      <c r="BK245" s="20"/>
      <c r="BL245" s="23"/>
      <c r="BM245" s="21"/>
      <c r="BN245" s="181"/>
      <c r="BO245" s="24"/>
      <c r="BP245" s="21"/>
      <c r="BQ245" s="21"/>
      <c r="BR245" s="23"/>
      <c r="BS245" s="23"/>
      <c r="BT245" s="24"/>
      <c r="BU245" s="25"/>
    </row>
    <row r="246" spans="1:73" s="22" customFormat="1" ht="138.7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18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31"/>
      <c r="BE246" s="231"/>
      <c r="BF246" s="20"/>
      <c r="BG246" s="20"/>
      <c r="BH246" s="20"/>
      <c r="BI246" s="23"/>
      <c r="BJ246" s="20"/>
      <c r="BK246" s="20"/>
      <c r="BL246" s="23"/>
      <c r="BM246" s="21"/>
      <c r="BN246" s="181"/>
      <c r="BO246" s="24"/>
      <c r="BP246" s="21"/>
      <c r="BQ246" s="21"/>
      <c r="BR246" s="23"/>
      <c r="BS246" s="23"/>
      <c r="BT246" s="24"/>
      <c r="BU246" s="25"/>
    </row>
    <row r="247" spans="1:73" s="22" customFormat="1" ht="282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0"/>
      <c r="AI247" s="21"/>
      <c r="AJ247" s="20"/>
      <c r="AK247" s="21"/>
      <c r="AL247" s="23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0"/>
      <c r="BC247" s="20"/>
      <c r="BD247" s="20"/>
      <c r="BE247" s="23"/>
      <c r="BF247" s="23"/>
      <c r="BG247" s="20"/>
      <c r="BH247" s="20"/>
      <c r="BI247" s="21"/>
      <c r="BJ247" s="20"/>
      <c r="BK247" s="23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37.2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31"/>
      <c r="BE248" s="23"/>
      <c r="BF248" s="23"/>
      <c r="BG248" s="20"/>
      <c r="BH248" s="20"/>
      <c r="BI248" s="23"/>
      <c r="BJ248" s="20"/>
      <c r="BK248" s="23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22.2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31"/>
      <c r="BE249" s="23"/>
      <c r="BF249" s="23"/>
      <c r="BG249" s="20"/>
      <c r="BH249" s="20"/>
      <c r="BI249" s="23"/>
      <c r="BJ249" s="20"/>
      <c r="BK249" s="23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22.2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30"/>
      <c r="N250" s="20"/>
      <c r="O250" s="20"/>
      <c r="P250" s="20"/>
      <c r="Q250" s="20"/>
      <c r="R250" s="20"/>
      <c r="S250" s="20"/>
      <c r="T250" s="20"/>
      <c r="U250" s="20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31"/>
      <c r="BE250" s="23"/>
      <c r="BF250" s="23"/>
      <c r="BG250" s="20"/>
      <c r="BH250" s="20"/>
      <c r="BI250" s="23"/>
      <c r="BJ250" s="20"/>
      <c r="BK250" s="23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22.2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31"/>
      <c r="BE251" s="23"/>
      <c r="BF251" s="23"/>
      <c r="BG251" s="20"/>
      <c r="BH251" s="20"/>
      <c r="BI251" s="23"/>
      <c r="BJ251" s="20"/>
      <c r="BK251" s="23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84.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31"/>
      <c r="BE252" s="21"/>
      <c r="BF252" s="21"/>
      <c r="BG252" s="20"/>
      <c r="BH252" s="20"/>
      <c r="BI252" s="23"/>
      <c r="BJ252" s="20"/>
      <c r="BK252" s="23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84.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31"/>
      <c r="BE253" s="23"/>
      <c r="BF253" s="23"/>
      <c r="BG253" s="20"/>
      <c r="BH253" s="20"/>
      <c r="BI253" s="23"/>
      <c r="BJ253" s="20"/>
      <c r="BK253" s="23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409.6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3"/>
      <c r="P254" s="23"/>
      <c r="Q254" s="23"/>
      <c r="R254" s="23"/>
      <c r="S254" s="23"/>
      <c r="T254" s="23"/>
      <c r="U254" s="23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31"/>
      <c r="BE254" s="23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204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3"/>
      <c r="P255" s="20"/>
      <c r="Q255" s="23"/>
      <c r="R255" s="23"/>
      <c r="S255" s="23"/>
      <c r="T255" s="23"/>
      <c r="U255" s="23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31"/>
      <c r="BE255" s="20"/>
      <c r="BF255" s="20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201.7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3"/>
      <c r="P256" s="23"/>
      <c r="Q256" s="23"/>
      <c r="R256" s="23"/>
      <c r="S256" s="23"/>
      <c r="T256" s="23"/>
      <c r="U256" s="23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181"/>
      <c r="AM256" s="21"/>
      <c r="AN256" s="21"/>
      <c r="AO256" s="21"/>
      <c r="AP256" s="21"/>
      <c r="AQ256" s="21"/>
      <c r="AR256" s="21"/>
      <c r="AS256" s="21"/>
      <c r="AT256" s="181"/>
      <c r="AU256" s="21"/>
      <c r="AV256" s="181"/>
      <c r="AW256" s="21"/>
      <c r="AX256" s="21"/>
      <c r="AY256" s="21"/>
      <c r="AZ256" s="21"/>
      <c r="BA256" s="21"/>
      <c r="BB256" s="21"/>
      <c r="BC256" s="21"/>
      <c r="BD256" s="231"/>
      <c r="BE256" s="23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409.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0"/>
      <c r="AI257" s="21"/>
      <c r="AJ257" s="21"/>
      <c r="AK257" s="21"/>
      <c r="AL257" s="231"/>
      <c r="AM257" s="21"/>
      <c r="AN257" s="20"/>
      <c r="AO257" s="21"/>
      <c r="AP257" s="21"/>
      <c r="AQ257" s="21"/>
      <c r="AR257" s="21"/>
      <c r="AS257" s="21"/>
      <c r="AT257" s="231"/>
      <c r="AU257" s="21"/>
      <c r="AV257" s="181"/>
      <c r="AW257" s="21"/>
      <c r="AX257" s="21"/>
      <c r="AY257" s="21"/>
      <c r="AZ257" s="21"/>
      <c r="BA257" s="21"/>
      <c r="BB257" s="21"/>
      <c r="BC257" s="21"/>
      <c r="BD257" s="231"/>
      <c r="BE257" s="21"/>
      <c r="BF257" s="21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52.2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181"/>
      <c r="AM258" s="21"/>
      <c r="AN258" s="21"/>
      <c r="AO258" s="21"/>
      <c r="AP258" s="21"/>
      <c r="AQ258" s="21"/>
      <c r="AR258" s="21"/>
      <c r="AS258" s="21"/>
      <c r="AT258" s="181"/>
      <c r="AU258" s="21"/>
      <c r="AV258" s="181"/>
      <c r="AW258" s="21"/>
      <c r="AX258" s="21"/>
      <c r="AY258" s="21"/>
      <c r="AZ258" s="21"/>
      <c r="BA258" s="21"/>
      <c r="BB258" s="21"/>
      <c r="BC258" s="21"/>
      <c r="BD258" s="231"/>
      <c r="BE258" s="182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52.2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181"/>
      <c r="AM259" s="21"/>
      <c r="AN259" s="21"/>
      <c r="AO259" s="21"/>
      <c r="AP259" s="21"/>
      <c r="AQ259" s="21"/>
      <c r="AR259" s="21"/>
      <c r="AS259" s="21"/>
      <c r="AT259" s="181"/>
      <c r="AU259" s="21"/>
      <c r="AV259" s="181"/>
      <c r="AW259" s="21"/>
      <c r="AX259" s="21"/>
      <c r="AY259" s="21"/>
      <c r="AZ259" s="21"/>
      <c r="BA259" s="21"/>
      <c r="BB259" s="21"/>
      <c r="BC259" s="21"/>
      <c r="BD259" s="231"/>
      <c r="BE259" s="182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52.2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181"/>
      <c r="AM260" s="21"/>
      <c r="AN260" s="21"/>
      <c r="AO260" s="21"/>
      <c r="AP260" s="21"/>
      <c r="AQ260" s="21"/>
      <c r="AR260" s="21"/>
      <c r="AS260" s="21"/>
      <c r="AT260" s="181"/>
      <c r="AU260" s="21"/>
      <c r="AV260" s="181"/>
      <c r="AW260" s="21"/>
      <c r="AX260" s="21"/>
      <c r="AY260" s="21"/>
      <c r="AZ260" s="21"/>
      <c r="BA260" s="21"/>
      <c r="BB260" s="21"/>
      <c r="BC260" s="21"/>
      <c r="BD260" s="231"/>
      <c r="BE260" s="182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52.2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181"/>
      <c r="AM261" s="21"/>
      <c r="AN261" s="21"/>
      <c r="AO261" s="21"/>
      <c r="AP261" s="21"/>
      <c r="AQ261" s="21"/>
      <c r="AR261" s="21"/>
      <c r="AS261" s="21"/>
      <c r="AT261" s="181"/>
      <c r="AU261" s="21"/>
      <c r="AV261" s="181"/>
      <c r="AW261" s="21"/>
      <c r="AX261" s="21"/>
      <c r="AY261" s="21"/>
      <c r="AZ261" s="21"/>
      <c r="BA261" s="21"/>
      <c r="BB261" s="21"/>
      <c r="BC261" s="21"/>
      <c r="BD261" s="231"/>
      <c r="BE261" s="182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52.2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181"/>
      <c r="AM262" s="21"/>
      <c r="AN262" s="21"/>
      <c r="AO262" s="21"/>
      <c r="AP262" s="21"/>
      <c r="AQ262" s="21"/>
      <c r="AR262" s="21"/>
      <c r="AS262" s="21"/>
      <c r="AT262" s="181"/>
      <c r="AU262" s="21"/>
      <c r="AV262" s="181"/>
      <c r="AW262" s="21"/>
      <c r="AX262" s="21"/>
      <c r="AY262" s="21"/>
      <c r="AZ262" s="21"/>
      <c r="BA262" s="21"/>
      <c r="BB262" s="21"/>
      <c r="BC262" s="21"/>
      <c r="BD262" s="231"/>
      <c r="BE262" s="182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409.6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0"/>
      <c r="AI263" s="21"/>
      <c r="AJ263" s="21"/>
      <c r="AK263" s="21"/>
      <c r="AL263" s="231"/>
      <c r="AM263" s="21"/>
      <c r="AN263" s="21"/>
      <c r="AO263" s="21"/>
      <c r="AP263" s="21"/>
      <c r="AQ263" s="21"/>
      <c r="AR263" s="21"/>
      <c r="AS263" s="21"/>
      <c r="AT263" s="231"/>
      <c r="AU263" s="21"/>
      <c r="AV263" s="231"/>
      <c r="AW263" s="23"/>
      <c r="AX263" s="21"/>
      <c r="AY263" s="21"/>
      <c r="AZ263" s="21"/>
      <c r="BA263" s="21"/>
      <c r="BB263" s="21"/>
      <c r="BC263" s="21"/>
      <c r="BD263" s="231"/>
      <c r="BE263" s="21"/>
      <c r="BF263" s="21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52.2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0"/>
      <c r="AI264" s="23"/>
      <c r="AJ264" s="20"/>
      <c r="AK264" s="21"/>
      <c r="AL264" s="231"/>
      <c r="AM264" s="23"/>
      <c r="AN264" s="20"/>
      <c r="AO264" s="21"/>
      <c r="AP264" s="21"/>
      <c r="AQ264" s="21"/>
      <c r="AR264" s="21"/>
      <c r="AS264" s="21"/>
      <c r="AT264" s="231"/>
      <c r="AU264" s="23"/>
      <c r="AV264" s="231"/>
      <c r="AW264" s="23"/>
      <c r="AX264" s="21"/>
      <c r="AY264" s="21"/>
      <c r="AZ264" s="21"/>
      <c r="BA264" s="21"/>
      <c r="BB264" s="21"/>
      <c r="BC264" s="21"/>
      <c r="BD264" s="231"/>
      <c r="BE264" s="23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52.2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0"/>
      <c r="AI265" s="23"/>
      <c r="AJ265" s="20"/>
      <c r="AK265" s="21"/>
      <c r="AL265" s="231"/>
      <c r="AM265" s="23"/>
      <c r="AN265" s="20"/>
      <c r="AO265" s="21"/>
      <c r="AP265" s="21"/>
      <c r="AQ265" s="21"/>
      <c r="AR265" s="21"/>
      <c r="AS265" s="21"/>
      <c r="AT265" s="231"/>
      <c r="AU265" s="23"/>
      <c r="AV265" s="231"/>
      <c r="AW265" s="23"/>
      <c r="AX265" s="21"/>
      <c r="AY265" s="21"/>
      <c r="AZ265" s="21"/>
      <c r="BA265" s="21"/>
      <c r="BB265" s="21"/>
      <c r="BC265" s="21"/>
      <c r="BD265" s="231"/>
      <c r="BE265" s="23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52.2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0"/>
      <c r="AI266" s="23"/>
      <c r="AJ266" s="20"/>
      <c r="AK266" s="21"/>
      <c r="AL266" s="231"/>
      <c r="AM266" s="23"/>
      <c r="AN266" s="20"/>
      <c r="AO266" s="21"/>
      <c r="AP266" s="21"/>
      <c r="AQ266" s="21"/>
      <c r="AR266" s="21"/>
      <c r="AS266" s="21"/>
      <c r="AT266" s="231"/>
      <c r="AU266" s="23"/>
      <c r="AV266" s="231"/>
      <c r="AW266" s="23"/>
      <c r="AX266" s="21"/>
      <c r="AY266" s="21"/>
      <c r="AZ266" s="21"/>
      <c r="BA266" s="21"/>
      <c r="BB266" s="21"/>
      <c r="BC266" s="21"/>
      <c r="BD266" s="231"/>
      <c r="BE266" s="23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52.2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0"/>
      <c r="AI267" s="23"/>
      <c r="AJ267" s="20"/>
      <c r="AK267" s="21"/>
      <c r="AL267" s="231"/>
      <c r="AM267" s="23"/>
      <c r="AN267" s="20"/>
      <c r="AO267" s="21"/>
      <c r="AP267" s="21"/>
      <c r="AQ267" s="21"/>
      <c r="AR267" s="21"/>
      <c r="AS267" s="21"/>
      <c r="AT267" s="231"/>
      <c r="AU267" s="23"/>
      <c r="AV267" s="231"/>
      <c r="AW267" s="23"/>
      <c r="AX267" s="21"/>
      <c r="AY267" s="21"/>
      <c r="AZ267" s="21"/>
      <c r="BA267" s="21"/>
      <c r="BB267" s="21"/>
      <c r="BC267" s="21"/>
      <c r="BD267" s="231"/>
      <c r="BE267" s="23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349.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3"/>
      <c r="P268" s="20"/>
      <c r="Q268" s="23"/>
      <c r="R268" s="23"/>
      <c r="S268" s="23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0"/>
      <c r="AI268" s="23"/>
      <c r="AJ268" s="23"/>
      <c r="AK268" s="21"/>
      <c r="AL268" s="231"/>
      <c r="AM268" s="20"/>
      <c r="AN268" s="20"/>
      <c r="AO268" s="21"/>
      <c r="AP268" s="21"/>
      <c r="AQ268" s="21"/>
      <c r="AR268" s="21"/>
      <c r="AS268" s="21"/>
      <c r="AT268" s="231"/>
      <c r="AU268" s="23"/>
      <c r="AV268" s="231"/>
      <c r="AW268" s="20"/>
      <c r="AX268" s="21"/>
      <c r="AY268" s="21"/>
      <c r="AZ268" s="21"/>
      <c r="BA268" s="21"/>
      <c r="BB268" s="21"/>
      <c r="BC268" s="21"/>
      <c r="BD268" s="231"/>
      <c r="BE268" s="23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237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0"/>
      <c r="P269" s="20"/>
      <c r="Q269" s="23"/>
      <c r="R269" s="23"/>
      <c r="S269" s="20"/>
      <c r="T269" s="23"/>
      <c r="U269" s="23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31"/>
      <c r="BE269" s="182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409.6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3"/>
      <c r="P270" s="23"/>
      <c r="Q270" s="23"/>
      <c r="R270" s="23"/>
      <c r="S270" s="23"/>
      <c r="T270" s="23"/>
      <c r="U270" s="23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0"/>
      <c r="BC270" s="20"/>
      <c r="BD270" s="231"/>
      <c r="BE270" s="23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80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31"/>
      <c r="BE271" s="21"/>
      <c r="BF271" s="21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80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31"/>
      <c r="BE272" s="182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80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31"/>
      <c r="BE273" s="21"/>
      <c r="BF273" s="20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80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31"/>
      <c r="BE274" s="182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409.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31"/>
      <c r="BE275" s="21"/>
      <c r="BF275" s="21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44.7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31"/>
      <c r="BE276" s="182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336.7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3"/>
      <c r="P277" s="20"/>
      <c r="Q277" s="23"/>
      <c r="R277" s="23"/>
      <c r="S277" s="23"/>
      <c r="T277" s="23"/>
      <c r="U277" s="23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31"/>
      <c r="BE277" s="182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22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0"/>
      <c r="BC278" s="20"/>
      <c r="BD278" s="20"/>
      <c r="BE278" s="182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22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31"/>
      <c r="BE279" s="182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229.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31"/>
      <c r="BE280" s="21"/>
      <c r="BF280" s="21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52.2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181"/>
      <c r="AM281" s="21"/>
      <c r="AN281" s="21"/>
      <c r="AO281" s="21"/>
      <c r="AP281" s="21"/>
      <c r="AQ281" s="21"/>
      <c r="AR281" s="21"/>
      <c r="AS281" s="21"/>
      <c r="AT281" s="18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31"/>
      <c r="BE281" s="182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249.7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0"/>
      <c r="AI282" s="23"/>
      <c r="AJ282" s="23"/>
      <c r="AK282" s="21"/>
      <c r="AL282" s="231"/>
      <c r="AM282" s="23"/>
      <c r="AN282" s="20"/>
      <c r="AO282" s="21"/>
      <c r="AP282" s="21"/>
      <c r="AQ282" s="21"/>
      <c r="AR282" s="21"/>
      <c r="AS282" s="21"/>
      <c r="AT282" s="231"/>
      <c r="AU282" s="23"/>
      <c r="AV282" s="21"/>
      <c r="AW282" s="21"/>
      <c r="AX282" s="21"/>
      <c r="AY282" s="21"/>
      <c r="AZ282" s="21"/>
      <c r="BA282" s="21"/>
      <c r="BB282" s="21"/>
      <c r="BC282" s="21"/>
      <c r="BD282" s="231"/>
      <c r="BE282" s="21"/>
      <c r="BF282" s="21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249.7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0"/>
      <c r="AI283" s="23"/>
      <c r="AJ283" s="23"/>
      <c r="AK283" s="21"/>
      <c r="AL283" s="231"/>
      <c r="AM283" s="23"/>
      <c r="AN283" s="20"/>
      <c r="AO283" s="21"/>
      <c r="AP283" s="21"/>
      <c r="AQ283" s="21"/>
      <c r="AR283" s="21"/>
      <c r="AS283" s="21"/>
      <c r="AT283" s="231"/>
      <c r="AU283" s="23"/>
      <c r="AV283" s="21"/>
      <c r="AW283" s="21"/>
      <c r="AX283" s="21"/>
      <c r="AY283" s="21"/>
      <c r="AZ283" s="21"/>
      <c r="BA283" s="21"/>
      <c r="BB283" s="21"/>
      <c r="BC283" s="21"/>
      <c r="BD283" s="231"/>
      <c r="BE283" s="182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234.7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31"/>
      <c r="BE284" s="21"/>
      <c r="BF284" s="21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47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31"/>
      <c r="BE285" s="182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409.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31"/>
      <c r="BE286" s="21"/>
      <c r="BF286" s="21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52.2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31"/>
      <c r="BE287" s="182"/>
      <c r="BF287" s="23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409.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31"/>
      <c r="BE288" s="21"/>
      <c r="BF288" s="21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44.7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231"/>
      <c r="BE289" s="182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41.7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31"/>
      <c r="BE290" s="21"/>
      <c r="BF290" s="20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41.7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31"/>
      <c r="BE291" s="182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201.7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0"/>
      <c r="BC292" s="20"/>
      <c r="BD292" s="231"/>
      <c r="BE292" s="21"/>
      <c r="BF292" s="21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24.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31"/>
      <c r="BE293" s="182"/>
      <c r="BF293" s="23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24.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31"/>
      <c r="BE294" s="182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59.7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231"/>
      <c r="BE295" s="21"/>
      <c r="BF295" s="21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59.7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31"/>
      <c r="BE296" s="182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409.6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231"/>
      <c r="BE297" s="21"/>
      <c r="BF297" s="21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41.7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31"/>
      <c r="BE298" s="182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237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31"/>
      <c r="BE299" s="21"/>
      <c r="BF299" s="21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74.7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31"/>
      <c r="BE300" s="182"/>
      <c r="BF300" s="20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59.7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0"/>
      <c r="BC301" s="20"/>
      <c r="BD301" s="231"/>
      <c r="BE301" s="21"/>
      <c r="BF301" s="21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59.7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231"/>
      <c r="BE302" s="182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59.7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31"/>
      <c r="BE303" s="182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249.7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3"/>
      <c r="P304" s="23"/>
      <c r="Q304" s="23"/>
      <c r="R304" s="23"/>
      <c r="S304" s="23"/>
      <c r="T304" s="23"/>
      <c r="U304" s="23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31"/>
      <c r="BE304" s="23"/>
      <c r="BF304" s="23"/>
      <c r="BG304" s="20"/>
      <c r="BH304" s="20"/>
      <c r="BI304" s="23"/>
      <c r="BJ304" s="20"/>
      <c r="BK304" s="23"/>
      <c r="BL304" s="20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227.2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0"/>
      <c r="AQ305" s="23"/>
      <c r="AR305" s="20"/>
      <c r="AS305" s="21"/>
      <c r="AT305" s="21"/>
      <c r="AU305" s="21"/>
      <c r="AV305" s="21"/>
      <c r="AW305" s="21"/>
      <c r="AX305" s="21"/>
      <c r="AY305" s="21"/>
      <c r="AZ305" s="21"/>
      <c r="BA305" s="21"/>
      <c r="BB305" s="20"/>
      <c r="BC305" s="21"/>
      <c r="BD305" s="231"/>
      <c r="BE305" s="21"/>
      <c r="BF305" s="21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50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0"/>
      <c r="P306" s="20"/>
      <c r="Q306" s="20"/>
      <c r="R306" s="20"/>
      <c r="S306" s="20"/>
      <c r="T306" s="20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0"/>
      <c r="AQ306" s="23"/>
      <c r="AR306" s="20"/>
      <c r="AS306" s="21"/>
      <c r="AT306" s="21"/>
      <c r="AU306" s="21"/>
      <c r="AV306" s="21"/>
      <c r="AW306" s="21"/>
      <c r="AX306" s="21"/>
      <c r="AY306" s="21"/>
      <c r="AZ306" s="21"/>
      <c r="BA306" s="21"/>
      <c r="BB306" s="20"/>
      <c r="BC306" s="20"/>
      <c r="BD306" s="231"/>
      <c r="BE306" s="182"/>
      <c r="BF306" s="23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42.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0"/>
      <c r="AQ307" s="23"/>
      <c r="AR307" s="20"/>
      <c r="AS307" s="21"/>
      <c r="AT307" s="21"/>
      <c r="AU307" s="21"/>
      <c r="AV307" s="21"/>
      <c r="AW307" s="21"/>
      <c r="AX307" s="21"/>
      <c r="AY307" s="21"/>
      <c r="AZ307" s="21"/>
      <c r="BA307" s="21"/>
      <c r="BB307" s="20"/>
      <c r="BC307" s="20"/>
      <c r="BD307" s="231"/>
      <c r="BE307" s="182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59.7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31"/>
      <c r="AU308" s="20"/>
      <c r="AV308" s="21"/>
      <c r="AW308" s="21"/>
      <c r="AX308" s="21"/>
      <c r="AY308" s="21"/>
      <c r="AZ308" s="21"/>
      <c r="BA308" s="21"/>
      <c r="BB308" s="21"/>
      <c r="BC308" s="21"/>
      <c r="BD308" s="231"/>
      <c r="BE308" s="182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59.7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39"/>
      <c r="N309" s="20"/>
      <c r="O309" s="20"/>
      <c r="P309" s="20"/>
      <c r="Q309" s="20"/>
      <c r="R309" s="20"/>
      <c r="S309" s="20"/>
      <c r="T309" s="20"/>
      <c r="U309" s="20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31"/>
      <c r="BE309" s="182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59.7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40"/>
      <c r="N310" s="20"/>
      <c r="O310" s="20"/>
      <c r="P310" s="20"/>
      <c r="Q310" s="20"/>
      <c r="R310" s="20"/>
      <c r="S310" s="20"/>
      <c r="T310" s="20"/>
      <c r="U310" s="20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31"/>
      <c r="BE310" s="182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409.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31"/>
      <c r="BE311" s="21"/>
      <c r="BF311" s="21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56.7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231"/>
      <c r="BE312" s="182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409.6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231"/>
      <c r="BE313" s="21"/>
      <c r="BF313" s="21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52.2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231"/>
      <c r="BE314" s="182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209.2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31"/>
      <c r="BE315" s="21"/>
      <c r="BF315" s="21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209.2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181"/>
      <c r="AM316" s="21"/>
      <c r="AN316" s="21"/>
      <c r="AO316" s="21"/>
      <c r="AP316" s="21"/>
      <c r="AQ316" s="21"/>
      <c r="AR316" s="21"/>
      <c r="AS316" s="21"/>
      <c r="AT316" s="18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31"/>
      <c r="BE316" s="182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89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0"/>
      <c r="AI317" s="23"/>
      <c r="AJ317" s="23"/>
      <c r="AK317" s="21"/>
      <c r="AL317" s="231"/>
      <c r="AM317" s="20"/>
      <c r="AN317" s="20"/>
      <c r="AO317" s="21"/>
      <c r="AP317" s="21"/>
      <c r="AQ317" s="21"/>
      <c r="AR317" s="21"/>
      <c r="AS317" s="21"/>
      <c r="AT317" s="231"/>
      <c r="AU317" s="23"/>
      <c r="AV317" s="21"/>
      <c r="AW317" s="21"/>
      <c r="AX317" s="21"/>
      <c r="AY317" s="21"/>
      <c r="AZ317" s="21"/>
      <c r="BA317" s="21"/>
      <c r="BB317" s="21"/>
      <c r="BC317" s="21"/>
      <c r="BD317" s="231"/>
      <c r="BE317" s="21"/>
      <c r="BF317" s="21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89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0"/>
      <c r="AI318" s="23"/>
      <c r="AJ318" s="23"/>
      <c r="AK318" s="21"/>
      <c r="AL318" s="231"/>
      <c r="AM318" s="20"/>
      <c r="AN318" s="20"/>
      <c r="AO318" s="21"/>
      <c r="AP318" s="21"/>
      <c r="AQ318" s="21"/>
      <c r="AR318" s="21"/>
      <c r="AS318" s="21"/>
      <c r="AT318" s="231"/>
      <c r="AU318" s="23"/>
      <c r="AV318" s="21"/>
      <c r="AW318" s="21"/>
      <c r="AX318" s="21"/>
      <c r="AY318" s="21"/>
      <c r="AZ318" s="21"/>
      <c r="BA318" s="21"/>
      <c r="BB318" s="21"/>
      <c r="BC318" s="21"/>
      <c r="BD318" s="231"/>
      <c r="BE318" s="23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204.7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31"/>
      <c r="BE319" s="21"/>
      <c r="BF319" s="21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47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231"/>
      <c r="BE320" s="182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52.2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3"/>
      <c r="P321" s="20"/>
      <c r="Q321" s="23"/>
      <c r="R321" s="23"/>
      <c r="S321" s="23"/>
      <c r="T321" s="23"/>
      <c r="U321" s="23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31"/>
      <c r="BE321" s="182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92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31"/>
      <c r="O322" s="20"/>
      <c r="P322" s="20"/>
      <c r="Q322" s="20"/>
      <c r="R322" s="20"/>
      <c r="S322" s="20"/>
      <c r="T322" s="20"/>
      <c r="U322" s="20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31"/>
      <c r="BE322" s="182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92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31"/>
      <c r="O323" s="20"/>
      <c r="P323" s="20"/>
      <c r="Q323" s="20"/>
      <c r="R323" s="20"/>
      <c r="S323" s="20"/>
      <c r="T323" s="20"/>
      <c r="U323" s="20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31"/>
      <c r="BE323" s="182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409.6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0"/>
      <c r="AI324" s="21"/>
      <c r="AJ324" s="21"/>
      <c r="AK324" s="21"/>
      <c r="AL324" s="231"/>
      <c r="AM324" s="21"/>
      <c r="AN324" s="21"/>
      <c r="AO324" s="21"/>
      <c r="AP324" s="21"/>
      <c r="AQ324" s="21"/>
      <c r="AR324" s="21"/>
      <c r="AS324" s="21"/>
      <c r="AT324" s="23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31"/>
      <c r="BE324" s="21"/>
      <c r="BF324" s="21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92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31"/>
      <c r="BE325" s="182"/>
      <c r="BF325" s="23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92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31"/>
      <c r="BE326" s="182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92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31"/>
      <c r="BE327" s="182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92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31"/>
      <c r="BE328" s="182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92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231"/>
      <c r="BE329" s="21"/>
      <c r="BF329" s="21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92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31"/>
      <c r="BE330" s="182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92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31"/>
      <c r="O331" s="20"/>
      <c r="P331" s="20"/>
      <c r="Q331" s="20"/>
      <c r="R331" s="20"/>
      <c r="S331" s="20"/>
      <c r="T331" s="20"/>
      <c r="U331" s="20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231"/>
      <c r="BE331" s="182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92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31"/>
      <c r="BE332" s="21"/>
      <c r="BF332" s="20"/>
      <c r="BG332" s="20"/>
      <c r="BH332" s="20"/>
      <c r="BI332" s="23"/>
      <c r="BJ332" s="20"/>
      <c r="BK332" s="21"/>
      <c r="BL332" s="21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92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231"/>
      <c r="BE333" s="182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92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1"/>
      <c r="P334" s="20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31"/>
      <c r="BE334" s="182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409.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0"/>
      <c r="AI335" s="21"/>
      <c r="AJ335" s="21"/>
      <c r="AK335" s="21"/>
      <c r="AL335" s="231"/>
      <c r="AM335" s="21"/>
      <c r="AN335" s="20"/>
      <c r="AO335" s="21"/>
      <c r="AP335" s="21"/>
      <c r="AQ335" s="21"/>
      <c r="AR335" s="21"/>
      <c r="AS335" s="21"/>
      <c r="AT335" s="231"/>
      <c r="AU335" s="21"/>
      <c r="AV335" s="21"/>
      <c r="AW335" s="21"/>
      <c r="AX335" s="21"/>
      <c r="AY335" s="21"/>
      <c r="AZ335" s="21"/>
      <c r="BA335" s="21"/>
      <c r="BB335" s="21"/>
      <c r="BC335" s="21"/>
      <c r="BD335" s="231"/>
      <c r="BE335" s="21"/>
      <c r="BF335" s="21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92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231"/>
      <c r="BE336" s="182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92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231"/>
      <c r="BE337" s="182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92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231"/>
      <c r="BE338" s="182"/>
      <c r="BF338" s="23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92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231"/>
      <c r="BE339" s="182"/>
      <c r="BF339" s="23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92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31"/>
      <c r="O340" s="20"/>
      <c r="P340" s="20"/>
      <c r="Q340" s="20"/>
      <c r="R340" s="20"/>
      <c r="S340" s="20"/>
      <c r="T340" s="20"/>
      <c r="U340" s="20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31"/>
      <c r="BE340" s="182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92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31"/>
      <c r="O341" s="20"/>
      <c r="P341" s="20"/>
      <c r="Q341" s="20"/>
      <c r="R341" s="20"/>
      <c r="S341" s="20"/>
      <c r="T341" s="20"/>
      <c r="U341" s="20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231"/>
      <c r="BE341" s="182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92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31"/>
      <c r="AM342" s="21"/>
      <c r="AN342" s="20"/>
      <c r="AO342" s="21"/>
      <c r="AP342" s="21"/>
      <c r="AQ342" s="21"/>
      <c r="AR342" s="21"/>
      <c r="AS342" s="21"/>
      <c r="AT342" s="231"/>
      <c r="AU342" s="21"/>
      <c r="AV342" s="21"/>
      <c r="AW342" s="21"/>
      <c r="AX342" s="21"/>
      <c r="AY342" s="21"/>
      <c r="AZ342" s="21"/>
      <c r="BA342" s="21"/>
      <c r="BB342" s="21"/>
      <c r="BC342" s="21"/>
      <c r="BD342" s="231"/>
      <c r="BE342" s="21"/>
      <c r="BF342" s="21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92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231"/>
      <c r="BE343" s="182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92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0"/>
      <c r="P344" s="20"/>
      <c r="Q344" s="20"/>
      <c r="R344" s="20"/>
      <c r="S344" s="20"/>
      <c r="T344" s="20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231"/>
      <c r="BE344" s="182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92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231"/>
      <c r="BE345" s="182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92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31"/>
      <c r="O346" s="20"/>
      <c r="P346" s="20"/>
      <c r="Q346" s="20"/>
      <c r="R346" s="20"/>
      <c r="S346" s="20"/>
      <c r="T346" s="20"/>
      <c r="U346" s="20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231"/>
      <c r="BE346" s="182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92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31"/>
      <c r="O347" s="20"/>
      <c r="P347" s="20"/>
      <c r="Q347" s="20"/>
      <c r="R347" s="20"/>
      <c r="S347" s="20"/>
      <c r="T347" s="20"/>
      <c r="U347" s="20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231"/>
      <c r="BE347" s="182"/>
      <c r="BF347" s="23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92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31"/>
      <c r="O348" s="20"/>
      <c r="P348" s="20"/>
      <c r="Q348" s="20"/>
      <c r="R348" s="20"/>
      <c r="S348" s="20"/>
      <c r="T348" s="20"/>
      <c r="U348" s="20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231"/>
      <c r="BE348" s="182"/>
      <c r="BF348" s="23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209.2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3"/>
      <c r="P349" s="23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231"/>
      <c r="BE349" s="23"/>
      <c r="BF349" s="23"/>
      <c r="BG349" s="20"/>
      <c r="BH349" s="20"/>
      <c r="BI349" s="23"/>
      <c r="BJ349" s="20"/>
      <c r="BK349" s="23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62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0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231"/>
      <c r="BE350" s="23"/>
      <c r="BF350" s="23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51.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3"/>
      <c r="P351" s="20"/>
      <c r="Q351" s="23"/>
      <c r="R351" s="23"/>
      <c r="S351" s="23"/>
      <c r="T351" s="23"/>
      <c r="U351" s="23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231"/>
      <c r="BE351" s="23"/>
      <c r="BF351" s="23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214.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3"/>
      <c r="P352" s="23"/>
      <c r="Q352" s="23"/>
      <c r="R352" s="23"/>
      <c r="S352" s="23"/>
      <c r="T352" s="23"/>
      <c r="U352" s="23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231"/>
      <c r="BE352" s="23"/>
      <c r="BF352" s="23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409.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3"/>
      <c r="P353" s="23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0"/>
      <c r="AI353" s="23"/>
      <c r="AJ353" s="20"/>
      <c r="AK353" s="21"/>
      <c r="AL353" s="231"/>
      <c r="AM353" s="23"/>
      <c r="AN353" s="20"/>
      <c r="AO353" s="21"/>
      <c r="AP353" s="21"/>
      <c r="AQ353" s="21"/>
      <c r="AR353" s="21"/>
      <c r="AS353" s="21"/>
      <c r="AT353" s="231"/>
      <c r="AU353" s="23"/>
      <c r="AV353" s="21"/>
      <c r="AW353" s="21"/>
      <c r="AX353" s="21"/>
      <c r="AY353" s="21"/>
      <c r="AZ353" s="21"/>
      <c r="BA353" s="21"/>
      <c r="BB353" s="21"/>
      <c r="BC353" s="21"/>
      <c r="BD353" s="231"/>
      <c r="BE353" s="23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26.7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3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231"/>
      <c r="BE354" s="182"/>
      <c r="BF354" s="23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26.7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3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231"/>
      <c r="BE355" s="182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26.7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66"/>
      <c r="M356" s="66"/>
      <c r="N356" s="66"/>
      <c r="O356" s="28"/>
      <c r="P356" s="66"/>
      <c r="Q356" s="66"/>
      <c r="R356" s="66"/>
      <c r="S356" s="66"/>
      <c r="T356" s="66"/>
      <c r="U356" s="28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231"/>
      <c r="BE356" s="182"/>
      <c r="BF356" s="23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26.7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3"/>
      <c r="P357" s="23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231"/>
      <c r="BE357" s="182"/>
      <c r="BF357" s="23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239.2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3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231"/>
      <c r="BE358" s="23"/>
      <c r="BF358" s="23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54.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0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181"/>
      <c r="AM359" s="21"/>
      <c r="AN359" s="21"/>
      <c r="AO359" s="21"/>
      <c r="AP359" s="21"/>
      <c r="AQ359" s="21"/>
      <c r="AR359" s="21"/>
      <c r="AS359" s="21"/>
      <c r="AT359" s="181"/>
      <c r="AU359" s="21"/>
      <c r="AV359" s="21"/>
      <c r="AW359" s="21"/>
      <c r="AX359" s="21"/>
      <c r="AY359" s="21"/>
      <c r="AZ359" s="21"/>
      <c r="BA359" s="21"/>
      <c r="BB359" s="21"/>
      <c r="BC359" s="21"/>
      <c r="BD359" s="231"/>
      <c r="BE359" s="182"/>
      <c r="BF359" s="23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219.7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0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0"/>
      <c r="AI360" s="23"/>
      <c r="AJ360" s="23"/>
      <c r="AK360" s="21"/>
      <c r="AL360" s="231"/>
      <c r="AM360" s="20"/>
      <c r="AN360" s="20"/>
      <c r="AO360" s="21"/>
      <c r="AP360" s="21"/>
      <c r="AQ360" s="21"/>
      <c r="AR360" s="21"/>
      <c r="AS360" s="21"/>
      <c r="AT360" s="231"/>
      <c r="AU360" s="23"/>
      <c r="AV360" s="21"/>
      <c r="AW360" s="21"/>
      <c r="AX360" s="21"/>
      <c r="AY360" s="21"/>
      <c r="AZ360" s="21"/>
      <c r="BA360" s="21"/>
      <c r="BB360" s="21"/>
      <c r="BC360" s="21"/>
      <c r="BD360" s="231"/>
      <c r="BE360" s="23"/>
      <c r="BF360" s="23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409.6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0"/>
      <c r="AI361" s="21"/>
      <c r="AJ361" s="21"/>
      <c r="AK361" s="21"/>
      <c r="AL361" s="231"/>
      <c r="AM361" s="21"/>
      <c r="AN361" s="21"/>
      <c r="AO361" s="21"/>
      <c r="AP361" s="21"/>
      <c r="AQ361" s="21"/>
      <c r="AR361" s="21"/>
      <c r="AS361" s="21"/>
      <c r="AT361" s="231"/>
      <c r="AU361" s="21"/>
      <c r="AV361" s="21"/>
      <c r="AW361" s="21"/>
      <c r="AX361" s="21"/>
      <c r="AY361" s="21"/>
      <c r="AZ361" s="21"/>
      <c r="BA361" s="21"/>
      <c r="BB361" s="21"/>
      <c r="BC361" s="21"/>
      <c r="BD361" s="231"/>
      <c r="BE361" s="21"/>
      <c r="BF361" s="21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162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231"/>
      <c r="BE362" s="23"/>
      <c r="BF362" s="23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51.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231"/>
      <c r="BE363" s="182"/>
      <c r="BF363" s="23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136.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231"/>
      <c r="BE364" s="23"/>
      <c r="BF364" s="23"/>
      <c r="BG364" s="20"/>
      <c r="BH364" s="20"/>
      <c r="BI364" s="23"/>
      <c r="BJ364" s="20"/>
      <c r="BK364" s="23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149.2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231"/>
      <c r="BE365" s="182"/>
      <c r="BF365" s="23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11.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0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231"/>
      <c r="BE366" s="182"/>
      <c r="BF366" s="23"/>
      <c r="BG366" s="20"/>
      <c r="BH366" s="20"/>
      <c r="BI366" s="23"/>
      <c r="BJ366" s="20"/>
      <c r="BK366" s="20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214.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31"/>
      <c r="O367" s="23"/>
      <c r="P367" s="20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231"/>
      <c r="BE367" s="182"/>
      <c r="BF367" s="23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89.7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3"/>
      <c r="Q368" s="23"/>
      <c r="R368" s="23"/>
      <c r="S368" s="23"/>
      <c r="T368" s="23"/>
      <c r="U368" s="23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0"/>
      <c r="BC368" s="20"/>
      <c r="BD368" s="231"/>
      <c r="BE368" s="23"/>
      <c r="BF368" s="23"/>
      <c r="BG368" s="20"/>
      <c r="BH368" s="20"/>
      <c r="BI368" s="23"/>
      <c r="BJ368" s="20"/>
      <c r="BK368" s="20"/>
      <c r="BL368" s="23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94.2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31"/>
      <c r="AU369" s="20"/>
      <c r="AV369" s="21"/>
      <c r="AW369" s="21"/>
      <c r="AX369" s="21"/>
      <c r="AY369" s="21"/>
      <c r="AZ369" s="21"/>
      <c r="BA369" s="21"/>
      <c r="BB369" s="21"/>
      <c r="BC369" s="21"/>
      <c r="BD369" s="231"/>
      <c r="BE369" s="182"/>
      <c r="BF369" s="23"/>
      <c r="BG369" s="20"/>
      <c r="BH369" s="20"/>
      <c r="BI369" s="23"/>
      <c r="BJ369" s="20"/>
      <c r="BK369" s="20"/>
      <c r="BL369" s="23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94.2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3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31"/>
      <c r="AU370" s="20"/>
      <c r="AV370" s="21"/>
      <c r="AW370" s="21"/>
      <c r="AX370" s="21"/>
      <c r="AY370" s="21"/>
      <c r="AZ370" s="21"/>
      <c r="BA370" s="21"/>
      <c r="BB370" s="21"/>
      <c r="BC370" s="21"/>
      <c r="BD370" s="231"/>
      <c r="BE370" s="182"/>
      <c r="BF370" s="23"/>
      <c r="BG370" s="20"/>
      <c r="BH370" s="20"/>
      <c r="BI370" s="23"/>
      <c r="BJ370" s="20"/>
      <c r="BK370" s="20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64.2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231"/>
      <c r="BE371" s="182"/>
      <c r="BF371" s="23"/>
      <c r="BG371" s="20"/>
      <c r="BH371" s="20"/>
      <c r="BI371" s="23"/>
      <c r="BJ371" s="20"/>
      <c r="BK371" s="21"/>
      <c r="BL371" s="20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194.2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31"/>
      <c r="AU372" s="20"/>
      <c r="AV372" s="21"/>
      <c r="AW372" s="21"/>
      <c r="AX372" s="21"/>
      <c r="AY372" s="21"/>
      <c r="AZ372" s="21"/>
      <c r="BA372" s="21"/>
      <c r="BB372" s="21"/>
      <c r="BC372" s="21"/>
      <c r="BD372" s="231"/>
      <c r="BE372" s="182"/>
      <c r="BF372" s="23"/>
      <c r="BG372" s="20"/>
      <c r="BH372" s="20"/>
      <c r="BI372" s="23"/>
      <c r="BJ372" s="20"/>
      <c r="BK372" s="20"/>
      <c r="BL372" s="23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194.2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231"/>
      <c r="BE373" s="182"/>
      <c r="BF373" s="23"/>
      <c r="BG373" s="20"/>
      <c r="BH373" s="20"/>
      <c r="BI373" s="23"/>
      <c r="BJ373" s="20"/>
      <c r="BK373" s="20"/>
      <c r="BL373" s="23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231.7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0"/>
      <c r="BC374" s="20"/>
      <c r="BD374" s="20"/>
      <c r="BE374" s="182"/>
      <c r="BF374" s="23"/>
      <c r="BG374" s="20"/>
      <c r="BH374" s="20"/>
      <c r="BI374" s="29"/>
      <c r="BJ374" s="20"/>
      <c r="BK374" s="29"/>
      <c r="BL374" s="20"/>
      <c r="BM374" s="20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31.7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231"/>
      <c r="BE375" s="182"/>
      <c r="BF375" s="23"/>
      <c r="BG375" s="20"/>
      <c r="BH375" s="20"/>
      <c r="BI375" s="29"/>
      <c r="BJ375" s="20"/>
      <c r="BK375" s="29"/>
      <c r="BL375" s="20"/>
      <c r="BM375" s="20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182.2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3"/>
      <c r="P376" s="23"/>
      <c r="Q376" s="23"/>
      <c r="R376" s="23"/>
      <c r="S376" s="23"/>
      <c r="T376" s="23"/>
      <c r="U376" s="23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0"/>
      <c r="BC376" s="20"/>
      <c r="BD376" s="231"/>
      <c r="BE376" s="23"/>
      <c r="BF376" s="23"/>
      <c r="BG376" s="20"/>
      <c r="BH376" s="20"/>
      <c r="BI376" s="23"/>
      <c r="BJ376" s="20"/>
      <c r="BK376" s="20"/>
      <c r="BL376" s="23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182.2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3"/>
      <c r="P377" s="23"/>
      <c r="Q377" s="23"/>
      <c r="R377" s="23"/>
      <c r="S377" s="23"/>
      <c r="T377" s="23"/>
      <c r="U377" s="23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18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0"/>
      <c r="BC377" s="20"/>
      <c r="BD377" s="231"/>
      <c r="BE377" s="182"/>
      <c r="BF377" s="23"/>
      <c r="BG377" s="20"/>
      <c r="BH377" s="20"/>
      <c r="BI377" s="23"/>
      <c r="BJ377" s="20"/>
      <c r="BK377" s="20"/>
      <c r="BL377" s="23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177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3"/>
      <c r="P378" s="23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18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0"/>
      <c r="BC378" s="20"/>
      <c r="BD378" s="231"/>
      <c r="BE378" s="23"/>
      <c r="BF378" s="23"/>
      <c r="BG378" s="20"/>
      <c r="BH378" s="20"/>
      <c r="BI378" s="23"/>
      <c r="BJ378" s="20"/>
      <c r="BK378" s="20"/>
      <c r="BL378" s="23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77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18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231"/>
      <c r="BE379" s="182"/>
      <c r="BF379" s="23"/>
      <c r="BG379" s="20"/>
      <c r="BH379" s="20"/>
      <c r="BI379" s="23"/>
      <c r="BJ379" s="20"/>
      <c r="BK379" s="20"/>
      <c r="BL379" s="23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177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3"/>
      <c r="P380" s="23"/>
      <c r="Q380" s="23"/>
      <c r="R380" s="23"/>
      <c r="S380" s="23"/>
      <c r="T380" s="23"/>
      <c r="U380" s="23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18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231"/>
      <c r="BE380" s="182"/>
      <c r="BF380" s="23"/>
      <c r="BG380" s="20"/>
      <c r="BH380" s="20"/>
      <c r="BI380" s="23"/>
      <c r="BJ380" s="20"/>
      <c r="BK380" s="20"/>
      <c r="BL380" s="23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167.2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3"/>
      <c r="P381" s="23"/>
      <c r="Q381" s="23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18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0"/>
      <c r="BC381" s="20"/>
      <c r="BD381" s="231"/>
      <c r="BE381" s="23"/>
      <c r="BF381" s="23"/>
      <c r="BG381" s="20"/>
      <c r="BH381" s="20"/>
      <c r="BI381" s="23"/>
      <c r="BJ381" s="20"/>
      <c r="BK381" s="20"/>
      <c r="BL381" s="23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167.2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18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231"/>
      <c r="BE382" s="182"/>
      <c r="BF382" s="23"/>
      <c r="BG382" s="20"/>
      <c r="BH382" s="20"/>
      <c r="BI382" s="23"/>
      <c r="BJ382" s="20"/>
      <c r="BK382" s="20"/>
      <c r="BL382" s="23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67.2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3"/>
      <c r="P383" s="23"/>
      <c r="Q383" s="23"/>
      <c r="R383" s="23"/>
      <c r="S383" s="23"/>
      <c r="T383" s="23"/>
      <c r="U383" s="23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18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231"/>
      <c r="BE383" s="182"/>
      <c r="BF383" s="23"/>
      <c r="BG383" s="20"/>
      <c r="BH383" s="20"/>
      <c r="BI383" s="23"/>
      <c r="BJ383" s="20"/>
      <c r="BK383" s="20"/>
      <c r="BL383" s="23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408.7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0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0"/>
      <c r="AI384" s="20"/>
      <c r="AJ384" s="20"/>
      <c r="AK384" s="21"/>
      <c r="AL384" s="231"/>
      <c r="AM384" s="20"/>
      <c r="AN384" s="20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231"/>
      <c r="BE384" s="23"/>
      <c r="BF384" s="20"/>
      <c r="BG384" s="20"/>
      <c r="BH384" s="20"/>
      <c r="BI384" s="23"/>
      <c r="BJ384" s="20"/>
      <c r="BK384" s="20"/>
      <c r="BL384" s="23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238.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3"/>
      <c r="Q385" s="23"/>
      <c r="R385" s="23"/>
      <c r="S385" s="23"/>
      <c r="T385" s="23"/>
      <c r="U385" s="23"/>
      <c r="V385" s="21"/>
      <c r="W385" s="21"/>
      <c r="X385" s="21"/>
      <c r="Y385" s="21"/>
      <c r="Z385" s="21"/>
      <c r="AA385" s="21"/>
      <c r="AB385" s="21"/>
      <c r="AC385" s="21"/>
      <c r="AD385" s="181"/>
      <c r="AE385" s="21"/>
      <c r="AF385" s="21"/>
      <c r="AG385" s="21"/>
      <c r="AH385" s="20"/>
      <c r="AI385" s="20"/>
      <c r="AJ385" s="20"/>
      <c r="AK385" s="21"/>
      <c r="AL385" s="231"/>
      <c r="AM385" s="20"/>
      <c r="AN385" s="20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231"/>
      <c r="BE385" s="23"/>
      <c r="BF385" s="23"/>
      <c r="BG385" s="20"/>
      <c r="BH385" s="20"/>
      <c r="BI385" s="23"/>
      <c r="BJ385" s="20"/>
      <c r="BK385" s="20"/>
      <c r="BL385" s="23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153.7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0"/>
      <c r="Q386" s="23"/>
      <c r="R386" s="23"/>
      <c r="S386" s="23"/>
      <c r="T386" s="23"/>
      <c r="U386" s="23"/>
      <c r="V386" s="21"/>
      <c r="W386" s="21"/>
      <c r="X386" s="21"/>
      <c r="Y386" s="21"/>
      <c r="Z386" s="21"/>
      <c r="AA386" s="21"/>
      <c r="AB386" s="21"/>
      <c r="AC386" s="21"/>
      <c r="AD386" s="181"/>
      <c r="AE386" s="21"/>
      <c r="AF386" s="21"/>
      <c r="AG386" s="21"/>
      <c r="AH386" s="20"/>
      <c r="AI386" s="20"/>
      <c r="AJ386" s="20"/>
      <c r="AK386" s="21"/>
      <c r="AL386" s="231"/>
      <c r="AM386" s="20"/>
      <c r="AN386" s="20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231"/>
      <c r="BE386" s="182"/>
      <c r="BF386" s="23"/>
      <c r="BG386" s="20"/>
      <c r="BH386" s="20"/>
      <c r="BI386" s="23"/>
      <c r="BJ386" s="20"/>
      <c r="BK386" s="20"/>
      <c r="BL386" s="23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408.7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31"/>
      <c r="O387" s="20"/>
      <c r="P387" s="20"/>
      <c r="Q387" s="20"/>
      <c r="R387" s="20"/>
      <c r="S387" s="20"/>
      <c r="T387" s="20"/>
      <c r="U387" s="20"/>
      <c r="V387" s="21"/>
      <c r="W387" s="21"/>
      <c r="X387" s="21"/>
      <c r="Y387" s="21"/>
      <c r="Z387" s="21"/>
      <c r="AA387" s="21"/>
      <c r="AB387" s="21"/>
      <c r="AC387" s="21"/>
      <c r="AD387" s="181"/>
      <c r="AE387" s="21"/>
      <c r="AF387" s="21"/>
      <c r="AG387" s="21"/>
      <c r="AH387" s="21"/>
      <c r="AI387" s="21"/>
      <c r="AJ387" s="21"/>
      <c r="AK387" s="21"/>
      <c r="AL387" s="18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231"/>
      <c r="BE387" s="182"/>
      <c r="BF387" s="23"/>
      <c r="BG387" s="20"/>
      <c r="BH387" s="20"/>
      <c r="BI387" s="23"/>
      <c r="BJ387" s="20"/>
      <c r="BK387" s="20"/>
      <c r="BL387" s="23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408.7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31"/>
      <c r="O388" s="23"/>
      <c r="P388" s="20"/>
      <c r="Q388" s="23"/>
      <c r="R388" s="23"/>
      <c r="S388" s="23"/>
      <c r="T388" s="23"/>
      <c r="U388" s="23"/>
      <c r="V388" s="21"/>
      <c r="W388" s="21"/>
      <c r="X388" s="21"/>
      <c r="Y388" s="21"/>
      <c r="Z388" s="21"/>
      <c r="AA388" s="21"/>
      <c r="AB388" s="21"/>
      <c r="AC388" s="21"/>
      <c r="AD388" s="231"/>
      <c r="AE388" s="23"/>
      <c r="AF388" s="23"/>
      <c r="AG388" s="23"/>
      <c r="AH388" s="20"/>
      <c r="AI388" s="21"/>
      <c r="AJ388" s="21"/>
      <c r="AK388" s="21"/>
      <c r="AL388" s="231"/>
      <c r="AM388" s="20"/>
      <c r="AN388" s="20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231"/>
      <c r="BE388" s="182"/>
      <c r="BF388" s="23"/>
      <c r="BG388" s="20"/>
      <c r="BH388" s="20"/>
      <c r="BI388" s="23"/>
      <c r="BJ388" s="20"/>
      <c r="BK388" s="20"/>
      <c r="BL388" s="23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408.7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3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0"/>
      <c r="BC389" s="20"/>
      <c r="BD389" s="231"/>
      <c r="BE389" s="23"/>
      <c r="BF389" s="23"/>
      <c r="BG389" s="20"/>
      <c r="BH389" s="20"/>
      <c r="BI389" s="23"/>
      <c r="BJ389" s="20"/>
      <c r="BK389" s="20"/>
      <c r="BL389" s="23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159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231"/>
      <c r="BE390" s="182"/>
      <c r="BF390" s="23"/>
      <c r="BG390" s="20"/>
      <c r="BH390" s="20"/>
      <c r="BI390" s="23"/>
      <c r="BJ390" s="20"/>
      <c r="BK390" s="20"/>
      <c r="BL390" s="23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159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3"/>
      <c r="Q391" s="23"/>
      <c r="R391" s="23"/>
      <c r="S391" s="23"/>
      <c r="T391" s="23"/>
      <c r="U391" s="2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231"/>
      <c r="BE391" s="182"/>
      <c r="BF391" s="23"/>
      <c r="BG391" s="20"/>
      <c r="BH391" s="20"/>
      <c r="BI391" s="23"/>
      <c r="BJ391" s="20"/>
      <c r="BK391" s="20"/>
      <c r="BL391" s="23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241.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231"/>
      <c r="BE392" s="182"/>
      <c r="BF392" s="23"/>
      <c r="BG392" s="20"/>
      <c r="BH392" s="20"/>
      <c r="BI392" s="23"/>
      <c r="BJ392" s="20"/>
      <c r="BK392" s="20"/>
      <c r="BL392" s="23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408.7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0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231"/>
      <c r="AE393" s="23"/>
      <c r="AF393" s="23"/>
      <c r="AG393" s="23"/>
      <c r="AH393" s="23"/>
      <c r="AI393" s="21"/>
      <c r="AJ393" s="21"/>
      <c r="AK393" s="21"/>
      <c r="AL393" s="231"/>
      <c r="AM393" s="20"/>
      <c r="AN393" s="20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231"/>
      <c r="BE393" s="23"/>
      <c r="BF393" s="23"/>
      <c r="BG393" s="20"/>
      <c r="BH393" s="20"/>
      <c r="BI393" s="23"/>
      <c r="BJ393" s="20"/>
      <c r="BK393" s="20"/>
      <c r="BL393" s="23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163.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31"/>
      <c r="O394" s="23"/>
      <c r="P394" s="20"/>
      <c r="Q394" s="23"/>
      <c r="R394" s="23"/>
      <c r="S394" s="23"/>
      <c r="T394" s="23"/>
      <c r="U394" s="23"/>
      <c r="V394" s="21"/>
      <c r="W394" s="21"/>
      <c r="X394" s="21"/>
      <c r="Y394" s="21"/>
      <c r="Z394" s="21"/>
      <c r="AA394" s="21"/>
      <c r="AB394" s="21"/>
      <c r="AC394" s="21"/>
      <c r="AD394" s="231"/>
      <c r="AE394" s="23"/>
      <c r="AF394" s="23"/>
      <c r="AG394" s="23"/>
      <c r="AH394" s="23"/>
      <c r="AI394" s="21"/>
      <c r="AJ394" s="21"/>
      <c r="AK394" s="21"/>
      <c r="AL394" s="231"/>
      <c r="AM394" s="20"/>
      <c r="AN394" s="20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231"/>
      <c r="BE394" s="20"/>
      <c r="BF394" s="20"/>
      <c r="BG394" s="20"/>
      <c r="BH394" s="20"/>
      <c r="BI394" s="23"/>
      <c r="BJ394" s="20"/>
      <c r="BK394" s="20"/>
      <c r="BL394" s="23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409.6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3"/>
      <c r="P395" s="23"/>
      <c r="Q395" s="23"/>
      <c r="R395" s="23"/>
      <c r="S395" s="23"/>
      <c r="T395" s="23"/>
      <c r="U395" s="23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0"/>
      <c r="AI395" s="23"/>
      <c r="AJ395" s="23"/>
      <c r="AK395" s="21"/>
      <c r="AL395" s="231"/>
      <c r="AM395" s="23"/>
      <c r="AN395" s="23"/>
      <c r="AO395" s="21"/>
      <c r="AP395" s="21"/>
      <c r="AQ395" s="21"/>
      <c r="AR395" s="21"/>
      <c r="AS395" s="21"/>
      <c r="AT395" s="231"/>
      <c r="AU395" s="23"/>
      <c r="AV395" s="21"/>
      <c r="AW395" s="21"/>
      <c r="AX395" s="21"/>
      <c r="AY395" s="21"/>
      <c r="AZ395" s="21"/>
      <c r="BA395" s="21"/>
      <c r="BB395" s="21"/>
      <c r="BC395" s="21"/>
      <c r="BD395" s="231"/>
      <c r="BE395" s="20"/>
      <c r="BF395" s="23"/>
      <c r="BG395" s="20"/>
      <c r="BH395" s="20"/>
      <c r="BI395" s="23"/>
      <c r="BJ395" s="20"/>
      <c r="BK395" s="20"/>
      <c r="BL395" s="23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132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3"/>
      <c r="P396" s="20"/>
      <c r="Q396" s="23"/>
      <c r="R396" s="23"/>
      <c r="S396" s="23"/>
      <c r="T396" s="23"/>
      <c r="U396" s="2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231"/>
      <c r="BE396" s="20"/>
      <c r="BF396" s="20"/>
      <c r="BG396" s="20"/>
      <c r="BH396" s="20"/>
      <c r="BI396" s="23"/>
      <c r="BJ396" s="20"/>
      <c r="BK396" s="20"/>
      <c r="BL396" s="23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32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3"/>
      <c r="P397" s="23"/>
      <c r="Q397" s="23"/>
      <c r="R397" s="23"/>
      <c r="S397" s="23"/>
      <c r="T397" s="23"/>
      <c r="U397" s="23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231"/>
      <c r="BE397" s="20"/>
      <c r="BF397" s="20"/>
      <c r="BG397" s="20"/>
      <c r="BH397" s="20"/>
      <c r="BI397" s="23"/>
      <c r="BJ397" s="20"/>
      <c r="BK397" s="20"/>
      <c r="BL397" s="23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32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3"/>
      <c r="P398" s="23"/>
      <c r="Q398" s="23"/>
      <c r="R398" s="23"/>
      <c r="S398" s="23"/>
      <c r="T398" s="23"/>
      <c r="U398" s="23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231"/>
      <c r="BE398" s="20"/>
      <c r="BF398" s="20"/>
      <c r="BG398" s="20"/>
      <c r="BH398" s="20"/>
      <c r="BI398" s="23"/>
      <c r="BJ398" s="20"/>
      <c r="BK398" s="20"/>
      <c r="BL398" s="23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132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3"/>
      <c r="P399" s="23"/>
      <c r="Q399" s="23"/>
      <c r="R399" s="23"/>
      <c r="S399" s="23"/>
      <c r="T399" s="23"/>
      <c r="U399" s="23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231"/>
      <c r="BE399" s="20"/>
      <c r="BF399" s="20"/>
      <c r="BG399" s="20"/>
      <c r="BH399" s="20"/>
      <c r="BI399" s="23"/>
      <c r="BJ399" s="20"/>
      <c r="BK399" s="20"/>
      <c r="BL399" s="23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254.2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3"/>
      <c r="P400" s="23"/>
      <c r="Q400" s="23"/>
      <c r="R400" s="23"/>
      <c r="S400" s="23"/>
      <c r="T400" s="23"/>
      <c r="U400" s="23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231"/>
      <c r="BE400" s="23"/>
      <c r="BF400" s="23"/>
      <c r="BG400" s="20"/>
      <c r="BH400" s="20"/>
      <c r="BI400" s="23"/>
      <c r="BJ400" s="20"/>
      <c r="BK400" s="20"/>
      <c r="BL400" s="23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219.7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3"/>
      <c r="P401" s="20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231"/>
      <c r="BE401" s="20"/>
      <c r="BF401" s="20"/>
      <c r="BG401" s="20"/>
      <c r="BH401" s="20"/>
      <c r="BI401" s="23"/>
      <c r="BJ401" s="20"/>
      <c r="BK401" s="20"/>
      <c r="BL401" s="23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231.7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3"/>
      <c r="P402" s="23"/>
      <c r="Q402" s="23"/>
      <c r="R402" s="23"/>
      <c r="S402" s="23"/>
      <c r="T402" s="23"/>
      <c r="U402" s="23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31"/>
      <c r="BE402" s="23"/>
      <c r="BF402" s="23"/>
      <c r="BG402" s="20"/>
      <c r="BH402" s="20"/>
      <c r="BI402" s="23"/>
      <c r="BJ402" s="20"/>
      <c r="BK402" s="20"/>
      <c r="BL402" s="23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149.2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3"/>
      <c r="P403" s="20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231"/>
      <c r="BE403" s="23"/>
      <c r="BF403" s="23"/>
      <c r="BG403" s="20"/>
      <c r="BH403" s="20"/>
      <c r="BI403" s="23"/>
      <c r="BJ403" s="20"/>
      <c r="BK403" s="20"/>
      <c r="BL403" s="23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252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3"/>
      <c r="P404" s="23"/>
      <c r="Q404" s="23"/>
      <c r="R404" s="23"/>
      <c r="S404" s="23"/>
      <c r="T404" s="23"/>
      <c r="U404" s="23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231"/>
      <c r="BE404" s="23"/>
      <c r="BF404" s="23"/>
      <c r="BG404" s="20"/>
      <c r="BH404" s="20"/>
      <c r="BI404" s="23"/>
      <c r="BJ404" s="20"/>
      <c r="BK404" s="20"/>
      <c r="BL404" s="23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171.7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3"/>
      <c r="P405" s="20"/>
      <c r="Q405" s="23"/>
      <c r="R405" s="23"/>
      <c r="S405" s="23"/>
      <c r="T405" s="23"/>
      <c r="U405" s="23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231"/>
      <c r="BE405" s="20"/>
      <c r="BF405" s="20"/>
      <c r="BG405" s="20"/>
      <c r="BH405" s="20"/>
      <c r="BI405" s="23"/>
      <c r="BJ405" s="20"/>
      <c r="BK405" s="20"/>
      <c r="BL405" s="23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409.6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3"/>
      <c r="P406" s="23"/>
      <c r="Q406" s="23"/>
      <c r="R406" s="23"/>
      <c r="S406" s="23"/>
      <c r="T406" s="23"/>
      <c r="U406" s="23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231"/>
      <c r="BE406" s="23"/>
      <c r="BF406" s="23"/>
      <c r="BG406" s="20"/>
      <c r="BH406" s="20"/>
      <c r="BI406" s="23"/>
      <c r="BJ406" s="20"/>
      <c r="BK406" s="20"/>
      <c r="BL406" s="23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169.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3"/>
      <c r="P407" s="20"/>
      <c r="Q407" s="23"/>
      <c r="R407" s="23"/>
      <c r="S407" s="23"/>
      <c r="T407" s="23"/>
      <c r="U407" s="23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181"/>
      <c r="AM407" s="21"/>
      <c r="AN407" s="21"/>
      <c r="AO407" s="21"/>
      <c r="AP407" s="21"/>
      <c r="AQ407" s="21"/>
      <c r="AR407" s="21"/>
      <c r="AS407" s="21"/>
      <c r="AT407" s="181"/>
      <c r="AU407" s="21"/>
      <c r="AV407" s="181"/>
      <c r="AW407" s="21"/>
      <c r="AX407" s="21"/>
      <c r="AY407" s="21"/>
      <c r="AZ407" s="21"/>
      <c r="BA407" s="21"/>
      <c r="BB407" s="21"/>
      <c r="BC407" s="21"/>
      <c r="BD407" s="231"/>
      <c r="BE407" s="182"/>
      <c r="BF407" s="23"/>
      <c r="BG407" s="20"/>
      <c r="BH407" s="20"/>
      <c r="BI407" s="23"/>
      <c r="BJ407" s="20"/>
      <c r="BK407" s="20"/>
      <c r="BL407" s="23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234.7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3"/>
      <c r="P408" s="23"/>
      <c r="Q408" s="23"/>
      <c r="R408" s="23"/>
      <c r="S408" s="23"/>
      <c r="T408" s="23"/>
      <c r="U408" s="23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181"/>
      <c r="AM408" s="21"/>
      <c r="AN408" s="21"/>
      <c r="AO408" s="21"/>
      <c r="AP408" s="21"/>
      <c r="AQ408" s="21"/>
      <c r="AR408" s="21"/>
      <c r="AS408" s="21"/>
      <c r="AT408" s="181"/>
      <c r="AU408" s="21"/>
      <c r="AV408" s="181"/>
      <c r="AW408" s="21"/>
      <c r="AX408" s="21"/>
      <c r="AY408" s="21"/>
      <c r="AZ408" s="21"/>
      <c r="BA408" s="21"/>
      <c r="BB408" s="21"/>
      <c r="BC408" s="21"/>
      <c r="BD408" s="231"/>
      <c r="BE408" s="23"/>
      <c r="BF408" s="23"/>
      <c r="BG408" s="20"/>
      <c r="BH408" s="20"/>
      <c r="BI408" s="23"/>
      <c r="BJ408" s="20"/>
      <c r="BK408" s="20"/>
      <c r="BL408" s="23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182.2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3"/>
      <c r="P409" s="20"/>
      <c r="Q409" s="23"/>
      <c r="R409" s="23"/>
      <c r="S409" s="23"/>
      <c r="T409" s="23"/>
      <c r="U409" s="23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181"/>
      <c r="AM409" s="21"/>
      <c r="AN409" s="21"/>
      <c r="AO409" s="21"/>
      <c r="AP409" s="21"/>
      <c r="AQ409" s="21"/>
      <c r="AR409" s="21"/>
      <c r="AS409" s="21"/>
      <c r="AT409" s="181"/>
      <c r="AU409" s="21"/>
      <c r="AV409" s="181"/>
      <c r="AW409" s="21"/>
      <c r="AX409" s="21"/>
      <c r="AY409" s="21"/>
      <c r="AZ409" s="21"/>
      <c r="BA409" s="21"/>
      <c r="BB409" s="21"/>
      <c r="BC409" s="21"/>
      <c r="BD409" s="231"/>
      <c r="BE409" s="231"/>
      <c r="BF409" s="20"/>
      <c r="BG409" s="20"/>
      <c r="BH409" s="20"/>
      <c r="BI409" s="23"/>
      <c r="BJ409" s="20"/>
      <c r="BK409" s="20"/>
      <c r="BL409" s="23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257.2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3"/>
      <c r="P410" s="23"/>
      <c r="Q410" s="23"/>
      <c r="R410" s="23"/>
      <c r="S410" s="23"/>
      <c r="T410" s="23"/>
      <c r="U410" s="23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181"/>
      <c r="AM410" s="21"/>
      <c r="AN410" s="21"/>
      <c r="AO410" s="21"/>
      <c r="AP410" s="21"/>
      <c r="AQ410" s="21"/>
      <c r="AR410" s="21"/>
      <c r="AS410" s="21"/>
      <c r="AT410" s="181"/>
      <c r="AU410" s="21"/>
      <c r="AV410" s="181"/>
      <c r="AW410" s="21"/>
      <c r="AX410" s="21"/>
      <c r="AY410" s="21"/>
      <c r="AZ410" s="21"/>
      <c r="BA410" s="21"/>
      <c r="BB410" s="20"/>
      <c r="BC410" s="20"/>
      <c r="BD410" s="231"/>
      <c r="BE410" s="23"/>
      <c r="BF410" s="23"/>
      <c r="BG410" s="20"/>
      <c r="BH410" s="20"/>
      <c r="BI410" s="23"/>
      <c r="BJ410" s="20"/>
      <c r="BK410" s="20"/>
      <c r="BL410" s="23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144.7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3"/>
      <c r="P411" s="20"/>
      <c r="Q411" s="23"/>
      <c r="R411" s="23"/>
      <c r="S411" s="23"/>
      <c r="T411" s="23"/>
      <c r="U411" s="23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181"/>
      <c r="AM411" s="21"/>
      <c r="AN411" s="21"/>
      <c r="AO411" s="21"/>
      <c r="AP411" s="21"/>
      <c r="AQ411" s="21"/>
      <c r="AR411" s="21"/>
      <c r="AS411" s="21"/>
      <c r="AT411" s="181"/>
      <c r="AU411" s="21"/>
      <c r="AV411" s="181"/>
      <c r="AW411" s="21"/>
      <c r="AX411" s="21"/>
      <c r="AY411" s="21"/>
      <c r="AZ411" s="21"/>
      <c r="BA411" s="21"/>
      <c r="BB411" s="20"/>
      <c r="BC411" s="20"/>
      <c r="BD411" s="231"/>
      <c r="BE411" s="231"/>
      <c r="BF411" s="20"/>
      <c r="BG411" s="20"/>
      <c r="BH411" s="20"/>
      <c r="BI411" s="23"/>
      <c r="BJ411" s="20"/>
      <c r="BK411" s="20"/>
      <c r="BL411" s="23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252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3"/>
      <c r="P412" s="23"/>
      <c r="Q412" s="23"/>
      <c r="R412" s="23"/>
      <c r="S412" s="23"/>
      <c r="T412" s="23"/>
      <c r="U412" s="23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181"/>
      <c r="AM412" s="21"/>
      <c r="AN412" s="21"/>
      <c r="AO412" s="21"/>
      <c r="AP412" s="21"/>
      <c r="AQ412" s="21"/>
      <c r="AR412" s="21"/>
      <c r="AS412" s="21"/>
      <c r="AT412" s="181"/>
      <c r="AU412" s="21"/>
      <c r="AV412" s="181"/>
      <c r="AW412" s="21"/>
      <c r="AX412" s="21"/>
      <c r="AY412" s="21"/>
      <c r="AZ412" s="21"/>
      <c r="BA412" s="21"/>
      <c r="BB412" s="21"/>
      <c r="BC412" s="21"/>
      <c r="BD412" s="231"/>
      <c r="BE412" s="23"/>
      <c r="BF412" s="23"/>
      <c r="BG412" s="20"/>
      <c r="BH412" s="20"/>
      <c r="BI412" s="23"/>
      <c r="BJ412" s="20"/>
      <c r="BK412" s="20"/>
      <c r="BL412" s="23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162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3"/>
      <c r="P413" s="20"/>
      <c r="Q413" s="23"/>
      <c r="R413" s="23"/>
      <c r="S413" s="23"/>
      <c r="T413" s="23"/>
      <c r="U413" s="23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181"/>
      <c r="AM413" s="21"/>
      <c r="AN413" s="21"/>
      <c r="AO413" s="21"/>
      <c r="AP413" s="21"/>
      <c r="AQ413" s="21"/>
      <c r="AR413" s="21"/>
      <c r="AS413" s="21"/>
      <c r="AT413" s="181"/>
      <c r="AU413" s="21"/>
      <c r="AV413" s="181"/>
      <c r="AW413" s="21"/>
      <c r="AX413" s="21"/>
      <c r="AY413" s="21"/>
      <c r="AZ413" s="21"/>
      <c r="BA413" s="21"/>
      <c r="BB413" s="21"/>
      <c r="BC413" s="21"/>
      <c r="BD413" s="231"/>
      <c r="BE413" s="182"/>
      <c r="BF413" s="23"/>
      <c r="BG413" s="20"/>
      <c r="BH413" s="20"/>
      <c r="BI413" s="23"/>
      <c r="BJ413" s="20"/>
      <c r="BK413" s="20"/>
      <c r="BL413" s="23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254.2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3"/>
      <c r="P414" s="23"/>
      <c r="Q414" s="23"/>
      <c r="R414" s="23"/>
      <c r="S414" s="23"/>
      <c r="T414" s="23"/>
      <c r="U414" s="23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181"/>
      <c r="AM414" s="21"/>
      <c r="AN414" s="21"/>
      <c r="AO414" s="21"/>
      <c r="AP414" s="21"/>
      <c r="AQ414" s="21"/>
      <c r="AR414" s="21"/>
      <c r="AS414" s="21"/>
      <c r="AT414" s="181"/>
      <c r="AU414" s="21"/>
      <c r="AV414" s="181"/>
      <c r="AW414" s="21"/>
      <c r="AX414" s="21"/>
      <c r="AY414" s="21"/>
      <c r="AZ414" s="21"/>
      <c r="BA414" s="21"/>
      <c r="BB414" s="21"/>
      <c r="BC414" s="21"/>
      <c r="BD414" s="231"/>
      <c r="BE414" s="23"/>
      <c r="BF414" s="20"/>
      <c r="BG414" s="20"/>
      <c r="BH414" s="20"/>
      <c r="BI414" s="23"/>
      <c r="BJ414" s="20"/>
      <c r="BK414" s="20"/>
      <c r="BL414" s="23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166.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3"/>
      <c r="P415" s="20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181"/>
      <c r="AM415" s="21"/>
      <c r="AN415" s="21"/>
      <c r="AO415" s="21"/>
      <c r="AP415" s="21"/>
      <c r="AQ415" s="21"/>
      <c r="AR415" s="21"/>
      <c r="AS415" s="21"/>
      <c r="AT415" s="181"/>
      <c r="AU415" s="21"/>
      <c r="AV415" s="181"/>
      <c r="AW415" s="21"/>
      <c r="AX415" s="21"/>
      <c r="AY415" s="21"/>
      <c r="AZ415" s="21"/>
      <c r="BA415" s="21"/>
      <c r="BB415" s="21"/>
      <c r="BC415" s="21"/>
      <c r="BD415" s="231"/>
      <c r="BE415" s="182"/>
      <c r="BF415" s="23"/>
      <c r="BG415" s="20"/>
      <c r="BH415" s="20"/>
      <c r="BI415" s="23"/>
      <c r="BJ415" s="20"/>
      <c r="BK415" s="20"/>
      <c r="BL415" s="23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181.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3"/>
      <c r="P416" s="20"/>
      <c r="Q416" s="23"/>
      <c r="R416" s="23"/>
      <c r="S416" s="20"/>
      <c r="T416" s="20"/>
      <c r="U416" s="23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181"/>
      <c r="AM416" s="21"/>
      <c r="AN416" s="21"/>
      <c r="AO416" s="21"/>
      <c r="AP416" s="21"/>
      <c r="AQ416" s="21"/>
      <c r="AR416" s="21"/>
      <c r="AS416" s="21"/>
      <c r="AT416" s="181"/>
      <c r="AU416" s="21"/>
      <c r="AV416" s="181"/>
      <c r="AW416" s="21"/>
      <c r="AX416" s="21"/>
      <c r="AY416" s="21"/>
      <c r="AZ416" s="21"/>
      <c r="BA416" s="21"/>
      <c r="BB416" s="21"/>
      <c r="BC416" s="21"/>
      <c r="BD416" s="231"/>
      <c r="BE416" s="182"/>
      <c r="BF416" s="23"/>
      <c r="BG416" s="20"/>
      <c r="BH416" s="20"/>
      <c r="BI416" s="23"/>
      <c r="BJ416" s="20"/>
      <c r="BK416" s="20"/>
      <c r="BL416" s="23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71" customFormat="1" ht="197.25" customHeight="1" x14ac:dyDescent="0.25">
      <c r="A417" s="17"/>
      <c r="B417" s="18"/>
      <c r="C417" s="18"/>
      <c r="D417" s="19"/>
      <c r="E417" s="19"/>
      <c r="F417" s="66"/>
      <c r="G417" s="18"/>
      <c r="H417" s="18"/>
      <c r="I417" s="18"/>
      <c r="J417" s="18"/>
      <c r="K417" s="18"/>
      <c r="L417" s="66"/>
      <c r="M417" s="66"/>
      <c r="N417" s="66"/>
      <c r="O417" s="19"/>
      <c r="P417" s="19"/>
      <c r="Q417" s="19"/>
      <c r="R417" s="19"/>
      <c r="S417" s="19"/>
      <c r="T417" s="19"/>
      <c r="U417" s="19"/>
      <c r="V417" s="27"/>
      <c r="W417" s="27"/>
      <c r="X417" s="27"/>
      <c r="Y417" s="27"/>
      <c r="Z417" s="27"/>
      <c r="AA417" s="27"/>
      <c r="AB417" s="27"/>
      <c r="AC417" s="27"/>
      <c r="AD417" s="27"/>
      <c r="AE417" s="27"/>
      <c r="AF417" s="27"/>
      <c r="AG417" s="27"/>
      <c r="AH417" s="27"/>
      <c r="AI417" s="27"/>
      <c r="AJ417" s="27"/>
      <c r="AK417" s="27"/>
      <c r="AL417" s="27"/>
      <c r="AM417" s="27"/>
      <c r="AN417" s="27"/>
      <c r="AO417" s="27"/>
      <c r="AP417" s="27"/>
      <c r="AQ417" s="27"/>
      <c r="AR417" s="27"/>
      <c r="AS417" s="27"/>
      <c r="AT417" s="27"/>
      <c r="AU417" s="27"/>
      <c r="AV417" s="27"/>
      <c r="AW417" s="27"/>
      <c r="AX417" s="27"/>
      <c r="AY417" s="27"/>
      <c r="AZ417" s="27"/>
      <c r="BA417" s="27"/>
      <c r="BB417" s="27"/>
      <c r="BC417" s="27"/>
      <c r="BD417" s="183"/>
      <c r="BE417" s="183"/>
      <c r="BF417" s="66"/>
      <c r="BG417" s="66"/>
      <c r="BH417" s="66"/>
      <c r="BI417" s="28"/>
      <c r="BJ417" s="66"/>
      <c r="BK417" s="66"/>
      <c r="BL417" s="28"/>
      <c r="BM417" s="27"/>
      <c r="BN417" s="27"/>
      <c r="BO417" s="17"/>
      <c r="BP417" s="27"/>
      <c r="BQ417" s="27"/>
      <c r="BR417" s="28"/>
      <c r="BS417" s="28"/>
      <c r="BT417" s="17"/>
      <c r="BU417" s="70"/>
    </row>
    <row r="418" spans="1:73" s="22" customFormat="1" ht="136.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0"/>
      <c r="P418" s="20"/>
      <c r="Q418" s="23"/>
      <c r="R418" s="23"/>
      <c r="S418" s="23"/>
      <c r="T418" s="23"/>
      <c r="U418" s="20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231"/>
      <c r="BE418" s="231"/>
      <c r="BF418" s="20"/>
      <c r="BG418" s="20"/>
      <c r="BH418" s="20"/>
      <c r="BI418" s="23"/>
      <c r="BJ418" s="20"/>
      <c r="BK418" s="20"/>
      <c r="BL418" s="23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243.7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0"/>
      <c r="P419" s="20"/>
      <c r="Q419" s="23"/>
      <c r="R419" s="23"/>
      <c r="S419" s="23"/>
      <c r="T419" s="23"/>
      <c r="U419" s="20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231"/>
      <c r="BE419" s="20"/>
      <c r="BF419" s="20"/>
      <c r="BG419" s="20"/>
      <c r="BH419" s="20"/>
      <c r="BI419" s="23"/>
      <c r="BJ419" s="20"/>
      <c r="BK419" s="20"/>
      <c r="BL419" s="23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243.7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0"/>
      <c r="P420" s="20"/>
      <c r="Q420" s="23"/>
      <c r="R420" s="23"/>
      <c r="S420" s="23"/>
      <c r="T420" s="23"/>
      <c r="U420" s="20"/>
      <c r="V420" s="21"/>
      <c r="W420" s="21"/>
      <c r="X420" s="21"/>
      <c r="Y420" s="21"/>
      <c r="Z420" s="21"/>
      <c r="AA420" s="21"/>
      <c r="AB420" s="21"/>
      <c r="AC420" s="21"/>
      <c r="AD420" s="181"/>
      <c r="AE420" s="21"/>
      <c r="AF420" s="21"/>
      <c r="AG420" s="21"/>
      <c r="AH420" s="21"/>
      <c r="AI420" s="21"/>
      <c r="AJ420" s="21"/>
      <c r="AK420" s="21"/>
      <c r="AL420" s="181"/>
      <c r="AM420" s="21"/>
      <c r="AN420" s="21"/>
      <c r="AO420" s="21"/>
      <c r="AP420" s="21"/>
      <c r="AQ420" s="21"/>
      <c r="AR420" s="21"/>
      <c r="AS420" s="21"/>
      <c r="AT420" s="181"/>
      <c r="AU420" s="21"/>
      <c r="AV420" s="181"/>
      <c r="AW420" s="21"/>
      <c r="AX420" s="21"/>
      <c r="AY420" s="21"/>
      <c r="AZ420" s="21"/>
      <c r="BA420" s="21"/>
      <c r="BB420" s="21"/>
      <c r="BC420" s="21"/>
      <c r="BD420" s="231"/>
      <c r="BE420" s="231"/>
      <c r="BF420" s="20"/>
      <c r="BG420" s="20"/>
      <c r="BH420" s="20"/>
      <c r="BI420" s="23"/>
      <c r="BJ420" s="20"/>
      <c r="BK420" s="20"/>
      <c r="BL420" s="23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179.2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31"/>
      <c r="O421" s="28"/>
      <c r="P421" s="18"/>
      <c r="Q421" s="28"/>
      <c r="R421" s="28"/>
      <c r="S421" s="28"/>
      <c r="T421" s="28"/>
      <c r="U421" s="28"/>
      <c r="V421" s="21"/>
      <c r="W421" s="21"/>
      <c r="X421" s="21"/>
      <c r="Y421" s="21"/>
      <c r="Z421" s="21"/>
      <c r="AA421" s="21"/>
      <c r="AB421" s="21"/>
      <c r="AC421" s="21"/>
      <c r="AD421" s="181"/>
      <c r="AE421" s="21"/>
      <c r="AF421" s="21"/>
      <c r="AG421" s="21"/>
      <c r="AH421" s="20"/>
      <c r="AI421" s="29"/>
      <c r="AJ421" s="29"/>
      <c r="AK421" s="21"/>
      <c r="AL421" s="231"/>
      <c r="AM421" s="29"/>
      <c r="AN421" s="29"/>
      <c r="AO421" s="21"/>
      <c r="AP421" s="21"/>
      <c r="AQ421" s="21"/>
      <c r="AR421" s="21"/>
      <c r="AS421" s="21"/>
      <c r="AT421" s="231"/>
      <c r="AU421" s="29"/>
      <c r="AV421" s="231"/>
      <c r="AW421" s="29"/>
      <c r="AX421" s="21"/>
      <c r="AY421" s="21"/>
      <c r="AZ421" s="21"/>
      <c r="BA421" s="21"/>
      <c r="BB421" s="20"/>
      <c r="BC421" s="23"/>
      <c r="BD421" s="231"/>
      <c r="BE421" s="29"/>
      <c r="BF421" s="29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264.7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9"/>
      <c r="P422" s="29"/>
      <c r="Q422" s="29"/>
      <c r="R422" s="29"/>
      <c r="S422" s="29"/>
      <c r="T422" s="29"/>
      <c r="U422" s="29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1"/>
      <c r="BD422" s="231"/>
      <c r="BE422" s="231"/>
      <c r="BF422" s="20"/>
      <c r="BG422" s="20"/>
      <c r="BH422" s="20"/>
      <c r="BI422" s="23"/>
      <c r="BJ422" s="20"/>
      <c r="BK422" s="20"/>
      <c r="BL422" s="23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249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"/>
      <c r="BD423" s="231"/>
      <c r="BE423" s="182"/>
      <c r="BF423" s="23"/>
      <c r="BG423" s="20"/>
      <c r="BH423" s="20"/>
      <c r="BI423" s="23"/>
      <c r="BJ423" s="20"/>
      <c r="BK423" s="20"/>
      <c r="BL423" s="23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246.7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9"/>
      <c r="P424" s="29"/>
      <c r="Q424" s="29"/>
      <c r="R424" s="29"/>
      <c r="S424" s="29"/>
      <c r="T424" s="29"/>
      <c r="U424" s="29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181"/>
      <c r="AM424" s="21"/>
      <c r="AN424" s="21"/>
      <c r="AO424" s="21"/>
      <c r="AP424" s="21"/>
      <c r="AQ424" s="21"/>
      <c r="AR424" s="21"/>
      <c r="AS424" s="21"/>
      <c r="AT424" s="181"/>
      <c r="AU424" s="21"/>
      <c r="AV424" s="181"/>
      <c r="AW424" s="21"/>
      <c r="AX424" s="21"/>
      <c r="AY424" s="21"/>
      <c r="AZ424" s="21"/>
      <c r="BA424" s="21"/>
      <c r="BB424" s="20"/>
      <c r="BC424" s="29"/>
      <c r="BD424" s="29"/>
      <c r="BE424" s="29"/>
      <c r="BF424" s="29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192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3"/>
      <c r="P425" s="20"/>
      <c r="Q425" s="23"/>
      <c r="R425" s="23"/>
      <c r="S425" s="23"/>
      <c r="T425" s="23"/>
      <c r="U425" s="23"/>
      <c r="V425" s="21"/>
      <c r="W425" s="21"/>
      <c r="X425" s="21"/>
      <c r="Y425" s="21"/>
      <c r="Z425" s="21"/>
      <c r="AA425" s="21"/>
      <c r="AB425" s="21"/>
      <c r="AC425" s="21"/>
      <c r="AD425" s="20"/>
      <c r="AE425" s="23"/>
      <c r="AF425" s="23"/>
      <c r="AG425" s="23"/>
      <c r="AH425" s="23"/>
      <c r="AI425" s="29"/>
      <c r="AJ425" s="29"/>
      <c r="AK425" s="21"/>
      <c r="AL425" s="231"/>
      <c r="AM425" s="23"/>
      <c r="AN425" s="23"/>
      <c r="AO425" s="21"/>
      <c r="AP425" s="21"/>
      <c r="AQ425" s="21"/>
      <c r="AR425" s="21"/>
      <c r="AS425" s="21"/>
      <c r="AT425" s="231"/>
      <c r="AU425" s="23"/>
      <c r="AV425" s="231"/>
      <c r="AW425" s="23"/>
      <c r="AX425" s="21"/>
      <c r="AY425" s="21"/>
      <c r="AZ425" s="21"/>
      <c r="BA425" s="21"/>
      <c r="BB425" s="20"/>
      <c r="BC425" s="23"/>
      <c r="BD425" s="231"/>
      <c r="BE425" s="23"/>
      <c r="BF425" s="23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223.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3"/>
      <c r="P426" s="20"/>
      <c r="Q426" s="23"/>
      <c r="R426" s="23"/>
      <c r="S426" s="23"/>
      <c r="T426" s="23"/>
      <c r="U426" s="23"/>
      <c r="V426" s="21"/>
      <c r="W426" s="21"/>
      <c r="X426" s="21"/>
      <c r="Y426" s="21"/>
      <c r="Z426" s="21"/>
      <c r="AA426" s="21"/>
      <c r="AB426" s="21"/>
      <c r="AC426" s="21"/>
      <c r="AD426" s="181"/>
      <c r="AE426" s="21"/>
      <c r="AF426" s="21"/>
      <c r="AG426" s="21"/>
      <c r="AH426" s="20"/>
      <c r="AI426" s="29"/>
      <c r="AJ426" s="29"/>
      <c r="AK426" s="21"/>
      <c r="AL426" s="231"/>
      <c r="AM426" s="29"/>
      <c r="AN426" s="29"/>
      <c r="AO426" s="21"/>
      <c r="AP426" s="21"/>
      <c r="AQ426" s="21"/>
      <c r="AR426" s="21"/>
      <c r="AS426" s="21"/>
      <c r="AT426" s="231"/>
      <c r="AU426" s="29"/>
      <c r="AV426" s="231"/>
      <c r="AW426" s="29"/>
      <c r="AX426" s="21"/>
      <c r="AY426" s="21"/>
      <c r="AZ426" s="21"/>
      <c r="BA426" s="21"/>
      <c r="BB426" s="20"/>
      <c r="BC426" s="23"/>
      <c r="BD426" s="231"/>
      <c r="BE426" s="23"/>
      <c r="BF426" s="23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223.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31"/>
      <c r="O427" s="23"/>
      <c r="P427" s="20"/>
      <c r="Q427" s="23"/>
      <c r="R427" s="23"/>
      <c r="S427" s="23"/>
      <c r="T427" s="23"/>
      <c r="U427" s="23"/>
      <c r="V427" s="21"/>
      <c r="W427" s="21"/>
      <c r="X427" s="21"/>
      <c r="Y427" s="21"/>
      <c r="Z427" s="21"/>
      <c r="AA427" s="21"/>
      <c r="AB427" s="21"/>
      <c r="AC427" s="21"/>
      <c r="AD427" s="181"/>
      <c r="AE427" s="21"/>
      <c r="AF427" s="21"/>
      <c r="AG427" s="21"/>
      <c r="AH427" s="20"/>
      <c r="AI427" s="29"/>
      <c r="AJ427" s="29"/>
      <c r="AK427" s="21"/>
      <c r="AL427" s="231"/>
      <c r="AM427" s="29"/>
      <c r="AN427" s="29"/>
      <c r="AO427" s="21"/>
      <c r="AP427" s="21"/>
      <c r="AQ427" s="21"/>
      <c r="AR427" s="21"/>
      <c r="AS427" s="21"/>
      <c r="AT427" s="231"/>
      <c r="AU427" s="29"/>
      <c r="AV427" s="231"/>
      <c r="AW427" s="29"/>
      <c r="AX427" s="21"/>
      <c r="AY427" s="21"/>
      <c r="AZ427" s="21"/>
      <c r="BA427" s="21"/>
      <c r="BB427" s="20"/>
      <c r="BC427" s="23"/>
      <c r="BD427" s="231"/>
      <c r="BE427" s="29"/>
      <c r="BF427" s="29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408.7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3"/>
      <c r="P428" s="23"/>
      <c r="Q428" s="23"/>
      <c r="R428" s="23"/>
      <c r="S428" s="23"/>
      <c r="T428" s="23"/>
      <c r="U428" s="23"/>
      <c r="V428" s="21"/>
      <c r="W428" s="21"/>
      <c r="X428" s="21"/>
      <c r="Y428" s="21"/>
      <c r="Z428" s="21"/>
      <c r="AA428" s="21"/>
      <c r="AB428" s="21"/>
      <c r="AC428" s="21"/>
      <c r="AD428" s="181"/>
      <c r="AE428" s="21"/>
      <c r="AF428" s="21"/>
      <c r="AG428" s="21"/>
      <c r="AH428" s="20"/>
      <c r="AI428" s="29"/>
      <c r="AJ428" s="29"/>
      <c r="AK428" s="21"/>
      <c r="AL428" s="231"/>
      <c r="AM428" s="29"/>
      <c r="AN428" s="29"/>
      <c r="AO428" s="21"/>
      <c r="AP428" s="21"/>
      <c r="AQ428" s="21"/>
      <c r="AR428" s="21"/>
      <c r="AS428" s="21"/>
      <c r="AT428" s="231"/>
      <c r="AU428" s="29"/>
      <c r="AV428" s="231"/>
      <c r="AW428" s="29"/>
      <c r="AX428" s="21"/>
      <c r="AY428" s="21"/>
      <c r="AZ428" s="21"/>
      <c r="BA428" s="21"/>
      <c r="BB428" s="20"/>
      <c r="BC428" s="23"/>
      <c r="BD428" s="231"/>
      <c r="BE428" s="23"/>
      <c r="BF428" s="23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186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3"/>
      <c r="P429" s="20"/>
      <c r="Q429" s="23"/>
      <c r="R429" s="23"/>
      <c r="S429" s="23"/>
      <c r="T429" s="23"/>
      <c r="U429" s="23"/>
      <c r="V429" s="21"/>
      <c r="W429" s="21"/>
      <c r="X429" s="21"/>
      <c r="Y429" s="21"/>
      <c r="Z429" s="21"/>
      <c r="AA429" s="21"/>
      <c r="AB429" s="21"/>
      <c r="AC429" s="21"/>
      <c r="AD429" s="181"/>
      <c r="AE429" s="21"/>
      <c r="AF429" s="21"/>
      <c r="AG429" s="21"/>
      <c r="AH429" s="20"/>
      <c r="AI429" s="29"/>
      <c r="AJ429" s="29"/>
      <c r="AK429" s="21"/>
      <c r="AL429" s="231"/>
      <c r="AM429" s="29"/>
      <c r="AN429" s="29"/>
      <c r="AO429" s="21"/>
      <c r="AP429" s="21"/>
      <c r="AQ429" s="21"/>
      <c r="AR429" s="21"/>
      <c r="AS429" s="21"/>
      <c r="AT429" s="231"/>
      <c r="AU429" s="29"/>
      <c r="AV429" s="231"/>
      <c r="AW429" s="29"/>
      <c r="AX429" s="21"/>
      <c r="AY429" s="21"/>
      <c r="AZ429" s="21"/>
      <c r="BA429" s="21"/>
      <c r="BB429" s="20"/>
      <c r="BC429" s="23"/>
      <c r="BD429" s="231"/>
      <c r="BE429" s="29"/>
      <c r="BF429" s="29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409.6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31"/>
      <c r="O430" s="28"/>
      <c r="P430" s="18"/>
      <c r="Q430" s="28"/>
      <c r="R430" s="28"/>
      <c r="S430" s="28"/>
      <c r="T430" s="28"/>
      <c r="U430" s="28"/>
      <c r="V430" s="21"/>
      <c r="W430" s="21"/>
      <c r="X430" s="21"/>
      <c r="Y430" s="21"/>
      <c r="Z430" s="21"/>
      <c r="AA430" s="21"/>
      <c r="AB430" s="21"/>
      <c r="AC430" s="21"/>
      <c r="AD430" s="181"/>
      <c r="AE430" s="21"/>
      <c r="AF430" s="21"/>
      <c r="AG430" s="21"/>
      <c r="AH430" s="20"/>
      <c r="AI430" s="29"/>
      <c r="AJ430" s="29"/>
      <c r="AK430" s="21"/>
      <c r="AL430" s="231"/>
      <c r="AM430" s="29"/>
      <c r="AN430" s="29"/>
      <c r="AO430" s="21"/>
      <c r="AP430" s="21"/>
      <c r="AQ430" s="21"/>
      <c r="AR430" s="21"/>
      <c r="AS430" s="21"/>
      <c r="AT430" s="231"/>
      <c r="AU430" s="29"/>
      <c r="AV430" s="231"/>
      <c r="AW430" s="29"/>
      <c r="AX430" s="21"/>
      <c r="AY430" s="21"/>
      <c r="AZ430" s="21"/>
      <c r="BA430" s="21"/>
      <c r="BB430" s="20"/>
      <c r="BC430" s="23"/>
      <c r="BD430" s="231"/>
      <c r="BE430" s="29"/>
      <c r="BF430" s="29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216.7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31"/>
      <c r="O431" s="28"/>
      <c r="P431" s="18"/>
      <c r="Q431" s="28"/>
      <c r="R431" s="28"/>
      <c r="S431" s="28"/>
      <c r="T431" s="28"/>
      <c r="U431" s="28"/>
      <c r="V431" s="21"/>
      <c r="W431" s="21"/>
      <c r="X431" s="21"/>
      <c r="Y431" s="21"/>
      <c r="Z431" s="21"/>
      <c r="AA431" s="21"/>
      <c r="AB431" s="21"/>
      <c r="AC431" s="21"/>
      <c r="AD431" s="181"/>
      <c r="AE431" s="21"/>
      <c r="AF431" s="21"/>
      <c r="AG431" s="21"/>
      <c r="AH431" s="20"/>
      <c r="AI431" s="29"/>
      <c r="AJ431" s="29"/>
      <c r="AK431" s="21"/>
      <c r="AL431" s="231"/>
      <c r="AM431" s="29"/>
      <c r="AN431" s="29"/>
      <c r="AO431" s="21"/>
      <c r="AP431" s="21"/>
      <c r="AQ431" s="21"/>
      <c r="AR431" s="21"/>
      <c r="AS431" s="21"/>
      <c r="AT431" s="231"/>
      <c r="AU431" s="29"/>
      <c r="AV431" s="231"/>
      <c r="AW431" s="29"/>
      <c r="AX431" s="21"/>
      <c r="AY431" s="21"/>
      <c r="AZ431" s="21"/>
      <c r="BA431" s="21"/>
      <c r="BB431" s="20"/>
      <c r="BC431" s="23"/>
      <c r="BD431" s="231"/>
      <c r="BE431" s="29"/>
      <c r="BF431" s="29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254.2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3"/>
      <c r="P432" s="20"/>
      <c r="Q432" s="23"/>
      <c r="R432" s="23"/>
      <c r="S432" s="23"/>
      <c r="T432" s="23"/>
      <c r="U432" s="23"/>
      <c r="V432" s="21"/>
      <c r="W432" s="21"/>
      <c r="X432" s="21"/>
      <c r="Y432" s="21"/>
      <c r="Z432" s="21"/>
      <c r="AA432" s="21"/>
      <c r="AB432" s="21"/>
      <c r="AC432" s="21"/>
      <c r="AD432" s="231"/>
      <c r="AE432" s="29"/>
      <c r="AF432" s="29"/>
      <c r="AG432" s="29"/>
      <c r="AH432" s="29"/>
      <c r="AI432" s="21"/>
      <c r="AJ432" s="21"/>
      <c r="AK432" s="21"/>
      <c r="AL432" s="231"/>
      <c r="AM432" s="29"/>
      <c r="AN432" s="29"/>
      <c r="AO432" s="21"/>
      <c r="AP432" s="21"/>
      <c r="AQ432" s="21"/>
      <c r="AR432" s="21"/>
      <c r="AS432" s="21"/>
      <c r="AT432" s="231"/>
      <c r="AU432" s="29"/>
      <c r="AV432" s="231"/>
      <c r="AW432" s="29"/>
      <c r="AX432" s="21"/>
      <c r="AY432" s="21"/>
      <c r="AZ432" s="21"/>
      <c r="BA432" s="21"/>
      <c r="BB432" s="20"/>
      <c r="BC432" s="23"/>
      <c r="BD432" s="231"/>
      <c r="BE432" s="23"/>
      <c r="BF432" s="23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147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31"/>
      <c r="O433" s="23"/>
      <c r="P433" s="23"/>
      <c r="Q433" s="23"/>
      <c r="R433" s="23"/>
      <c r="S433" s="23"/>
      <c r="T433" s="23"/>
      <c r="U433" s="23"/>
      <c r="V433" s="21"/>
      <c r="W433" s="21"/>
      <c r="X433" s="21"/>
      <c r="Y433" s="21"/>
      <c r="Z433" s="21"/>
      <c r="AA433" s="21"/>
      <c r="AB433" s="21"/>
      <c r="AC433" s="21"/>
      <c r="AD433" s="231"/>
      <c r="AE433" s="29"/>
      <c r="AF433" s="29"/>
      <c r="AG433" s="29"/>
      <c r="AH433" s="29"/>
      <c r="AI433" s="21"/>
      <c r="AJ433" s="21"/>
      <c r="AK433" s="21"/>
      <c r="AL433" s="231"/>
      <c r="AM433" s="29"/>
      <c r="AN433" s="29"/>
      <c r="AO433" s="21"/>
      <c r="AP433" s="21"/>
      <c r="AQ433" s="21"/>
      <c r="AR433" s="21"/>
      <c r="AS433" s="21"/>
      <c r="AT433" s="231"/>
      <c r="AU433" s="29"/>
      <c r="AV433" s="231"/>
      <c r="AW433" s="29"/>
      <c r="AX433" s="21"/>
      <c r="AY433" s="21"/>
      <c r="AZ433" s="21"/>
      <c r="BA433" s="21"/>
      <c r="BB433" s="20"/>
      <c r="BC433" s="23"/>
      <c r="BD433" s="231"/>
      <c r="BE433" s="29"/>
      <c r="BF433" s="29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244.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3"/>
      <c r="P434" s="23"/>
      <c r="Q434" s="23"/>
      <c r="R434" s="23"/>
      <c r="S434" s="23"/>
      <c r="T434" s="23"/>
      <c r="U434" s="23"/>
      <c r="V434" s="21"/>
      <c r="W434" s="21"/>
      <c r="X434" s="21"/>
      <c r="Y434" s="21"/>
      <c r="Z434" s="21"/>
      <c r="AA434" s="21"/>
      <c r="AB434" s="21"/>
      <c r="AC434" s="21"/>
      <c r="AD434" s="231"/>
      <c r="AE434" s="63"/>
      <c r="AF434" s="63"/>
      <c r="AG434" s="63"/>
      <c r="AH434" s="63"/>
      <c r="AI434" s="21"/>
      <c r="AJ434" s="21"/>
      <c r="AK434" s="21"/>
      <c r="AL434" s="231"/>
      <c r="AM434" s="63"/>
      <c r="AN434" s="63"/>
      <c r="AO434" s="21"/>
      <c r="AP434" s="21"/>
      <c r="AQ434" s="21"/>
      <c r="AR434" s="21"/>
      <c r="AS434" s="21"/>
      <c r="AT434" s="231"/>
      <c r="AU434" s="29"/>
      <c r="AV434" s="231"/>
      <c r="AW434" s="23"/>
      <c r="AX434" s="21"/>
      <c r="AY434" s="21"/>
      <c r="AZ434" s="21"/>
      <c r="BA434" s="21"/>
      <c r="BB434" s="20"/>
      <c r="BC434" s="23"/>
      <c r="BD434" s="231"/>
      <c r="BE434" s="23"/>
      <c r="BF434" s="23"/>
      <c r="BG434" s="21"/>
      <c r="BH434" s="20"/>
      <c r="BI434" s="23"/>
      <c r="BJ434" s="20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244.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3"/>
      <c r="P435" s="20"/>
      <c r="Q435" s="23"/>
      <c r="R435" s="23"/>
      <c r="S435" s="20"/>
      <c r="T435" s="23"/>
      <c r="U435" s="23"/>
      <c r="V435" s="21"/>
      <c r="W435" s="21"/>
      <c r="X435" s="21"/>
      <c r="Y435" s="21"/>
      <c r="Z435" s="21"/>
      <c r="AA435" s="21"/>
      <c r="AB435" s="21"/>
      <c r="AC435" s="21"/>
      <c r="AD435" s="231"/>
      <c r="AE435" s="63"/>
      <c r="AF435" s="63"/>
      <c r="AG435" s="63"/>
      <c r="AH435" s="63"/>
      <c r="AI435" s="21"/>
      <c r="AJ435" s="21"/>
      <c r="AK435" s="21"/>
      <c r="AL435" s="231"/>
      <c r="AM435" s="63"/>
      <c r="AN435" s="63"/>
      <c r="AO435" s="21"/>
      <c r="AP435" s="21"/>
      <c r="AQ435" s="21"/>
      <c r="AR435" s="21"/>
      <c r="AS435" s="21"/>
      <c r="AT435" s="231"/>
      <c r="AU435" s="29"/>
      <c r="AV435" s="231"/>
      <c r="AW435" s="23"/>
      <c r="AX435" s="21"/>
      <c r="AY435" s="21"/>
      <c r="AZ435" s="21"/>
      <c r="BA435" s="21"/>
      <c r="BB435" s="20"/>
      <c r="BC435" s="23"/>
      <c r="BD435" s="231"/>
      <c r="BE435" s="23"/>
      <c r="BF435" s="23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244.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1"/>
      <c r="W436" s="21"/>
      <c r="X436" s="21"/>
      <c r="Y436" s="21"/>
      <c r="Z436" s="21"/>
      <c r="AA436" s="21"/>
      <c r="AB436" s="21"/>
      <c r="AC436" s="21"/>
      <c r="AD436" s="231"/>
      <c r="AE436" s="63"/>
      <c r="AF436" s="63"/>
      <c r="AG436" s="63"/>
      <c r="AH436" s="63"/>
      <c r="AI436" s="21"/>
      <c r="AJ436" s="21"/>
      <c r="AK436" s="21"/>
      <c r="AL436" s="231"/>
      <c r="AM436" s="63"/>
      <c r="AN436" s="63"/>
      <c r="AO436" s="21"/>
      <c r="AP436" s="21"/>
      <c r="AQ436" s="21"/>
      <c r="AR436" s="21"/>
      <c r="AS436" s="21"/>
      <c r="AT436" s="231"/>
      <c r="AU436" s="29"/>
      <c r="AV436" s="231"/>
      <c r="AW436" s="23"/>
      <c r="AX436" s="21"/>
      <c r="AY436" s="21"/>
      <c r="AZ436" s="21"/>
      <c r="BA436" s="21"/>
      <c r="BB436" s="20"/>
      <c r="BC436" s="23"/>
      <c r="BD436" s="231"/>
      <c r="BE436" s="23"/>
      <c r="BF436" s="23"/>
      <c r="BG436" s="21"/>
      <c r="BH436" s="20"/>
      <c r="BI436" s="23"/>
      <c r="BJ436" s="23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244.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3"/>
      <c r="P437" s="20"/>
      <c r="Q437" s="23"/>
      <c r="R437" s="23"/>
      <c r="S437" s="23"/>
      <c r="T437" s="23"/>
      <c r="U437" s="23"/>
      <c r="V437" s="21"/>
      <c r="W437" s="21"/>
      <c r="X437" s="21"/>
      <c r="Y437" s="21"/>
      <c r="Z437" s="21"/>
      <c r="AA437" s="21"/>
      <c r="AB437" s="21"/>
      <c r="AC437" s="21"/>
      <c r="AD437" s="231"/>
      <c r="AE437" s="63"/>
      <c r="AF437" s="63"/>
      <c r="AG437" s="63"/>
      <c r="AH437" s="63"/>
      <c r="AI437" s="21"/>
      <c r="AJ437" s="21"/>
      <c r="AK437" s="21"/>
      <c r="AL437" s="231"/>
      <c r="AM437" s="63"/>
      <c r="AN437" s="63"/>
      <c r="AO437" s="21"/>
      <c r="AP437" s="21"/>
      <c r="AQ437" s="21"/>
      <c r="AR437" s="21"/>
      <c r="AS437" s="21"/>
      <c r="AT437" s="231"/>
      <c r="AU437" s="29"/>
      <c r="AV437" s="231"/>
      <c r="AW437" s="23"/>
      <c r="AX437" s="21"/>
      <c r="AY437" s="21"/>
      <c r="AZ437" s="21"/>
      <c r="BA437" s="21"/>
      <c r="BB437" s="20"/>
      <c r="BC437" s="23"/>
      <c r="BD437" s="231"/>
      <c r="BE437" s="23"/>
      <c r="BF437" s="23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408.7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3"/>
      <c r="P438" s="20"/>
      <c r="Q438" s="20"/>
      <c r="R438" s="20"/>
      <c r="S438" s="20"/>
      <c r="T438" s="20"/>
      <c r="U438" s="23"/>
      <c r="V438" s="21"/>
      <c r="W438" s="21"/>
      <c r="X438" s="21"/>
      <c r="Y438" s="21"/>
      <c r="Z438" s="21"/>
      <c r="AA438" s="21"/>
      <c r="AB438" s="21"/>
      <c r="AC438" s="21"/>
      <c r="AD438" s="231"/>
      <c r="AE438" s="63"/>
      <c r="AF438" s="63"/>
      <c r="AG438" s="63"/>
      <c r="AH438" s="63"/>
      <c r="AI438" s="21"/>
      <c r="AJ438" s="21"/>
      <c r="AK438" s="21"/>
      <c r="AL438" s="231"/>
      <c r="AM438" s="63"/>
      <c r="AN438" s="63"/>
      <c r="AO438" s="21"/>
      <c r="AP438" s="21"/>
      <c r="AQ438" s="21"/>
      <c r="AR438" s="21"/>
      <c r="AS438" s="21"/>
      <c r="AT438" s="231"/>
      <c r="AU438" s="29"/>
      <c r="AV438" s="231"/>
      <c r="AW438" s="23"/>
      <c r="AX438" s="21"/>
      <c r="AY438" s="21"/>
      <c r="AZ438" s="21"/>
      <c r="BA438" s="21"/>
      <c r="BB438" s="20"/>
      <c r="BC438" s="23"/>
      <c r="BD438" s="231"/>
      <c r="BE438" s="23"/>
      <c r="BF438" s="20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246.7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3"/>
      <c r="P439" s="20"/>
      <c r="Q439" s="23"/>
      <c r="R439" s="23"/>
      <c r="S439" s="23"/>
      <c r="T439" s="23"/>
      <c r="U439" s="23"/>
      <c r="V439" s="21"/>
      <c r="W439" s="21"/>
      <c r="X439" s="21"/>
      <c r="Y439" s="21"/>
      <c r="Z439" s="21"/>
      <c r="AA439" s="21"/>
      <c r="AB439" s="21"/>
      <c r="AC439" s="21"/>
      <c r="AD439" s="231"/>
      <c r="AE439" s="63"/>
      <c r="AF439" s="63"/>
      <c r="AG439" s="63"/>
      <c r="AH439" s="63"/>
      <c r="AI439" s="21"/>
      <c r="AJ439" s="21"/>
      <c r="AK439" s="21"/>
      <c r="AL439" s="231"/>
      <c r="AM439" s="63"/>
      <c r="AN439" s="63"/>
      <c r="AO439" s="21"/>
      <c r="AP439" s="21"/>
      <c r="AQ439" s="21"/>
      <c r="AR439" s="21"/>
      <c r="AS439" s="21"/>
      <c r="AT439" s="231"/>
      <c r="AU439" s="29"/>
      <c r="AV439" s="231"/>
      <c r="AW439" s="23"/>
      <c r="AX439" s="21"/>
      <c r="AY439" s="21"/>
      <c r="AZ439" s="21"/>
      <c r="BA439" s="21"/>
      <c r="BB439" s="20"/>
      <c r="BC439" s="23"/>
      <c r="BD439" s="231"/>
      <c r="BE439" s="23"/>
      <c r="BF439" s="20"/>
      <c r="BG439" s="21"/>
      <c r="BH439" s="20"/>
      <c r="BI439" s="23"/>
      <c r="BJ439" s="23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258.7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3"/>
      <c r="P440" s="20"/>
      <c r="Q440" s="23"/>
      <c r="R440" s="23"/>
      <c r="S440" s="23"/>
      <c r="T440" s="23"/>
      <c r="U440" s="23"/>
      <c r="V440" s="21"/>
      <c r="W440" s="21"/>
      <c r="X440" s="21"/>
      <c r="Y440" s="21"/>
      <c r="Z440" s="21"/>
      <c r="AA440" s="21"/>
      <c r="AB440" s="21"/>
      <c r="AC440" s="21"/>
      <c r="AD440" s="231"/>
      <c r="AE440" s="63"/>
      <c r="AF440" s="63"/>
      <c r="AG440" s="63"/>
      <c r="AH440" s="20"/>
      <c r="AI440" s="21"/>
      <c r="AJ440" s="21"/>
      <c r="AK440" s="21"/>
      <c r="AL440" s="231"/>
      <c r="AM440" s="63"/>
      <c r="AN440" s="20"/>
      <c r="AO440" s="21"/>
      <c r="AP440" s="21"/>
      <c r="AQ440" s="21"/>
      <c r="AR440" s="21"/>
      <c r="AS440" s="21"/>
      <c r="AT440" s="231"/>
      <c r="AU440" s="23"/>
      <c r="AV440" s="231"/>
      <c r="AW440" s="23"/>
      <c r="AX440" s="21"/>
      <c r="AY440" s="21"/>
      <c r="AZ440" s="21"/>
      <c r="BA440" s="21"/>
      <c r="BB440" s="20"/>
      <c r="BC440" s="23"/>
      <c r="BD440" s="231"/>
      <c r="BE440" s="23"/>
      <c r="BF440" s="20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201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31"/>
      <c r="O441" s="29"/>
      <c r="P441" s="29"/>
      <c r="Q441" s="29"/>
      <c r="R441" s="29"/>
      <c r="S441" s="29"/>
      <c r="T441" s="29"/>
      <c r="U441" s="29"/>
      <c r="V441" s="21"/>
      <c r="W441" s="21"/>
      <c r="X441" s="21"/>
      <c r="Y441" s="21"/>
      <c r="Z441" s="21"/>
      <c r="AA441" s="21"/>
      <c r="AB441" s="21"/>
      <c r="AC441" s="21"/>
      <c r="AD441" s="231"/>
      <c r="AE441" s="63"/>
      <c r="AF441" s="63"/>
      <c r="AG441" s="63"/>
      <c r="AH441" s="20"/>
      <c r="AI441" s="21"/>
      <c r="AJ441" s="21"/>
      <c r="AK441" s="21"/>
      <c r="AL441" s="231"/>
      <c r="AM441" s="63"/>
      <c r="AN441" s="20"/>
      <c r="AO441" s="21"/>
      <c r="AP441" s="21"/>
      <c r="AQ441" s="21"/>
      <c r="AR441" s="21"/>
      <c r="AS441" s="21"/>
      <c r="AT441" s="231"/>
      <c r="AU441" s="23"/>
      <c r="AV441" s="231"/>
      <c r="AW441" s="23"/>
      <c r="AX441" s="21"/>
      <c r="AY441" s="21"/>
      <c r="AZ441" s="21"/>
      <c r="BA441" s="21"/>
      <c r="BB441" s="20"/>
      <c r="BC441" s="23"/>
      <c r="BD441" s="231"/>
      <c r="BE441" s="23"/>
      <c r="BF441" s="20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191.2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3"/>
      <c r="P442" s="20"/>
      <c r="Q442" s="23"/>
      <c r="R442" s="23"/>
      <c r="S442" s="23"/>
      <c r="T442" s="23"/>
      <c r="U442" s="23"/>
      <c r="V442" s="21"/>
      <c r="W442" s="21"/>
      <c r="X442" s="21"/>
      <c r="Y442" s="21"/>
      <c r="Z442" s="21"/>
      <c r="AA442" s="21"/>
      <c r="AB442" s="21"/>
      <c r="AC442" s="21"/>
      <c r="AD442" s="231"/>
      <c r="AE442" s="63"/>
      <c r="AF442" s="63"/>
      <c r="AG442" s="63"/>
      <c r="AH442" s="20"/>
      <c r="AI442" s="21"/>
      <c r="AJ442" s="21"/>
      <c r="AK442" s="21"/>
      <c r="AL442" s="231"/>
      <c r="AM442" s="63"/>
      <c r="AN442" s="20"/>
      <c r="AO442" s="21"/>
      <c r="AP442" s="21"/>
      <c r="AQ442" s="21"/>
      <c r="AR442" s="21"/>
      <c r="AS442" s="21"/>
      <c r="AT442" s="231"/>
      <c r="AU442" s="23"/>
      <c r="AV442" s="231"/>
      <c r="AW442" s="23"/>
      <c r="AX442" s="21"/>
      <c r="AY442" s="21"/>
      <c r="AZ442" s="21"/>
      <c r="BA442" s="21"/>
      <c r="BB442" s="20"/>
      <c r="BC442" s="23"/>
      <c r="BD442" s="231"/>
      <c r="BE442" s="23"/>
      <c r="BF442" s="23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191.2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31"/>
      <c r="O443" s="28"/>
      <c r="P443" s="18"/>
      <c r="Q443" s="28"/>
      <c r="R443" s="28"/>
      <c r="S443" s="28"/>
      <c r="T443" s="28"/>
      <c r="U443" s="28"/>
      <c r="V443" s="21"/>
      <c r="W443" s="21"/>
      <c r="X443" s="21"/>
      <c r="Y443" s="21"/>
      <c r="Z443" s="21"/>
      <c r="AA443" s="21"/>
      <c r="AB443" s="21"/>
      <c r="AC443" s="21"/>
      <c r="AD443" s="231"/>
      <c r="AE443" s="63"/>
      <c r="AF443" s="63"/>
      <c r="AG443" s="63"/>
      <c r="AH443" s="20"/>
      <c r="AI443" s="21"/>
      <c r="AJ443" s="21"/>
      <c r="AK443" s="21"/>
      <c r="AL443" s="231"/>
      <c r="AM443" s="63"/>
      <c r="AN443" s="20"/>
      <c r="AO443" s="21"/>
      <c r="AP443" s="21"/>
      <c r="AQ443" s="21"/>
      <c r="AR443" s="21"/>
      <c r="AS443" s="21"/>
      <c r="AT443" s="231"/>
      <c r="AU443" s="23"/>
      <c r="AV443" s="231"/>
      <c r="AW443" s="23"/>
      <c r="AX443" s="21"/>
      <c r="AY443" s="21"/>
      <c r="AZ443" s="21"/>
      <c r="BA443" s="21"/>
      <c r="BB443" s="20"/>
      <c r="BC443" s="23"/>
      <c r="BD443" s="231"/>
      <c r="BE443" s="23"/>
      <c r="BF443" s="20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247.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31"/>
      <c r="O444" s="23"/>
      <c r="P444" s="23"/>
      <c r="Q444" s="23"/>
      <c r="R444" s="23"/>
      <c r="S444" s="23"/>
      <c r="T444" s="23"/>
      <c r="U444" s="28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181"/>
      <c r="AM444" s="21"/>
      <c r="AN444" s="21"/>
      <c r="AO444" s="21"/>
      <c r="AP444" s="21"/>
      <c r="AQ444" s="21"/>
      <c r="AR444" s="21"/>
      <c r="AS444" s="21"/>
      <c r="AT444" s="181"/>
      <c r="AU444" s="21"/>
      <c r="AV444" s="181"/>
      <c r="AW444" s="21"/>
      <c r="AX444" s="21"/>
      <c r="AY444" s="21"/>
      <c r="AZ444" s="21"/>
      <c r="BA444" s="21"/>
      <c r="BB444" s="20"/>
      <c r="BC444" s="23"/>
      <c r="BD444" s="231"/>
      <c r="BE444" s="23"/>
      <c r="BF444" s="20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271.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31"/>
      <c r="O445" s="28"/>
      <c r="P445" s="18"/>
      <c r="Q445" s="28"/>
      <c r="R445" s="28"/>
      <c r="S445" s="28"/>
      <c r="T445" s="28"/>
      <c r="U445" s="28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181"/>
      <c r="AM445" s="21"/>
      <c r="AN445" s="21"/>
      <c r="AO445" s="21"/>
      <c r="AP445" s="21"/>
      <c r="AQ445" s="21"/>
      <c r="AR445" s="21"/>
      <c r="AS445" s="21"/>
      <c r="AT445" s="181"/>
      <c r="AU445" s="21"/>
      <c r="AV445" s="181"/>
      <c r="AW445" s="21"/>
      <c r="AX445" s="21"/>
      <c r="AY445" s="21"/>
      <c r="AZ445" s="21"/>
      <c r="BA445" s="21"/>
      <c r="BB445" s="20"/>
      <c r="BC445" s="23"/>
      <c r="BD445" s="231"/>
      <c r="BE445" s="23"/>
      <c r="BF445" s="20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261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31"/>
      <c r="O446" s="28"/>
      <c r="P446" s="18"/>
      <c r="Q446" s="28"/>
      <c r="R446" s="28"/>
      <c r="S446" s="28"/>
      <c r="T446" s="28"/>
      <c r="U446" s="28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181"/>
      <c r="AM446" s="21"/>
      <c r="AN446" s="21"/>
      <c r="AO446" s="21"/>
      <c r="AP446" s="21"/>
      <c r="AQ446" s="21"/>
      <c r="AR446" s="21"/>
      <c r="AS446" s="21"/>
      <c r="AT446" s="181"/>
      <c r="AU446" s="21"/>
      <c r="AV446" s="181"/>
      <c r="AW446" s="21"/>
      <c r="AX446" s="21"/>
      <c r="AY446" s="21"/>
      <c r="AZ446" s="21"/>
      <c r="BA446" s="21"/>
      <c r="BB446" s="20"/>
      <c r="BC446" s="23"/>
      <c r="BD446" s="231"/>
      <c r="BE446" s="23"/>
      <c r="BF446" s="20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204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181"/>
      <c r="AM447" s="21"/>
      <c r="AN447" s="21"/>
      <c r="AO447" s="21"/>
      <c r="AP447" s="21"/>
      <c r="AQ447" s="21"/>
      <c r="AR447" s="21"/>
      <c r="AS447" s="21"/>
      <c r="AT447" s="181"/>
      <c r="AU447" s="21"/>
      <c r="AV447" s="181"/>
      <c r="AW447" s="21"/>
      <c r="AX447" s="21"/>
      <c r="AY447" s="21"/>
      <c r="AZ447" s="21"/>
      <c r="BA447" s="21"/>
      <c r="BB447" s="20"/>
      <c r="BC447" s="23"/>
      <c r="BD447" s="231"/>
      <c r="BE447" s="20"/>
      <c r="BF447" s="20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204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31"/>
      <c r="O448" s="20"/>
      <c r="P448" s="20"/>
      <c r="Q448" s="20"/>
      <c r="R448" s="20"/>
      <c r="S448" s="20"/>
      <c r="T448" s="20"/>
      <c r="U448" s="20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181"/>
      <c r="AM448" s="21"/>
      <c r="AN448" s="21"/>
      <c r="AO448" s="21"/>
      <c r="AP448" s="21"/>
      <c r="AQ448" s="21"/>
      <c r="AR448" s="21"/>
      <c r="AS448" s="21"/>
      <c r="AT448" s="181"/>
      <c r="AU448" s="21"/>
      <c r="AV448" s="181"/>
      <c r="AW448" s="21"/>
      <c r="AX448" s="21"/>
      <c r="AY448" s="21"/>
      <c r="AZ448" s="21"/>
      <c r="BA448" s="21"/>
      <c r="BB448" s="20"/>
      <c r="BC448" s="23"/>
      <c r="BD448" s="231"/>
      <c r="BE448" s="23"/>
      <c r="BF448" s="20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204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31"/>
      <c r="O449" s="28"/>
      <c r="P449" s="18"/>
      <c r="Q449" s="28"/>
      <c r="R449" s="28"/>
      <c r="S449" s="28"/>
      <c r="T449" s="28"/>
      <c r="U449" s="28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181"/>
      <c r="AM449" s="21"/>
      <c r="AN449" s="21"/>
      <c r="AO449" s="21"/>
      <c r="AP449" s="21"/>
      <c r="AQ449" s="21"/>
      <c r="AR449" s="21"/>
      <c r="AS449" s="21"/>
      <c r="AT449" s="181"/>
      <c r="AU449" s="21"/>
      <c r="AV449" s="181"/>
      <c r="AW449" s="21"/>
      <c r="AX449" s="21"/>
      <c r="AY449" s="21"/>
      <c r="AZ449" s="21"/>
      <c r="BA449" s="21"/>
      <c r="BB449" s="20"/>
      <c r="BC449" s="23"/>
      <c r="BD449" s="231"/>
      <c r="BE449" s="23"/>
      <c r="BF449" s="20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283.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3"/>
      <c r="P450" s="20"/>
      <c r="Q450" s="23"/>
      <c r="R450" s="23"/>
      <c r="S450" s="23"/>
      <c r="T450" s="23"/>
      <c r="U450" s="23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181"/>
      <c r="AM450" s="21"/>
      <c r="AN450" s="21"/>
      <c r="AO450" s="21"/>
      <c r="AP450" s="21"/>
      <c r="AQ450" s="21"/>
      <c r="AR450" s="21"/>
      <c r="AS450" s="21"/>
      <c r="AT450" s="181"/>
      <c r="AU450" s="21"/>
      <c r="AV450" s="181"/>
      <c r="AW450" s="21"/>
      <c r="AX450" s="21"/>
      <c r="AY450" s="21"/>
      <c r="AZ450" s="21"/>
      <c r="BA450" s="21"/>
      <c r="BB450" s="20"/>
      <c r="BC450" s="23"/>
      <c r="BD450" s="231"/>
      <c r="BE450" s="23"/>
      <c r="BF450" s="20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409.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3"/>
      <c r="P451" s="20"/>
      <c r="Q451" s="23"/>
      <c r="R451" s="23"/>
      <c r="S451" s="23"/>
      <c r="T451" s="23"/>
      <c r="U451" s="23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0"/>
      <c r="AI451" s="23"/>
      <c r="AJ451" s="23"/>
      <c r="AK451" s="21"/>
      <c r="AL451" s="231"/>
      <c r="AM451" s="23"/>
      <c r="AN451" s="23"/>
      <c r="AO451" s="21"/>
      <c r="AP451" s="21"/>
      <c r="AQ451" s="21"/>
      <c r="AR451" s="21"/>
      <c r="AS451" s="21"/>
      <c r="AT451" s="231"/>
      <c r="AU451" s="23"/>
      <c r="AV451" s="231"/>
      <c r="AW451" s="23"/>
      <c r="AX451" s="21"/>
      <c r="AY451" s="21"/>
      <c r="AZ451" s="21"/>
      <c r="BA451" s="21"/>
      <c r="BB451" s="20"/>
      <c r="BC451" s="23"/>
      <c r="BD451" s="231"/>
      <c r="BE451" s="23"/>
      <c r="BF451" s="23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114.7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8"/>
      <c r="P452" s="18"/>
      <c r="Q452" s="28"/>
      <c r="R452" s="28"/>
      <c r="S452" s="28"/>
      <c r="T452" s="28"/>
      <c r="U452" s="28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181"/>
      <c r="AM452" s="21"/>
      <c r="AN452" s="21"/>
      <c r="AO452" s="21"/>
      <c r="AP452" s="21"/>
      <c r="AQ452" s="21"/>
      <c r="AR452" s="21"/>
      <c r="AS452" s="21"/>
      <c r="AT452" s="181"/>
      <c r="AU452" s="21"/>
      <c r="AV452" s="181"/>
      <c r="AW452" s="21"/>
      <c r="AX452" s="21"/>
      <c r="AY452" s="21"/>
      <c r="AZ452" s="21"/>
      <c r="BA452" s="21"/>
      <c r="BB452" s="20"/>
      <c r="BC452" s="23"/>
      <c r="BD452" s="231"/>
      <c r="BE452" s="23"/>
      <c r="BF452" s="20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114.7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31"/>
      <c r="O453" s="28"/>
      <c r="P453" s="18"/>
      <c r="Q453" s="28"/>
      <c r="R453" s="28"/>
      <c r="S453" s="28"/>
      <c r="T453" s="28"/>
      <c r="U453" s="28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181"/>
      <c r="AM453" s="21"/>
      <c r="AN453" s="21"/>
      <c r="AO453" s="21"/>
      <c r="AP453" s="21"/>
      <c r="AQ453" s="21"/>
      <c r="AR453" s="21"/>
      <c r="AS453" s="21"/>
      <c r="AT453" s="181"/>
      <c r="AU453" s="21"/>
      <c r="AV453" s="181"/>
      <c r="AW453" s="21"/>
      <c r="AX453" s="21"/>
      <c r="AY453" s="21"/>
      <c r="AZ453" s="21"/>
      <c r="BA453" s="21"/>
      <c r="BB453" s="20"/>
      <c r="BC453" s="23"/>
      <c r="BD453" s="231"/>
      <c r="BE453" s="23"/>
      <c r="BF453" s="20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114.7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31"/>
      <c r="O454" s="28"/>
      <c r="P454" s="18"/>
      <c r="Q454" s="28"/>
      <c r="R454" s="28"/>
      <c r="S454" s="28"/>
      <c r="T454" s="28"/>
      <c r="U454" s="28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181"/>
      <c r="AM454" s="21"/>
      <c r="AN454" s="21"/>
      <c r="AO454" s="21"/>
      <c r="AP454" s="21"/>
      <c r="AQ454" s="21"/>
      <c r="AR454" s="21"/>
      <c r="AS454" s="21"/>
      <c r="AT454" s="181"/>
      <c r="AU454" s="21"/>
      <c r="AV454" s="181"/>
      <c r="AW454" s="21"/>
      <c r="AX454" s="21"/>
      <c r="AY454" s="21"/>
      <c r="AZ454" s="21"/>
      <c r="BA454" s="21"/>
      <c r="BB454" s="20"/>
      <c r="BC454" s="23"/>
      <c r="BD454" s="231"/>
      <c r="BE454" s="23"/>
      <c r="BF454" s="20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114.7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31"/>
      <c r="O455" s="28"/>
      <c r="P455" s="18"/>
      <c r="Q455" s="28"/>
      <c r="R455" s="28"/>
      <c r="S455" s="28"/>
      <c r="T455" s="28"/>
      <c r="U455" s="28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181"/>
      <c r="AM455" s="21"/>
      <c r="AN455" s="21"/>
      <c r="AO455" s="21"/>
      <c r="AP455" s="21"/>
      <c r="AQ455" s="21"/>
      <c r="AR455" s="21"/>
      <c r="AS455" s="21"/>
      <c r="AT455" s="181"/>
      <c r="AU455" s="21"/>
      <c r="AV455" s="181"/>
      <c r="AW455" s="21"/>
      <c r="AX455" s="21"/>
      <c r="AY455" s="21"/>
      <c r="AZ455" s="21"/>
      <c r="BA455" s="21"/>
      <c r="BB455" s="20"/>
      <c r="BC455" s="23"/>
      <c r="BD455" s="231"/>
      <c r="BE455" s="23"/>
      <c r="BF455" s="20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114.7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31"/>
      <c r="O456" s="28"/>
      <c r="P456" s="18"/>
      <c r="Q456" s="28"/>
      <c r="R456" s="28"/>
      <c r="S456" s="28"/>
      <c r="T456" s="28"/>
      <c r="U456" s="28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181"/>
      <c r="AM456" s="21"/>
      <c r="AN456" s="21"/>
      <c r="AO456" s="21"/>
      <c r="AP456" s="21"/>
      <c r="AQ456" s="21"/>
      <c r="AR456" s="21"/>
      <c r="AS456" s="21"/>
      <c r="AT456" s="181"/>
      <c r="AU456" s="21"/>
      <c r="AV456" s="181"/>
      <c r="AW456" s="21"/>
      <c r="AX456" s="21"/>
      <c r="AY456" s="21"/>
      <c r="AZ456" s="21"/>
      <c r="BA456" s="21"/>
      <c r="BB456" s="20"/>
      <c r="BC456" s="23"/>
      <c r="BD456" s="231"/>
      <c r="BE456" s="23"/>
      <c r="BF456" s="20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204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3"/>
      <c r="P457" s="20"/>
      <c r="Q457" s="23"/>
      <c r="R457" s="23"/>
      <c r="S457" s="23"/>
      <c r="T457" s="23"/>
      <c r="U457" s="23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181"/>
      <c r="AM457" s="21"/>
      <c r="AN457" s="21"/>
      <c r="AO457" s="21"/>
      <c r="AP457" s="21"/>
      <c r="AQ457" s="21"/>
      <c r="AR457" s="21"/>
      <c r="AS457" s="21"/>
      <c r="AT457" s="181"/>
      <c r="AU457" s="21"/>
      <c r="AV457" s="181"/>
      <c r="AW457" s="21"/>
      <c r="AX457" s="21"/>
      <c r="AY457" s="21"/>
      <c r="AZ457" s="21"/>
      <c r="BA457" s="21"/>
      <c r="BB457" s="20"/>
      <c r="BC457" s="23"/>
      <c r="BD457" s="231"/>
      <c r="BE457" s="23"/>
      <c r="BF457" s="20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204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31"/>
      <c r="O458" s="28"/>
      <c r="P458" s="18"/>
      <c r="Q458" s="28"/>
      <c r="R458" s="28"/>
      <c r="S458" s="28"/>
      <c r="T458" s="28"/>
      <c r="U458" s="28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181"/>
      <c r="AM458" s="21"/>
      <c r="AN458" s="21"/>
      <c r="AO458" s="21"/>
      <c r="AP458" s="21"/>
      <c r="AQ458" s="21"/>
      <c r="AR458" s="21"/>
      <c r="AS458" s="21"/>
      <c r="AT458" s="181"/>
      <c r="AU458" s="21"/>
      <c r="AV458" s="181"/>
      <c r="AW458" s="21"/>
      <c r="AX458" s="21"/>
      <c r="AY458" s="21"/>
      <c r="AZ458" s="21"/>
      <c r="BA458" s="21"/>
      <c r="BB458" s="20"/>
      <c r="BC458" s="23"/>
      <c r="BD458" s="231"/>
      <c r="BE458" s="23"/>
      <c r="BF458" s="20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216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0"/>
      <c r="AK459" s="63"/>
      <c r="AL459" s="181"/>
      <c r="AM459" s="21"/>
      <c r="AN459" s="21"/>
      <c r="AO459" s="21"/>
      <c r="AP459" s="21"/>
      <c r="AQ459" s="21"/>
      <c r="AR459" s="21"/>
      <c r="AS459" s="21"/>
      <c r="AT459" s="181"/>
      <c r="AU459" s="21"/>
      <c r="AV459" s="181"/>
      <c r="AW459" s="21"/>
      <c r="AX459" s="21"/>
      <c r="AY459" s="21"/>
      <c r="AZ459" s="21"/>
      <c r="BA459" s="21"/>
      <c r="BB459" s="20"/>
      <c r="BC459" s="63"/>
      <c r="BD459" s="231"/>
      <c r="BE459" s="63"/>
      <c r="BF459" s="20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158.2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63"/>
      <c r="P460" s="63"/>
      <c r="Q460" s="63"/>
      <c r="R460" s="63"/>
      <c r="S460" s="63"/>
      <c r="T460" s="63"/>
      <c r="U460" s="63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181"/>
      <c r="AM460" s="21"/>
      <c r="AN460" s="21"/>
      <c r="AO460" s="21"/>
      <c r="AP460" s="21"/>
      <c r="AQ460" s="21"/>
      <c r="AR460" s="21"/>
      <c r="AS460" s="21"/>
      <c r="AT460" s="181"/>
      <c r="AU460" s="21"/>
      <c r="AV460" s="181"/>
      <c r="AW460" s="21"/>
      <c r="AX460" s="21"/>
      <c r="AY460" s="21"/>
      <c r="AZ460" s="21"/>
      <c r="BA460" s="21"/>
      <c r="BB460" s="20"/>
      <c r="BC460" s="23"/>
      <c r="BD460" s="231"/>
      <c r="BE460" s="23"/>
      <c r="BF460" s="20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141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63"/>
      <c r="P461" s="63"/>
      <c r="Q461" s="63"/>
      <c r="R461" s="63"/>
      <c r="S461" s="63"/>
      <c r="T461" s="63"/>
      <c r="U461" s="63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181"/>
      <c r="AM461" s="21"/>
      <c r="AN461" s="21"/>
      <c r="AO461" s="21"/>
      <c r="AP461" s="21"/>
      <c r="AQ461" s="21"/>
      <c r="AR461" s="21"/>
      <c r="AS461" s="21"/>
      <c r="AT461" s="181"/>
      <c r="AU461" s="21"/>
      <c r="AV461" s="181"/>
      <c r="AW461" s="21"/>
      <c r="AX461" s="21"/>
      <c r="AY461" s="21"/>
      <c r="AZ461" s="21"/>
      <c r="BA461" s="21"/>
      <c r="BB461" s="20"/>
      <c r="BC461" s="23"/>
      <c r="BD461" s="231"/>
      <c r="BE461" s="23"/>
      <c r="BF461" s="20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256.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3"/>
      <c r="P462" s="20"/>
      <c r="Q462" s="23"/>
      <c r="R462" s="23"/>
      <c r="S462" s="23"/>
      <c r="T462" s="23"/>
      <c r="U462" s="23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0"/>
      <c r="AI462" s="23"/>
      <c r="AJ462" s="23"/>
      <c r="AK462" s="21"/>
      <c r="AL462" s="231"/>
      <c r="AM462" s="23"/>
      <c r="AN462" s="23"/>
      <c r="AO462" s="21"/>
      <c r="AP462" s="21"/>
      <c r="AQ462" s="21"/>
      <c r="AR462" s="21"/>
      <c r="AS462" s="21"/>
      <c r="AT462" s="231"/>
      <c r="AU462" s="29"/>
      <c r="AV462" s="231"/>
      <c r="AW462" s="23"/>
      <c r="AX462" s="21"/>
      <c r="AY462" s="21"/>
      <c r="AZ462" s="21"/>
      <c r="BA462" s="21"/>
      <c r="BB462" s="20"/>
      <c r="BC462" s="23"/>
      <c r="BD462" s="231"/>
      <c r="BE462" s="23"/>
      <c r="BF462" s="23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153.7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3"/>
      <c r="P463" s="23"/>
      <c r="Q463" s="23"/>
      <c r="R463" s="23"/>
      <c r="S463" s="23"/>
      <c r="T463" s="23"/>
      <c r="U463" s="23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0"/>
      <c r="AI463" s="23"/>
      <c r="AJ463" s="23"/>
      <c r="AK463" s="21"/>
      <c r="AL463" s="231"/>
      <c r="AM463" s="23"/>
      <c r="AN463" s="23"/>
      <c r="AO463" s="21"/>
      <c r="AP463" s="21"/>
      <c r="AQ463" s="21"/>
      <c r="AR463" s="21"/>
      <c r="AS463" s="21"/>
      <c r="AT463" s="231"/>
      <c r="AU463" s="29"/>
      <c r="AV463" s="231"/>
      <c r="AW463" s="23"/>
      <c r="AX463" s="21"/>
      <c r="AY463" s="21"/>
      <c r="AZ463" s="21"/>
      <c r="BA463" s="21"/>
      <c r="BB463" s="20"/>
      <c r="BC463" s="23"/>
      <c r="BD463" s="231"/>
      <c r="BE463" s="23"/>
      <c r="BF463" s="20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164.2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31"/>
      <c r="O464" s="28"/>
      <c r="P464" s="18"/>
      <c r="Q464" s="28"/>
      <c r="R464" s="28"/>
      <c r="S464" s="28"/>
      <c r="T464" s="28"/>
      <c r="U464" s="28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0"/>
      <c r="AI464" s="23"/>
      <c r="AJ464" s="23"/>
      <c r="AK464" s="21"/>
      <c r="AL464" s="231"/>
      <c r="AM464" s="23"/>
      <c r="AN464" s="23"/>
      <c r="AO464" s="21"/>
      <c r="AP464" s="21"/>
      <c r="AQ464" s="21"/>
      <c r="AR464" s="21"/>
      <c r="AS464" s="21"/>
      <c r="AT464" s="231"/>
      <c r="AU464" s="29"/>
      <c r="AV464" s="231"/>
      <c r="AW464" s="23"/>
      <c r="AX464" s="21"/>
      <c r="AY464" s="21"/>
      <c r="AZ464" s="21"/>
      <c r="BA464" s="21"/>
      <c r="BB464" s="20"/>
      <c r="BC464" s="23"/>
      <c r="BD464" s="231"/>
      <c r="BE464" s="23"/>
      <c r="BF464" s="20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389.2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9"/>
      <c r="P465" s="29"/>
      <c r="Q465" s="29"/>
      <c r="R465" s="29"/>
      <c r="S465" s="29"/>
      <c r="T465" s="29"/>
      <c r="U465" s="29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0"/>
      <c r="AI465" s="29"/>
      <c r="AJ465" s="29"/>
      <c r="AK465" s="21"/>
      <c r="AL465" s="231"/>
      <c r="AM465" s="29"/>
      <c r="AN465" s="29"/>
      <c r="AO465" s="21"/>
      <c r="AP465" s="21"/>
      <c r="AQ465" s="21"/>
      <c r="AR465" s="21"/>
      <c r="AS465" s="21"/>
      <c r="AT465" s="231"/>
      <c r="AU465" s="29"/>
      <c r="AV465" s="231"/>
      <c r="AW465" s="29"/>
      <c r="AX465" s="21"/>
      <c r="AY465" s="21"/>
      <c r="AZ465" s="21"/>
      <c r="BA465" s="21"/>
      <c r="BB465" s="20"/>
      <c r="BC465" s="23"/>
      <c r="BD465" s="231"/>
      <c r="BE465" s="29"/>
      <c r="BF465" s="29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121.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9"/>
      <c r="P466" s="29"/>
      <c r="Q466" s="29"/>
      <c r="R466" s="29"/>
      <c r="S466" s="29"/>
      <c r="T466" s="29"/>
      <c r="U466" s="29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0"/>
      <c r="AI466" s="23"/>
      <c r="AJ466" s="23"/>
      <c r="AK466" s="21"/>
      <c r="AL466" s="231"/>
      <c r="AM466" s="23"/>
      <c r="AN466" s="23"/>
      <c r="AO466" s="21"/>
      <c r="AP466" s="21"/>
      <c r="AQ466" s="21"/>
      <c r="AR466" s="21"/>
      <c r="AS466" s="21"/>
      <c r="AT466" s="231"/>
      <c r="AU466" s="23"/>
      <c r="AV466" s="231"/>
      <c r="AW466" s="23"/>
      <c r="AX466" s="21"/>
      <c r="AY466" s="21"/>
      <c r="AZ466" s="21"/>
      <c r="BA466" s="21"/>
      <c r="BB466" s="20"/>
      <c r="BC466" s="23"/>
      <c r="BD466" s="231"/>
      <c r="BE466" s="23"/>
      <c r="BF466" s="23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121.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9"/>
      <c r="P467" s="29"/>
      <c r="Q467" s="29"/>
      <c r="R467" s="29"/>
      <c r="S467" s="29"/>
      <c r="T467" s="29"/>
      <c r="U467" s="29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0"/>
      <c r="AI467" s="23"/>
      <c r="AJ467" s="23"/>
      <c r="AK467" s="21"/>
      <c r="AL467" s="231"/>
      <c r="AM467" s="23"/>
      <c r="AN467" s="23"/>
      <c r="AO467" s="21"/>
      <c r="AP467" s="21"/>
      <c r="AQ467" s="21"/>
      <c r="AR467" s="21"/>
      <c r="AS467" s="21"/>
      <c r="AT467" s="231"/>
      <c r="AU467" s="23"/>
      <c r="AV467" s="231"/>
      <c r="AW467" s="23"/>
      <c r="AX467" s="21"/>
      <c r="AY467" s="21"/>
      <c r="AZ467" s="21"/>
      <c r="BA467" s="21"/>
      <c r="BB467" s="20"/>
      <c r="BC467" s="23"/>
      <c r="BD467" s="231"/>
      <c r="BE467" s="23"/>
      <c r="BF467" s="23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121.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9"/>
      <c r="P468" s="29"/>
      <c r="Q468" s="29"/>
      <c r="R468" s="29"/>
      <c r="S468" s="29"/>
      <c r="T468" s="29"/>
      <c r="U468" s="29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0"/>
      <c r="AI468" s="23"/>
      <c r="AJ468" s="23"/>
      <c r="AK468" s="21"/>
      <c r="AL468" s="231"/>
      <c r="AM468" s="23"/>
      <c r="AN468" s="23"/>
      <c r="AO468" s="21"/>
      <c r="AP468" s="21"/>
      <c r="AQ468" s="21"/>
      <c r="AR468" s="21"/>
      <c r="AS468" s="21"/>
      <c r="AT468" s="231"/>
      <c r="AU468" s="23"/>
      <c r="AV468" s="231"/>
      <c r="AW468" s="23"/>
      <c r="AX468" s="21"/>
      <c r="AY468" s="21"/>
      <c r="AZ468" s="21"/>
      <c r="BA468" s="21"/>
      <c r="BB468" s="20"/>
      <c r="BC468" s="23"/>
      <c r="BD468" s="231"/>
      <c r="BE468" s="23"/>
      <c r="BF468" s="23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121.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9"/>
      <c r="P469" s="29"/>
      <c r="Q469" s="29"/>
      <c r="R469" s="29"/>
      <c r="S469" s="29"/>
      <c r="T469" s="29"/>
      <c r="U469" s="29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0"/>
      <c r="AI469" s="23"/>
      <c r="AJ469" s="23"/>
      <c r="AK469" s="21"/>
      <c r="AL469" s="231"/>
      <c r="AM469" s="23"/>
      <c r="AN469" s="23"/>
      <c r="AO469" s="21"/>
      <c r="AP469" s="21"/>
      <c r="AQ469" s="21"/>
      <c r="AR469" s="21"/>
      <c r="AS469" s="21"/>
      <c r="AT469" s="231"/>
      <c r="AU469" s="23"/>
      <c r="AV469" s="231"/>
      <c r="AW469" s="23"/>
      <c r="AX469" s="21"/>
      <c r="AY469" s="21"/>
      <c r="AZ469" s="21"/>
      <c r="BA469" s="21"/>
      <c r="BB469" s="20"/>
      <c r="BC469" s="23"/>
      <c r="BD469" s="231"/>
      <c r="BE469" s="23"/>
      <c r="BF469" s="23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121.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9"/>
      <c r="P470" s="29"/>
      <c r="Q470" s="29"/>
      <c r="R470" s="29"/>
      <c r="S470" s="29"/>
      <c r="T470" s="29"/>
      <c r="U470" s="29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0"/>
      <c r="AI470" s="23"/>
      <c r="AJ470" s="23"/>
      <c r="AK470" s="21"/>
      <c r="AL470" s="231"/>
      <c r="AM470" s="23"/>
      <c r="AN470" s="23"/>
      <c r="AO470" s="21"/>
      <c r="AP470" s="21"/>
      <c r="AQ470" s="21"/>
      <c r="AR470" s="21"/>
      <c r="AS470" s="21"/>
      <c r="AT470" s="231"/>
      <c r="AU470" s="23"/>
      <c r="AV470" s="231"/>
      <c r="AW470" s="23"/>
      <c r="AX470" s="21"/>
      <c r="AY470" s="21"/>
      <c r="AZ470" s="21"/>
      <c r="BA470" s="21"/>
      <c r="BB470" s="20"/>
      <c r="BC470" s="23"/>
      <c r="BD470" s="231"/>
      <c r="BE470" s="23"/>
      <c r="BF470" s="23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409.6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3"/>
      <c r="P471" s="20"/>
      <c r="Q471" s="23"/>
      <c r="R471" s="23"/>
      <c r="S471" s="23"/>
      <c r="T471" s="23"/>
      <c r="U471" s="23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181"/>
      <c r="AM471" s="21"/>
      <c r="AN471" s="21"/>
      <c r="AO471" s="21"/>
      <c r="AP471" s="21"/>
      <c r="AQ471" s="21"/>
      <c r="AR471" s="21"/>
      <c r="AS471" s="21"/>
      <c r="AT471" s="181"/>
      <c r="AU471" s="21"/>
      <c r="AV471" s="181"/>
      <c r="AW471" s="21"/>
      <c r="AX471" s="21"/>
      <c r="AY471" s="21"/>
      <c r="AZ471" s="21"/>
      <c r="BA471" s="21"/>
      <c r="BB471" s="20"/>
      <c r="BC471" s="23"/>
      <c r="BD471" s="231"/>
      <c r="BE471" s="23"/>
      <c r="BF471" s="20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409.6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31"/>
      <c r="O472" s="63"/>
      <c r="P472" s="63"/>
      <c r="Q472" s="63"/>
      <c r="R472" s="63"/>
      <c r="S472" s="63"/>
      <c r="T472" s="63"/>
      <c r="U472" s="63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181"/>
      <c r="AM472" s="21"/>
      <c r="AN472" s="21"/>
      <c r="AO472" s="21"/>
      <c r="AP472" s="21"/>
      <c r="AQ472" s="21"/>
      <c r="AR472" s="21"/>
      <c r="AS472" s="21"/>
      <c r="AT472" s="181"/>
      <c r="AU472" s="21"/>
      <c r="AV472" s="181"/>
      <c r="AW472" s="21"/>
      <c r="AX472" s="21"/>
      <c r="AY472" s="21"/>
      <c r="AZ472" s="21"/>
      <c r="BA472" s="21"/>
      <c r="BB472" s="20"/>
      <c r="BC472" s="23"/>
      <c r="BD472" s="231"/>
      <c r="BE472" s="23"/>
      <c r="BF472" s="20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409.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9"/>
      <c r="P473" s="29"/>
      <c r="Q473" s="29"/>
      <c r="R473" s="29"/>
      <c r="S473" s="29"/>
      <c r="T473" s="29"/>
      <c r="U473" s="29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181"/>
      <c r="AM473" s="21"/>
      <c r="AN473" s="21"/>
      <c r="AO473" s="21"/>
      <c r="AP473" s="21"/>
      <c r="AQ473" s="21"/>
      <c r="AR473" s="21"/>
      <c r="AS473" s="21"/>
      <c r="AT473" s="181"/>
      <c r="AU473" s="21"/>
      <c r="AV473" s="181"/>
      <c r="AW473" s="21"/>
      <c r="AX473" s="21"/>
      <c r="AY473" s="21"/>
      <c r="AZ473" s="21"/>
      <c r="BA473" s="21"/>
      <c r="BB473" s="20"/>
      <c r="BC473" s="23"/>
      <c r="BD473" s="231"/>
      <c r="BE473" s="29"/>
      <c r="BF473" s="29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409.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1"/>
      <c r="BD474" s="231"/>
      <c r="BE474" s="20"/>
      <c r="BF474" s="20"/>
      <c r="BG474" s="20"/>
      <c r="BH474" s="20"/>
      <c r="BI474" s="23"/>
      <c r="BJ474" s="20"/>
      <c r="BK474" s="20"/>
      <c r="BL474" s="23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171.7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21"/>
      <c r="BD475" s="231"/>
      <c r="BE475" s="231"/>
      <c r="BF475" s="20"/>
      <c r="BG475" s="20"/>
      <c r="BH475" s="20"/>
      <c r="BI475" s="23"/>
      <c r="BJ475" s="20"/>
      <c r="BK475" s="20"/>
      <c r="BL475" s="23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251.2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31"/>
      <c r="O476" s="28"/>
      <c r="P476" s="18"/>
      <c r="Q476" s="28"/>
      <c r="R476" s="28"/>
      <c r="S476" s="28"/>
      <c r="T476" s="28"/>
      <c r="U476" s="28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0"/>
      <c r="AI476" s="23"/>
      <c r="AJ476" s="23"/>
      <c r="AK476" s="21"/>
      <c r="AL476" s="231"/>
      <c r="AM476" s="23"/>
      <c r="AN476" s="23"/>
      <c r="AO476" s="21"/>
      <c r="AP476" s="21"/>
      <c r="AQ476" s="21"/>
      <c r="AR476" s="21"/>
      <c r="AS476" s="21"/>
      <c r="AT476" s="231"/>
      <c r="AU476" s="23"/>
      <c r="AV476" s="231"/>
      <c r="AW476" s="23"/>
      <c r="AX476" s="21"/>
      <c r="AY476" s="21"/>
      <c r="AZ476" s="21"/>
      <c r="BA476" s="21"/>
      <c r="BB476" s="20"/>
      <c r="BC476" s="23"/>
      <c r="BD476" s="231"/>
      <c r="BE476" s="23"/>
      <c r="BF476" s="23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409.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3"/>
      <c r="P477" s="20"/>
      <c r="Q477" s="23"/>
      <c r="R477" s="23"/>
      <c r="S477" s="23"/>
      <c r="T477" s="23"/>
      <c r="U477" s="23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0"/>
      <c r="AI477" s="23"/>
      <c r="AJ477" s="23"/>
      <c r="AK477" s="21"/>
      <c r="AL477" s="231"/>
      <c r="AM477" s="23"/>
      <c r="AN477" s="23"/>
      <c r="AO477" s="21"/>
      <c r="AP477" s="21"/>
      <c r="AQ477" s="21"/>
      <c r="AR477" s="21"/>
      <c r="AS477" s="21"/>
      <c r="AT477" s="231"/>
      <c r="AU477" s="23"/>
      <c r="AV477" s="231"/>
      <c r="AW477" s="23"/>
      <c r="AX477" s="21"/>
      <c r="AY477" s="21"/>
      <c r="AZ477" s="21"/>
      <c r="BA477" s="21"/>
      <c r="BB477" s="20"/>
      <c r="BC477" s="23"/>
      <c r="BD477" s="231"/>
      <c r="BE477" s="23"/>
      <c r="BF477" s="23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209.2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31"/>
      <c r="O478" s="28"/>
      <c r="P478" s="18"/>
      <c r="Q478" s="28"/>
      <c r="R478" s="28"/>
      <c r="S478" s="28"/>
      <c r="T478" s="28"/>
      <c r="U478" s="28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0"/>
      <c r="AI478" s="23"/>
      <c r="AJ478" s="23"/>
      <c r="AK478" s="21"/>
      <c r="AL478" s="231"/>
      <c r="AM478" s="23"/>
      <c r="AN478" s="23"/>
      <c r="AO478" s="21"/>
      <c r="AP478" s="21"/>
      <c r="AQ478" s="21"/>
      <c r="AR478" s="21"/>
      <c r="AS478" s="21"/>
      <c r="AT478" s="231"/>
      <c r="AU478" s="23"/>
      <c r="AV478" s="231"/>
      <c r="AW478" s="23"/>
      <c r="AX478" s="21"/>
      <c r="AY478" s="21"/>
      <c r="AZ478" s="21"/>
      <c r="BA478" s="21"/>
      <c r="BB478" s="20"/>
      <c r="BC478" s="23"/>
      <c r="BD478" s="231"/>
      <c r="BE478" s="23"/>
      <c r="BF478" s="23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198.7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31"/>
      <c r="O479" s="28"/>
      <c r="P479" s="18"/>
      <c r="Q479" s="28"/>
      <c r="R479" s="28"/>
      <c r="S479" s="28"/>
      <c r="T479" s="28"/>
      <c r="U479" s="28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181"/>
      <c r="AM479" s="21"/>
      <c r="AN479" s="21"/>
      <c r="AO479" s="21"/>
      <c r="AP479" s="21"/>
      <c r="AQ479" s="21"/>
      <c r="AR479" s="21"/>
      <c r="AS479" s="21"/>
      <c r="AT479" s="181"/>
      <c r="AU479" s="21"/>
      <c r="AV479" s="181"/>
      <c r="AW479" s="21"/>
      <c r="AX479" s="21"/>
      <c r="AY479" s="21"/>
      <c r="AZ479" s="21"/>
      <c r="BA479" s="21"/>
      <c r="BB479" s="20"/>
      <c r="BC479" s="23"/>
      <c r="BD479" s="231"/>
      <c r="BE479" s="23"/>
      <c r="BF479" s="20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408.7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31"/>
      <c r="O480" s="28"/>
      <c r="P480" s="18"/>
      <c r="Q480" s="28"/>
      <c r="R480" s="28"/>
      <c r="S480" s="28"/>
      <c r="T480" s="28"/>
      <c r="U480" s="28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181"/>
      <c r="AM480" s="21"/>
      <c r="AN480" s="21"/>
      <c r="AO480" s="21"/>
      <c r="AP480" s="21"/>
      <c r="AQ480" s="21"/>
      <c r="AR480" s="21"/>
      <c r="AS480" s="21"/>
      <c r="AT480" s="181"/>
      <c r="AU480" s="21"/>
      <c r="AV480" s="181"/>
      <c r="AW480" s="21"/>
      <c r="AX480" s="21"/>
      <c r="AY480" s="21"/>
      <c r="AZ480" s="21"/>
      <c r="BA480" s="21"/>
      <c r="BB480" s="20"/>
      <c r="BC480" s="23"/>
      <c r="BD480" s="231"/>
      <c r="BE480" s="23"/>
      <c r="BF480" s="20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254.2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31"/>
      <c r="O481" s="28"/>
      <c r="P481" s="18"/>
      <c r="Q481" s="28"/>
      <c r="R481" s="28"/>
      <c r="S481" s="28"/>
      <c r="T481" s="28"/>
      <c r="U481" s="28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181"/>
      <c r="AM481" s="21"/>
      <c r="AN481" s="21"/>
      <c r="AO481" s="21"/>
      <c r="AP481" s="21"/>
      <c r="AQ481" s="21"/>
      <c r="AR481" s="21"/>
      <c r="AS481" s="21"/>
      <c r="AT481" s="181"/>
      <c r="AU481" s="21"/>
      <c r="AV481" s="181"/>
      <c r="AW481" s="21"/>
      <c r="AX481" s="21"/>
      <c r="AY481" s="21"/>
      <c r="AZ481" s="21"/>
      <c r="BA481" s="21"/>
      <c r="BB481" s="20"/>
      <c r="BC481" s="23"/>
      <c r="BD481" s="231"/>
      <c r="BE481" s="23"/>
      <c r="BF481" s="20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261.7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9"/>
      <c r="P482" s="29"/>
      <c r="Q482" s="29"/>
      <c r="R482" s="29"/>
      <c r="S482" s="29"/>
      <c r="T482" s="29"/>
      <c r="U482" s="29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181"/>
      <c r="AM482" s="21"/>
      <c r="AN482" s="21"/>
      <c r="AO482" s="21"/>
      <c r="AP482" s="21"/>
      <c r="AQ482" s="21"/>
      <c r="AR482" s="21"/>
      <c r="AS482" s="21"/>
      <c r="AT482" s="181"/>
      <c r="AU482" s="21"/>
      <c r="AV482" s="181"/>
      <c r="AW482" s="21"/>
      <c r="AX482" s="21"/>
      <c r="AY482" s="21"/>
      <c r="AZ482" s="21"/>
      <c r="BA482" s="21"/>
      <c r="BB482" s="20"/>
      <c r="BC482" s="23"/>
      <c r="BD482" s="231"/>
      <c r="BE482" s="23"/>
      <c r="BF482" s="20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149.2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8"/>
      <c r="P483" s="18"/>
      <c r="Q483" s="28"/>
      <c r="R483" s="28"/>
      <c r="S483" s="28"/>
      <c r="T483" s="28"/>
      <c r="U483" s="28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181"/>
      <c r="AM483" s="21"/>
      <c r="AN483" s="21"/>
      <c r="AO483" s="21"/>
      <c r="AP483" s="21"/>
      <c r="AQ483" s="21"/>
      <c r="AR483" s="21"/>
      <c r="AS483" s="21"/>
      <c r="AT483" s="181"/>
      <c r="AU483" s="21"/>
      <c r="AV483" s="181"/>
      <c r="AW483" s="21"/>
      <c r="AX483" s="21"/>
      <c r="AY483" s="21"/>
      <c r="AZ483" s="21"/>
      <c r="BA483" s="21"/>
      <c r="BB483" s="20"/>
      <c r="BC483" s="23"/>
      <c r="BD483" s="231"/>
      <c r="BE483" s="23"/>
      <c r="BF483" s="20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149.2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31"/>
      <c r="O484" s="28"/>
      <c r="P484" s="18"/>
      <c r="Q484" s="28"/>
      <c r="R484" s="28"/>
      <c r="S484" s="28"/>
      <c r="T484" s="28"/>
      <c r="U484" s="28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181"/>
      <c r="AM484" s="21"/>
      <c r="AN484" s="21"/>
      <c r="AO484" s="21"/>
      <c r="AP484" s="21"/>
      <c r="AQ484" s="21"/>
      <c r="AR484" s="21"/>
      <c r="AS484" s="21"/>
      <c r="AT484" s="181"/>
      <c r="AU484" s="21"/>
      <c r="AV484" s="181"/>
      <c r="AW484" s="21"/>
      <c r="AX484" s="21"/>
      <c r="AY484" s="21"/>
      <c r="AZ484" s="21"/>
      <c r="BA484" s="21"/>
      <c r="BB484" s="20"/>
      <c r="BC484" s="23"/>
      <c r="BD484" s="231"/>
      <c r="BE484" s="23"/>
      <c r="BF484" s="20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149.2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31"/>
      <c r="O485" s="23"/>
      <c r="P485" s="23"/>
      <c r="Q485" s="23"/>
      <c r="R485" s="23"/>
      <c r="S485" s="23"/>
      <c r="T485" s="23"/>
      <c r="U485" s="28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181"/>
      <c r="AM485" s="21"/>
      <c r="AN485" s="21"/>
      <c r="AO485" s="21"/>
      <c r="AP485" s="21"/>
      <c r="AQ485" s="21"/>
      <c r="AR485" s="21"/>
      <c r="AS485" s="21"/>
      <c r="AT485" s="181"/>
      <c r="AU485" s="21"/>
      <c r="AV485" s="181"/>
      <c r="AW485" s="21"/>
      <c r="AX485" s="21"/>
      <c r="AY485" s="21"/>
      <c r="AZ485" s="21"/>
      <c r="BA485" s="21"/>
      <c r="BB485" s="20"/>
      <c r="BC485" s="23"/>
      <c r="BD485" s="231"/>
      <c r="BE485" s="23"/>
      <c r="BF485" s="20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149.2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31"/>
      <c r="O486" s="28"/>
      <c r="P486" s="18"/>
      <c r="Q486" s="28"/>
      <c r="R486" s="28"/>
      <c r="S486" s="28"/>
      <c r="T486" s="28"/>
      <c r="U486" s="28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181"/>
      <c r="AM486" s="21"/>
      <c r="AN486" s="21"/>
      <c r="AO486" s="21"/>
      <c r="AP486" s="21"/>
      <c r="AQ486" s="21"/>
      <c r="AR486" s="21"/>
      <c r="AS486" s="21"/>
      <c r="AT486" s="181"/>
      <c r="AU486" s="21"/>
      <c r="AV486" s="181"/>
      <c r="AW486" s="21"/>
      <c r="AX486" s="21"/>
      <c r="AY486" s="21"/>
      <c r="AZ486" s="21"/>
      <c r="BA486" s="21"/>
      <c r="BB486" s="20"/>
      <c r="BC486" s="23"/>
      <c r="BD486" s="231"/>
      <c r="BE486" s="23"/>
      <c r="BF486" s="20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149.2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31"/>
      <c r="O487" s="28"/>
      <c r="P487" s="18"/>
      <c r="Q487" s="28"/>
      <c r="R487" s="28"/>
      <c r="S487" s="28"/>
      <c r="T487" s="28"/>
      <c r="U487" s="28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181"/>
      <c r="AM487" s="21"/>
      <c r="AN487" s="21"/>
      <c r="AO487" s="21"/>
      <c r="AP487" s="21"/>
      <c r="AQ487" s="21"/>
      <c r="AR487" s="21"/>
      <c r="AS487" s="21"/>
      <c r="AT487" s="181"/>
      <c r="AU487" s="21"/>
      <c r="AV487" s="181"/>
      <c r="AW487" s="21"/>
      <c r="AX487" s="21"/>
      <c r="AY487" s="21"/>
      <c r="AZ487" s="21"/>
      <c r="BA487" s="21"/>
      <c r="BB487" s="20"/>
      <c r="BC487" s="23"/>
      <c r="BD487" s="231"/>
      <c r="BE487" s="23"/>
      <c r="BF487" s="20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267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181"/>
      <c r="AM488" s="21"/>
      <c r="AN488" s="21"/>
      <c r="AO488" s="21"/>
      <c r="AP488" s="21"/>
      <c r="AQ488" s="21"/>
      <c r="AR488" s="21"/>
      <c r="AS488" s="21"/>
      <c r="AT488" s="181"/>
      <c r="AU488" s="21"/>
      <c r="AV488" s="181"/>
      <c r="AW488" s="21"/>
      <c r="AX488" s="21"/>
      <c r="AY488" s="21"/>
      <c r="AZ488" s="21"/>
      <c r="BA488" s="21"/>
      <c r="BB488" s="20"/>
      <c r="BC488" s="23"/>
      <c r="BD488" s="231"/>
      <c r="BE488" s="23"/>
      <c r="BF488" s="23"/>
      <c r="BG488" s="21"/>
      <c r="BH488" s="21"/>
      <c r="BI488" s="21"/>
      <c r="BJ488" s="20"/>
      <c r="BK488" s="23"/>
      <c r="BL488" s="23"/>
      <c r="BM488" s="21"/>
      <c r="BN488" s="21"/>
      <c r="BO488" s="24"/>
      <c r="BP488" s="21"/>
      <c r="BQ488" s="21"/>
      <c r="BR488" s="23"/>
      <c r="BS488" s="23"/>
      <c r="BT488" s="24"/>
      <c r="BU488" s="25"/>
    </row>
    <row r="489" spans="1:73" s="22" customFormat="1" ht="154.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181"/>
      <c r="AM489" s="21"/>
      <c r="AN489" s="21"/>
      <c r="AO489" s="21"/>
      <c r="AP489" s="21"/>
      <c r="AQ489" s="21"/>
      <c r="AR489" s="21"/>
      <c r="AS489" s="21"/>
      <c r="AT489" s="181"/>
      <c r="AU489" s="21"/>
      <c r="AV489" s="181"/>
      <c r="AW489" s="21"/>
      <c r="AX489" s="21"/>
      <c r="AY489" s="21"/>
      <c r="AZ489" s="21"/>
      <c r="BA489" s="21"/>
      <c r="BB489" s="20"/>
      <c r="BC489" s="23"/>
      <c r="BD489" s="231"/>
      <c r="BE489" s="63"/>
      <c r="BF489" s="29"/>
      <c r="BG489" s="21"/>
      <c r="BH489" s="21"/>
      <c r="BI489" s="21"/>
      <c r="BJ489" s="21"/>
      <c r="BK489" s="21"/>
      <c r="BL489" s="21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3" s="22" customFormat="1" ht="144.7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181"/>
      <c r="AM490" s="21"/>
      <c r="AN490" s="21"/>
      <c r="AO490" s="21"/>
      <c r="AP490" s="21"/>
      <c r="AQ490" s="21"/>
      <c r="AR490" s="21"/>
      <c r="AS490" s="21"/>
      <c r="AT490" s="181"/>
      <c r="AU490" s="21"/>
      <c r="AV490" s="181"/>
      <c r="AW490" s="21"/>
      <c r="AX490" s="21"/>
      <c r="AY490" s="21"/>
      <c r="AZ490" s="21"/>
      <c r="BA490" s="21"/>
      <c r="BB490" s="20"/>
      <c r="BC490" s="23"/>
      <c r="BD490" s="231"/>
      <c r="BE490" s="63"/>
      <c r="BF490" s="29"/>
      <c r="BG490" s="21"/>
      <c r="BH490" s="21"/>
      <c r="BI490" s="21"/>
      <c r="BJ490" s="21"/>
      <c r="BK490" s="21"/>
      <c r="BL490" s="21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3" s="22" customFormat="1" ht="409.6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181"/>
      <c r="AM491" s="21"/>
      <c r="AN491" s="21"/>
      <c r="AO491" s="21"/>
      <c r="AP491" s="21"/>
      <c r="AQ491" s="21"/>
      <c r="AR491" s="21"/>
      <c r="AS491" s="21"/>
      <c r="AT491" s="181"/>
      <c r="AU491" s="21"/>
      <c r="AV491" s="181"/>
      <c r="AW491" s="21"/>
      <c r="AX491" s="21"/>
      <c r="AY491" s="21"/>
      <c r="AZ491" s="21"/>
      <c r="BA491" s="21"/>
      <c r="BB491" s="20"/>
      <c r="BC491" s="20"/>
      <c r="BD491" s="20"/>
      <c r="BE491" s="23"/>
      <c r="BF491" s="20"/>
      <c r="BG491" s="21"/>
      <c r="BH491" s="21"/>
      <c r="BI491" s="21"/>
      <c r="BJ491" s="21"/>
      <c r="BK491" s="21"/>
      <c r="BL491" s="21"/>
      <c r="BM491" s="21"/>
      <c r="BN491" s="21"/>
      <c r="BO491" s="24"/>
      <c r="BP491" s="21"/>
      <c r="BQ491" s="21"/>
      <c r="BR491" s="23"/>
      <c r="BS491" s="23"/>
      <c r="BT491" s="24"/>
      <c r="BU491" s="25"/>
    </row>
    <row r="492" spans="1:73" s="22" customFormat="1" ht="252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181"/>
      <c r="AM492" s="21"/>
      <c r="AN492" s="21"/>
      <c r="AO492" s="21"/>
      <c r="AP492" s="21"/>
      <c r="AQ492" s="21"/>
      <c r="AR492" s="21"/>
      <c r="AS492" s="21"/>
      <c r="AT492" s="181"/>
      <c r="AU492" s="21"/>
      <c r="AV492" s="181"/>
      <c r="AW492" s="21"/>
      <c r="AX492" s="21"/>
      <c r="AY492" s="21"/>
      <c r="AZ492" s="21"/>
      <c r="BA492" s="21"/>
      <c r="BB492" s="20"/>
      <c r="BC492" s="23"/>
      <c r="BD492" s="231"/>
      <c r="BE492" s="23"/>
      <c r="BF492" s="20"/>
      <c r="BG492" s="21"/>
      <c r="BH492" s="21"/>
      <c r="BI492" s="21"/>
      <c r="BJ492" s="21"/>
      <c r="BK492" s="21"/>
      <c r="BL492" s="21"/>
      <c r="BM492" s="21"/>
      <c r="BN492" s="21"/>
      <c r="BO492" s="24"/>
      <c r="BP492" s="21"/>
      <c r="BQ492" s="21"/>
      <c r="BR492" s="23"/>
      <c r="BS492" s="23"/>
      <c r="BT492" s="24"/>
      <c r="BU492" s="25"/>
    </row>
    <row r="493" spans="1:73" s="22" customFormat="1" ht="220.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9"/>
      <c r="P493" s="29"/>
      <c r="Q493" s="29"/>
      <c r="R493" s="29"/>
      <c r="S493" s="29"/>
      <c r="T493" s="29"/>
      <c r="U493" s="29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181"/>
      <c r="AM493" s="21"/>
      <c r="AN493" s="21"/>
      <c r="AO493" s="21"/>
      <c r="AP493" s="21"/>
      <c r="AQ493" s="21"/>
      <c r="AR493" s="21"/>
      <c r="AS493" s="21"/>
      <c r="AT493" s="181"/>
      <c r="AU493" s="21"/>
      <c r="AV493" s="181"/>
      <c r="AW493" s="21"/>
      <c r="AX493" s="21"/>
      <c r="AY493" s="21"/>
      <c r="AZ493" s="21"/>
      <c r="BA493" s="21"/>
      <c r="BB493" s="20"/>
      <c r="BC493" s="23"/>
      <c r="BD493" s="231"/>
      <c r="BE493" s="29"/>
      <c r="BF493" s="29"/>
      <c r="BG493" s="21"/>
      <c r="BH493" s="21"/>
      <c r="BI493" s="21"/>
      <c r="BJ493" s="21"/>
      <c r="BK493" s="21"/>
      <c r="BL493" s="21"/>
      <c r="BM493" s="21"/>
      <c r="BN493" s="21"/>
      <c r="BO493" s="24"/>
      <c r="BP493" s="21"/>
      <c r="BQ493" s="21"/>
      <c r="BR493" s="23"/>
      <c r="BS493" s="23"/>
      <c r="BT493" s="24"/>
      <c r="BU493" s="25"/>
    </row>
    <row r="494" spans="1:73" s="22" customFormat="1" ht="220.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181"/>
      <c r="AM494" s="21"/>
      <c r="AN494" s="21"/>
      <c r="AO494" s="21"/>
      <c r="AP494" s="21"/>
      <c r="AQ494" s="21"/>
      <c r="AR494" s="21"/>
      <c r="AS494" s="21"/>
      <c r="AT494" s="181"/>
      <c r="AU494" s="21"/>
      <c r="AV494" s="181"/>
      <c r="AW494" s="21"/>
      <c r="AX494" s="21"/>
      <c r="AY494" s="21"/>
      <c r="AZ494" s="21"/>
      <c r="BA494" s="21"/>
      <c r="BB494" s="20"/>
      <c r="BC494" s="23"/>
      <c r="BD494" s="231"/>
      <c r="BE494" s="20"/>
      <c r="BF494" s="20"/>
      <c r="BG494" s="21"/>
      <c r="BH494" s="21"/>
      <c r="BI494" s="21"/>
      <c r="BJ494" s="21"/>
      <c r="BK494" s="21"/>
      <c r="BL494" s="21"/>
      <c r="BM494" s="21"/>
      <c r="BN494" s="21"/>
      <c r="BO494" s="24"/>
      <c r="BP494" s="21"/>
      <c r="BQ494" s="21"/>
      <c r="BR494" s="23"/>
      <c r="BS494" s="23"/>
      <c r="BT494" s="24"/>
      <c r="BU494" s="25"/>
    </row>
    <row r="495" spans="1:73" s="22" customFormat="1" ht="220.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181"/>
      <c r="AM495" s="21"/>
      <c r="AN495" s="21"/>
      <c r="AO495" s="21"/>
      <c r="AP495" s="21"/>
      <c r="AQ495" s="21"/>
      <c r="AR495" s="21"/>
      <c r="AS495" s="21"/>
      <c r="AT495" s="181"/>
      <c r="AU495" s="21"/>
      <c r="AV495" s="181"/>
      <c r="AW495" s="21"/>
      <c r="AX495" s="21"/>
      <c r="AY495" s="21"/>
      <c r="AZ495" s="21"/>
      <c r="BA495" s="21"/>
      <c r="BB495" s="20"/>
      <c r="BC495" s="23"/>
      <c r="BD495" s="231"/>
      <c r="BE495" s="23"/>
      <c r="BF495" s="20"/>
      <c r="BG495" s="21"/>
      <c r="BH495" s="21"/>
      <c r="BI495" s="21"/>
      <c r="BJ495" s="21"/>
      <c r="BK495" s="21"/>
      <c r="BL495" s="21"/>
      <c r="BM495" s="21"/>
      <c r="BN495" s="21"/>
      <c r="BO495" s="24"/>
      <c r="BP495" s="21"/>
      <c r="BQ495" s="21"/>
      <c r="BR495" s="23"/>
      <c r="BS495" s="23"/>
      <c r="BT495" s="24"/>
      <c r="BU495" s="25"/>
    </row>
    <row r="496" spans="1:73" s="22" customFormat="1" ht="409.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9"/>
      <c r="P496" s="29"/>
      <c r="Q496" s="29"/>
      <c r="R496" s="29"/>
      <c r="S496" s="29"/>
      <c r="T496" s="29"/>
      <c r="U496" s="29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0"/>
      <c r="AI496" s="29"/>
      <c r="AJ496" s="29"/>
      <c r="AK496" s="21"/>
      <c r="AL496" s="231"/>
      <c r="AM496" s="29"/>
      <c r="AN496" s="29"/>
      <c r="AO496" s="21"/>
      <c r="AP496" s="21"/>
      <c r="AQ496" s="21"/>
      <c r="AR496" s="21"/>
      <c r="AS496" s="21"/>
      <c r="AT496" s="231"/>
      <c r="AU496" s="29"/>
      <c r="AV496" s="231"/>
      <c r="AW496" s="29"/>
      <c r="AX496" s="21"/>
      <c r="AY496" s="21"/>
      <c r="AZ496" s="21"/>
      <c r="BA496" s="21"/>
      <c r="BB496" s="20"/>
      <c r="BC496" s="23"/>
      <c r="BD496" s="231"/>
      <c r="BE496" s="29"/>
      <c r="BF496" s="29"/>
      <c r="BG496" s="21"/>
      <c r="BH496" s="21"/>
      <c r="BI496" s="21"/>
      <c r="BJ496" s="21"/>
      <c r="BK496" s="21"/>
      <c r="BL496" s="21"/>
      <c r="BM496" s="21"/>
      <c r="BN496" s="21"/>
      <c r="BO496" s="24"/>
      <c r="BP496" s="21"/>
      <c r="BQ496" s="21"/>
      <c r="BR496" s="23"/>
      <c r="BS496" s="23"/>
      <c r="BT496" s="24"/>
      <c r="BU496" s="25"/>
    </row>
    <row r="497" spans="1:73" s="22" customFormat="1" ht="144.7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9"/>
      <c r="P497" s="29"/>
      <c r="Q497" s="29"/>
      <c r="R497" s="29"/>
      <c r="S497" s="29"/>
      <c r="T497" s="29"/>
      <c r="U497" s="29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0"/>
      <c r="AI497" s="29"/>
      <c r="AJ497" s="29"/>
      <c r="AK497" s="21"/>
      <c r="AL497" s="231"/>
      <c r="AM497" s="29"/>
      <c r="AN497" s="29"/>
      <c r="AO497" s="21"/>
      <c r="AP497" s="21"/>
      <c r="AQ497" s="21"/>
      <c r="AR497" s="21"/>
      <c r="AS497" s="21"/>
      <c r="AT497" s="231"/>
      <c r="AU497" s="29"/>
      <c r="AV497" s="231"/>
      <c r="AW497" s="29"/>
      <c r="AX497" s="21"/>
      <c r="AY497" s="21"/>
      <c r="AZ497" s="21"/>
      <c r="BA497" s="21"/>
      <c r="BB497" s="20"/>
      <c r="BC497" s="23"/>
      <c r="BD497" s="231"/>
      <c r="BE497" s="29"/>
      <c r="BF497" s="29"/>
      <c r="BG497" s="21"/>
      <c r="BH497" s="21"/>
      <c r="BI497" s="21"/>
      <c r="BJ497" s="21"/>
      <c r="BK497" s="21"/>
      <c r="BL497" s="21"/>
      <c r="BM497" s="21"/>
      <c r="BN497" s="21"/>
      <c r="BO497" s="24"/>
      <c r="BP497" s="21"/>
      <c r="BQ497" s="21"/>
      <c r="BR497" s="23"/>
      <c r="BS497" s="23"/>
      <c r="BT497" s="24"/>
      <c r="BU497" s="25"/>
    </row>
    <row r="498" spans="1:73" s="22" customFormat="1" ht="144.7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9"/>
      <c r="P498" s="29"/>
      <c r="Q498" s="29"/>
      <c r="R498" s="29"/>
      <c r="S498" s="29"/>
      <c r="T498" s="29"/>
      <c r="U498" s="29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0"/>
      <c r="AI498" s="29"/>
      <c r="AJ498" s="29"/>
      <c r="AK498" s="21"/>
      <c r="AL498" s="231"/>
      <c r="AM498" s="29"/>
      <c r="AN498" s="29"/>
      <c r="AO498" s="21"/>
      <c r="AP498" s="21"/>
      <c r="AQ498" s="21"/>
      <c r="AR498" s="21"/>
      <c r="AS498" s="21"/>
      <c r="AT498" s="231"/>
      <c r="AU498" s="29"/>
      <c r="AV498" s="231"/>
      <c r="AW498" s="29"/>
      <c r="AX498" s="21"/>
      <c r="AY498" s="21"/>
      <c r="AZ498" s="21"/>
      <c r="BA498" s="21"/>
      <c r="BB498" s="20"/>
      <c r="BC498" s="23"/>
      <c r="BD498" s="231"/>
      <c r="BE498" s="29"/>
      <c r="BF498" s="29"/>
      <c r="BG498" s="21"/>
      <c r="BH498" s="21"/>
      <c r="BI498" s="21"/>
      <c r="BJ498" s="21"/>
      <c r="BK498" s="21"/>
      <c r="BL498" s="21"/>
      <c r="BM498" s="21"/>
      <c r="BN498" s="21"/>
      <c r="BO498" s="24"/>
      <c r="BP498" s="21"/>
      <c r="BQ498" s="21"/>
      <c r="BR498" s="23"/>
      <c r="BS498" s="23"/>
      <c r="BT498" s="24"/>
      <c r="BU498" s="25"/>
    </row>
    <row r="499" spans="1:73" s="22" customFormat="1" ht="144.7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9"/>
      <c r="P499" s="29"/>
      <c r="Q499" s="29"/>
      <c r="R499" s="29"/>
      <c r="S499" s="29"/>
      <c r="T499" s="29"/>
      <c r="U499" s="29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0"/>
      <c r="AI499" s="29"/>
      <c r="AJ499" s="29"/>
      <c r="AK499" s="21"/>
      <c r="AL499" s="231"/>
      <c r="AM499" s="29"/>
      <c r="AN499" s="29"/>
      <c r="AO499" s="21"/>
      <c r="AP499" s="21"/>
      <c r="AQ499" s="21"/>
      <c r="AR499" s="21"/>
      <c r="AS499" s="21"/>
      <c r="AT499" s="231"/>
      <c r="AU499" s="29"/>
      <c r="AV499" s="231"/>
      <c r="AW499" s="29"/>
      <c r="AX499" s="21"/>
      <c r="AY499" s="21"/>
      <c r="AZ499" s="21"/>
      <c r="BA499" s="21"/>
      <c r="BB499" s="20"/>
      <c r="BC499" s="23"/>
      <c r="BD499" s="231"/>
      <c r="BE499" s="29"/>
      <c r="BF499" s="29"/>
      <c r="BG499" s="21"/>
      <c r="BH499" s="21"/>
      <c r="BI499" s="21"/>
      <c r="BJ499" s="21"/>
      <c r="BK499" s="21"/>
      <c r="BL499" s="21"/>
      <c r="BM499" s="21"/>
      <c r="BN499" s="21"/>
      <c r="BO499" s="24"/>
      <c r="BP499" s="21"/>
      <c r="BQ499" s="21"/>
      <c r="BR499" s="23"/>
      <c r="BS499" s="23"/>
      <c r="BT499" s="24"/>
      <c r="BU499" s="25"/>
    </row>
    <row r="500" spans="1:73" s="22" customFormat="1" ht="144.7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9"/>
      <c r="P500" s="29"/>
      <c r="Q500" s="29"/>
      <c r="R500" s="29"/>
      <c r="S500" s="29"/>
      <c r="T500" s="29"/>
      <c r="U500" s="29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0"/>
      <c r="AI500" s="29"/>
      <c r="AJ500" s="29"/>
      <c r="AK500" s="21"/>
      <c r="AL500" s="231"/>
      <c r="AM500" s="29"/>
      <c r="AN500" s="29"/>
      <c r="AO500" s="21"/>
      <c r="AP500" s="21"/>
      <c r="AQ500" s="21"/>
      <c r="AR500" s="21"/>
      <c r="AS500" s="21"/>
      <c r="AT500" s="231"/>
      <c r="AU500" s="29"/>
      <c r="AV500" s="231"/>
      <c r="AW500" s="29"/>
      <c r="AX500" s="21"/>
      <c r="AY500" s="21"/>
      <c r="AZ500" s="21"/>
      <c r="BA500" s="21"/>
      <c r="BB500" s="20"/>
      <c r="BC500" s="23"/>
      <c r="BD500" s="231"/>
      <c r="BE500" s="29"/>
      <c r="BF500" s="29"/>
      <c r="BG500" s="21"/>
      <c r="BH500" s="21"/>
      <c r="BI500" s="21"/>
      <c r="BJ500" s="21"/>
      <c r="BK500" s="21"/>
      <c r="BL500" s="21"/>
      <c r="BM500" s="21"/>
      <c r="BN500" s="21"/>
      <c r="BO500" s="24"/>
      <c r="BP500" s="21"/>
      <c r="BQ500" s="21"/>
      <c r="BR500" s="23"/>
      <c r="BS500" s="23"/>
      <c r="BT500" s="24"/>
      <c r="BU500" s="25"/>
    </row>
    <row r="501" spans="1:73" s="22" customFormat="1" ht="144.7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9"/>
      <c r="P501" s="29"/>
      <c r="Q501" s="29"/>
      <c r="R501" s="29"/>
      <c r="S501" s="29"/>
      <c r="T501" s="29"/>
      <c r="U501" s="29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0"/>
      <c r="AI501" s="29"/>
      <c r="AJ501" s="29"/>
      <c r="AK501" s="21"/>
      <c r="AL501" s="231"/>
      <c r="AM501" s="29"/>
      <c r="AN501" s="29"/>
      <c r="AO501" s="21"/>
      <c r="AP501" s="21"/>
      <c r="AQ501" s="21"/>
      <c r="AR501" s="21"/>
      <c r="AS501" s="21"/>
      <c r="AT501" s="231"/>
      <c r="AU501" s="29"/>
      <c r="AV501" s="231"/>
      <c r="AW501" s="29"/>
      <c r="AX501" s="21"/>
      <c r="AY501" s="21"/>
      <c r="AZ501" s="21"/>
      <c r="BA501" s="21"/>
      <c r="BB501" s="20"/>
      <c r="BC501" s="23"/>
      <c r="BD501" s="231"/>
      <c r="BE501" s="29"/>
      <c r="BF501" s="29"/>
      <c r="BG501" s="21"/>
      <c r="BH501" s="21"/>
      <c r="BI501" s="21"/>
      <c r="BJ501" s="21"/>
      <c r="BK501" s="21"/>
      <c r="BL501" s="21"/>
      <c r="BM501" s="21"/>
      <c r="BN501" s="21"/>
      <c r="BO501" s="24"/>
      <c r="BP501" s="21"/>
      <c r="BQ501" s="21"/>
      <c r="BR501" s="23"/>
      <c r="BS501" s="23"/>
      <c r="BT501" s="24"/>
      <c r="BU501" s="25"/>
    </row>
    <row r="502" spans="1:73" s="22" customFormat="1" ht="409.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9"/>
      <c r="P502" s="29"/>
      <c r="Q502" s="29"/>
      <c r="R502" s="29"/>
      <c r="S502" s="29"/>
      <c r="T502" s="29"/>
      <c r="U502" s="29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181"/>
      <c r="AM502" s="21"/>
      <c r="AN502" s="21"/>
      <c r="AO502" s="21"/>
      <c r="AP502" s="21"/>
      <c r="AQ502" s="21"/>
      <c r="AR502" s="21"/>
      <c r="AS502" s="21"/>
      <c r="AT502" s="181"/>
      <c r="AU502" s="21"/>
      <c r="AV502" s="181"/>
      <c r="AW502" s="21"/>
      <c r="AX502" s="21"/>
      <c r="AY502" s="21"/>
      <c r="AZ502" s="21"/>
      <c r="BA502" s="21"/>
      <c r="BB502" s="20"/>
      <c r="BC502" s="23"/>
      <c r="BD502" s="231"/>
      <c r="BE502" s="63"/>
      <c r="BF502" s="29"/>
      <c r="BG502" s="21"/>
      <c r="BH502" s="21"/>
      <c r="BI502" s="21"/>
      <c r="BJ502" s="21"/>
      <c r="BK502" s="21"/>
      <c r="BL502" s="21"/>
      <c r="BM502" s="21"/>
      <c r="BN502" s="21"/>
      <c r="BO502" s="24"/>
      <c r="BP502" s="21"/>
      <c r="BQ502" s="21"/>
      <c r="BR502" s="23"/>
      <c r="BS502" s="23"/>
      <c r="BT502" s="24"/>
      <c r="BU502" s="25"/>
    </row>
    <row r="503" spans="1:73" s="22" customFormat="1" ht="408.7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181"/>
      <c r="AM503" s="21"/>
      <c r="AN503" s="21"/>
      <c r="AO503" s="21"/>
      <c r="AP503" s="21"/>
      <c r="AQ503" s="21"/>
      <c r="AR503" s="21"/>
      <c r="AS503" s="21"/>
      <c r="AT503" s="181"/>
      <c r="AU503" s="21"/>
      <c r="AV503" s="181"/>
      <c r="AW503" s="21"/>
      <c r="AX503" s="21"/>
      <c r="AY503" s="21"/>
      <c r="AZ503" s="21"/>
      <c r="BA503" s="21"/>
      <c r="BB503" s="20"/>
      <c r="BC503" s="23"/>
      <c r="BD503" s="231"/>
      <c r="BE503" s="20"/>
      <c r="BF503" s="20"/>
      <c r="BG503" s="21"/>
      <c r="BH503" s="21"/>
      <c r="BI503" s="21"/>
      <c r="BJ503" s="21"/>
      <c r="BK503" s="21"/>
      <c r="BL503" s="21"/>
      <c r="BM503" s="21"/>
      <c r="BN503" s="21"/>
      <c r="BO503" s="24"/>
      <c r="BP503" s="21"/>
      <c r="BQ503" s="21"/>
      <c r="BR503" s="23"/>
      <c r="BS503" s="23"/>
      <c r="BT503" s="24"/>
      <c r="BU503" s="25"/>
    </row>
    <row r="504" spans="1:73" s="22" customFormat="1" ht="146.2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181"/>
      <c r="AM504" s="21"/>
      <c r="AN504" s="21"/>
      <c r="AO504" s="21"/>
      <c r="AP504" s="21"/>
      <c r="AQ504" s="21"/>
      <c r="AR504" s="21"/>
      <c r="AS504" s="21"/>
      <c r="AT504" s="181"/>
      <c r="AU504" s="21"/>
      <c r="AV504" s="181"/>
      <c r="AW504" s="21"/>
      <c r="AX504" s="21"/>
      <c r="AY504" s="21"/>
      <c r="AZ504" s="21"/>
      <c r="BA504" s="21"/>
      <c r="BB504" s="20"/>
      <c r="BC504" s="23"/>
      <c r="BD504" s="231"/>
      <c r="BE504" s="63"/>
      <c r="BF504" s="29"/>
      <c r="BG504" s="21"/>
      <c r="BH504" s="21"/>
      <c r="BI504" s="21"/>
      <c r="BJ504" s="21"/>
      <c r="BK504" s="21"/>
      <c r="BL504" s="21"/>
      <c r="BM504" s="21"/>
      <c r="BN504" s="21"/>
      <c r="BO504" s="24"/>
      <c r="BP504" s="21"/>
      <c r="BQ504" s="21"/>
      <c r="BR504" s="23"/>
      <c r="BS504" s="23"/>
      <c r="BT504" s="24"/>
      <c r="BU504" s="25"/>
    </row>
    <row r="505" spans="1:73" s="22" customFormat="1" ht="408.7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181"/>
      <c r="AM505" s="21"/>
      <c r="AN505" s="21"/>
      <c r="AO505" s="21"/>
      <c r="AP505" s="21"/>
      <c r="AQ505" s="21"/>
      <c r="AR505" s="21"/>
      <c r="AS505" s="21"/>
      <c r="AT505" s="181"/>
      <c r="AU505" s="21"/>
      <c r="AV505" s="181"/>
      <c r="AW505" s="21"/>
      <c r="AX505" s="21"/>
      <c r="AY505" s="21"/>
      <c r="AZ505" s="21"/>
      <c r="BA505" s="21"/>
      <c r="BB505" s="20"/>
      <c r="BC505" s="23"/>
      <c r="BD505" s="231"/>
      <c r="BE505" s="20"/>
      <c r="BF505" s="20"/>
      <c r="BG505" s="21"/>
      <c r="BH505" s="21"/>
      <c r="BI505" s="21"/>
      <c r="BJ505" s="21"/>
      <c r="BK505" s="21"/>
      <c r="BL505" s="21"/>
      <c r="BM505" s="21"/>
      <c r="BN505" s="21"/>
      <c r="BO505" s="24"/>
      <c r="BP505" s="21"/>
      <c r="BQ505" s="21"/>
      <c r="BR505" s="23"/>
      <c r="BS505" s="23"/>
      <c r="BT505" s="24"/>
      <c r="BU505" s="25"/>
    </row>
    <row r="506" spans="1:73" s="22" customFormat="1" ht="156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181"/>
      <c r="AM506" s="21"/>
      <c r="AN506" s="21"/>
      <c r="AO506" s="21"/>
      <c r="AP506" s="21"/>
      <c r="AQ506" s="21"/>
      <c r="AR506" s="21"/>
      <c r="AS506" s="21"/>
      <c r="AT506" s="181"/>
      <c r="AU506" s="21"/>
      <c r="AV506" s="181"/>
      <c r="AW506" s="21"/>
      <c r="AX506" s="21"/>
      <c r="AY506" s="21"/>
      <c r="AZ506" s="21"/>
      <c r="BA506" s="21"/>
      <c r="BB506" s="20"/>
      <c r="BC506" s="23"/>
      <c r="BD506" s="231"/>
      <c r="BE506" s="63"/>
      <c r="BF506" s="29"/>
      <c r="BG506" s="21"/>
      <c r="BH506" s="21"/>
      <c r="BI506" s="21"/>
      <c r="BJ506" s="21"/>
      <c r="BK506" s="21"/>
      <c r="BL506" s="21"/>
      <c r="BM506" s="21"/>
      <c r="BN506" s="21"/>
      <c r="BO506" s="24"/>
      <c r="BP506" s="21"/>
      <c r="BQ506" s="21"/>
      <c r="BR506" s="23"/>
      <c r="BS506" s="23"/>
      <c r="BT506" s="24"/>
      <c r="BU506" s="25"/>
    </row>
    <row r="507" spans="1:73" s="22" customFormat="1" ht="132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0"/>
      <c r="O507" s="29"/>
      <c r="P507" s="29"/>
      <c r="Q507" s="29"/>
      <c r="R507" s="29"/>
      <c r="S507" s="29"/>
      <c r="T507" s="29"/>
      <c r="U507" s="29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181"/>
      <c r="AM507" s="21"/>
      <c r="AN507" s="21"/>
      <c r="AO507" s="21"/>
      <c r="AP507" s="21"/>
      <c r="AQ507" s="21"/>
      <c r="AR507" s="21"/>
      <c r="AS507" s="21"/>
      <c r="AT507" s="181"/>
      <c r="AU507" s="21"/>
      <c r="AV507" s="181"/>
      <c r="AW507" s="21"/>
      <c r="AX507" s="21"/>
      <c r="AY507" s="21"/>
      <c r="AZ507" s="21"/>
      <c r="BA507" s="21"/>
      <c r="BB507" s="20"/>
      <c r="BC507" s="23"/>
      <c r="BD507" s="231"/>
      <c r="BE507" s="29"/>
      <c r="BF507" s="29"/>
      <c r="BG507" s="21"/>
      <c r="BH507" s="21"/>
      <c r="BI507" s="21"/>
      <c r="BJ507" s="21"/>
      <c r="BK507" s="21"/>
      <c r="BL507" s="21"/>
      <c r="BM507" s="21"/>
      <c r="BN507" s="21"/>
      <c r="BO507" s="24"/>
      <c r="BP507" s="21"/>
      <c r="BQ507" s="21"/>
      <c r="BR507" s="23"/>
      <c r="BS507" s="23"/>
      <c r="BT507" s="24"/>
      <c r="BU507" s="25"/>
    </row>
    <row r="508" spans="1:73" s="22" customFormat="1" ht="132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20"/>
      <c r="O508" s="29"/>
      <c r="P508" s="29"/>
      <c r="Q508" s="29"/>
      <c r="R508" s="29"/>
      <c r="S508" s="29"/>
      <c r="T508" s="29"/>
      <c r="U508" s="29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181"/>
      <c r="AM508" s="21"/>
      <c r="AN508" s="21"/>
      <c r="AO508" s="21"/>
      <c r="AP508" s="21"/>
      <c r="AQ508" s="21"/>
      <c r="AR508" s="21"/>
      <c r="AS508" s="21"/>
      <c r="AT508" s="181"/>
      <c r="AU508" s="21"/>
      <c r="AV508" s="181"/>
      <c r="AW508" s="21"/>
      <c r="AX508" s="21"/>
      <c r="AY508" s="21"/>
      <c r="AZ508" s="21"/>
      <c r="BA508" s="21"/>
      <c r="BB508" s="20"/>
      <c r="BC508" s="23"/>
      <c r="BD508" s="231"/>
      <c r="BE508" s="63"/>
      <c r="BF508" s="29"/>
      <c r="BG508" s="21"/>
      <c r="BH508" s="21"/>
      <c r="BI508" s="21"/>
      <c r="BJ508" s="21"/>
      <c r="BK508" s="21"/>
      <c r="BL508" s="21"/>
      <c r="BM508" s="21"/>
      <c r="BN508" s="21"/>
      <c r="BO508" s="24"/>
      <c r="BP508" s="21"/>
      <c r="BQ508" s="21"/>
      <c r="BR508" s="23"/>
      <c r="BS508" s="23"/>
      <c r="BT508" s="24"/>
      <c r="BU508" s="25"/>
    </row>
    <row r="509" spans="1:73" s="22" customFormat="1" ht="246.7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20"/>
      <c r="O509" s="23"/>
      <c r="P509" s="20"/>
      <c r="Q509" s="23"/>
      <c r="R509" s="23"/>
      <c r="S509" s="23"/>
      <c r="T509" s="23"/>
      <c r="U509" s="23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181"/>
      <c r="AM509" s="21"/>
      <c r="AN509" s="21"/>
      <c r="AO509" s="21"/>
      <c r="AP509" s="21"/>
      <c r="AQ509" s="21"/>
      <c r="AR509" s="21"/>
      <c r="AS509" s="21"/>
      <c r="AT509" s="181"/>
      <c r="AU509" s="21"/>
      <c r="AV509" s="181"/>
      <c r="AW509" s="21"/>
      <c r="AX509" s="21"/>
      <c r="AY509" s="21"/>
      <c r="AZ509" s="21"/>
      <c r="BA509" s="21"/>
      <c r="BB509" s="20"/>
      <c r="BC509" s="23"/>
      <c r="BD509" s="231"/>
      <c r="BE509" s="23"/>
      <c r="BF509" s="23"/>
      <c r="BG509" s="21"/>
      <c r="BH509" s="21"/>
      <c r="BI509" s="21"/>
      <c r="BJ509" s="21"/>
      <c r="BK509" s="21"/>
      <c r="BL509" s="21"/>
      <c r="BM509" s="21"/>
      <c r="BN509" s="21"/>
      <c r="BO509" s="24"/>
      <c r="BP509" s="21"/>
      <c r="BQ509" s="21"/>
      <c r="BR509" s="23"/>
      <c r="BS509" s="23"/>
      <c r="BT509" s="24"/>
      <c r="BU509" s="25"/>
    </row>
    <row r="510" spans="1:73" s="22" customFormat="1" ht="184.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0"/>
      <c r="O510" s="23"/>
      <c r="P510" s="23"/>
      <c r="Q510" s="23"/>
      <c r="R510" s="23"/>
      <c r="S510" s="23"/>
      <c r="T510" s="23"/>
      <c r="U510" s="23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181"/>
      <c r="AM510" s="21"/>
      <c r="AN510" s="21"/>
      <c r="AO510" s="21"/>
      <c r="AP510" s="21"/>
      <c r="AQ510" s="21"/>
      <c r="AR510" s="21"/>
      <c r="AS510" s="21"/>
      <c r="AT510" s="181"/>
      <c r="AU510" s="21"/>
      <c r="AV510" s="181"/>
      <c r="AW510" s="21"/>
      <c r="AX510" s="21"/>
      <c r="AY510" s="21"/>
      <c r="AZ510" s="21"/>
      <c r="BA510" s="21"/>
      <c r="BB510" s="20"/>
      <c r="BC510" s="23"/>
      <c r="BD510" s="184"/>
      <c r="BE510" s="185"/>
      <c r="BF510" s="29"/>
      <c r="BG510" s="21"/>
      <c r="BH510" s="21"/>
      <c r="BI510" s="21"/>
      <c r="BJ510" s="21"/>
      <c r="BK510" s="21"/>
      <c r="BL510" s="21"/>
      <c r="BM510" s="21"/>
      <c r="BN510" s="195"/>
      <c r="BO510" s="24"/>
      <c r="BP510" s="21"/>
      <c r="BQ510" s="21"/>
      <c r="BR510" s="23"/>
      <c r="BS510" s="23"/>
      <c r="BT510" s="24"/>
      <c r="BU510" s="25"/>
    </row>
    <row r="511" spans="1:73" s="22" customFormat="1" ht="184.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231"/>
      <c r="O511" s="28"/>
      <c r="P511" s="18"/>
      <c r="Q511" s="28"/>
      <c r="R511" s="28"/>
      <c r="S511" s="28"/>
      <c r="T511" s="28"/>
      <c r="U511" s="28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181"/>
      <c r="AM511" s="21"/>
      <c r="AN511" s="21"/>
      <c r="AO511" s="21"/>
      <c r="AP511" s="21"/>
      <c r="AQ511" s="21"/>
      <c r="AR511" s="21"/>
      <c r="AS511" s="21"/>
      <c r="AT511" s="181"/>
      <c r="AU511" s="21"/>
      <c r="AV511" s="181"/>
      <c r="AW511" s="21"/>
      <c r="AX511" s="21"/>
      <c r="AY511" s="21"/>
      <c r="AZ511" s="21"/>
      <c r="BA511" s="21"/>
      <c r="BB511" s="20"/>
      <c r="BC511" s="23"/>
      <c r="BD511" s="184"/>
      <c r="BE511" s="185"/>
      <c r="BF511" s="29"/>
      <c r="BG511" s="21"/>
      <c r="BH511" s="21"/>
      <c r="BI511" s="21"/>
      <c r="BJ511" s="21"/>
      <c r="BK511" s="21"/>
      <c r="BL511" s="21"/>
      <c r="BM511" s="21"/>
      <c r="BN511" s="195"/>
      <c r="BO511" s="24"/>
      <c r="BP511" s="21"/>
      <c r="BQ511" s="21"/>
      <c r="BR511" s="23"/>
      <c r="BS511" s="23"/>
      <c r="BT511" s="24"/>
      <c r="BU511" s="25"/>
    </row>
    <row r="512" spans="1:73" s="22" customFormat="1" ht="184.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181"/>
      <c r="AM512" s="21"/>
      <c r="AN512" s="21"/>
      <c r="AO512" s="21"/>
      <c r="AP512" s="21"/>
      <c r="AQ512" s="21"/>
      <c r="AR512" s="21"/>
      <c r="AS512" s="21"/>
      <c r="AT512" s="181"/>
      <c r="AU512" s="21"/>
      <c r="AV512" s="181"/>
      <c r="AW512" s="21"/>
      <c r="AX512" s="21"/>
      <c r="AY512" s="21"/>
      <c r="AZ512" s="21"/>
      <c r="BA512" s="21"/>
      <c r="BB512" s="20"/>
      <c r="BC512" s="23"/>
      <c r="BD512" s="231"/>
      <c r="BE512" s="20"/>
      <c r="BF512" s="20"/>
      <c r="BG512" s="21"/>
      <c r="BH512" s="21"/>
      <c r="BI512" s="21"/>
      <c r="BJ512" s="21"/>
      <c r="BK512" s="21"/>
      <c r="BL512" s="21"/>
      <c r="BM512" s="21"/>
      <c r="BN512" s="21"/>
      <c r="BO512" s="24"/>
      <c r="BP512" s="21"/>
      <c r="BQ512" s="21"/>
      <c r="BR512" s="23"/>
      <c r="BS512" s="23"/>
      <c r="BT512" s="24"/>
      <c r="BU512" s="25"/>
    </row>
    <row r="513" spans="1:73" s="22" customFormat="1" ht="184.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181"/>
      <c r="AM513" s="21"/>
      <c r="AN513" s="21"/>
      <c r="AO513" s="21"/>
      <c r="AP513" s="21"/>
      <c r="AQ513" s="21"/>
      <c r="AR513" s="21"/>
      <c r="AS513" s="21"/>
      <c r="AT513" s="181"/>
      <c r="AU513" s="21"/>
      <c r="AV513" s="181"/>
      <c r="AW513" s="21"/>
      <c r="AX513" s="21"/>
      <c r="AY513" s="21"/>
      <c r="AZ513" s="21"/>
      <c r="BA513" s="21"/>
      <c r="BB513" s="20"/>
      <c r="BC513" s="23"/>
      <c r="BD513" s="184"/>
      <c r="BE513" s="185"/>
      <c r="BF513" s="20"/>
      <c r="BG513" s="21"/>
      <c r="BH513" s="21"/>
      <c r="BI513" s="21"/>
      <c r="BJ513" s="21"/>
      <c r="BK513" s="21"/>
      <c r="BL513" s="21"/>
      <c r="BM513" s="21"/>
      <c r="BN513" s="195"/>
      <c r="BO513" s="24"/>
      <c r="BP513" s="21"/>
      <c r="BQ513" s="21"/>
      <c r="BR513" s="23"/>
      <c r="BS513" s="23"/>
      <c r="BT513" s="24"/>
      <c r="BU513" s="25"/>
    </row>
    <row r="514" spans="1:73" s="22" customFormat="1" ht="189.7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20"/>
      <c r="O514" s="63"/>
      <c r="P514" s="63"/>
      <c r="Q514" s="63"/>
      <c r="R514" s="63"/>
      <c r="S514" s="63"/>
      <c r="T514" s="63"/>
      <c r="U514" s="63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181"/>
      <c r="AM514" s="21"/>
      <c r="AN514" s="21"/>
      <c r="AO514" s="21"/>
      <c r="AP514" s="21"/>
      <c r="AQ514" s="21"/>
      <c r="AR514" s="21"/>
      <c r="AS514" s="21"/>
      <c r="AT514" s="181"/>
      <c r="AU514" s="21"/>
      <c r="AV514" s="181"/>
      <c r="AW514" s="21"/>
      <c r="AX514" s="21"/>
      <c r="AY514" s="21"/>
      <c r="AZ514" s="21"/>
      <c r="BA514" s="21"/>
      <c r="BB514" s="20"/>
      <c r="BC514" s="23"/>
      <c r="BD514" s="184"/>
      <c r="BE514" s="185"/>
      <c r="BF514" s="20"/>
      <c r="BG514" s="21"/>
      <c r="BH514" s="21"/>
      <c r="BI514" s="21"/>
      <c r="BJ514" s="21"/>
      <c r="BK514" s="21"/>
      <c r="BL514" s="21"/>
      <c r="BM514" s="21"/>
      <c r="BN514" s="195"/>
      <c r="BO514" s="24"/>
      <c r="BP514" s="21"/>
      <c r="BQ514" s="21"/>
      <c r="BR514" s="23"/>
      <c r="BS514" s="23"/>
      <c r="BT514" s="24"/>
      <c r="BU514" s="25"/>
    </row>
    <row r="515" spans="1:73" s="22" customFormat="1" ht="184.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181"/>
      <c r="AM515" s="21"/>
      <c r="AN515" s="21"/>
      <c r="AO515" s="21"/>
      <c r="AP515" s="21"/>
      <c r="AQ515" s="21"/>
      <c r="AR515" s="21"/>
      <c r="AS515" s="21"/>
      <c r="AT515" s="181"/>
      <c r="AU515" s="21"/>
      <c r="AV515" s="181"/>
      <c r="AW515" s="21"/>
      <c r="AX515" s="21"/>
      <c r="AY515" s="21"/>
      <c r="AZ515" s="21"/>
      <c r="BA515" s="21"/>
      <c r="BB515" s="20"/>
      <c r="BC515" s="23"/>
      <c r="BD515" s="231"/>
      <c r="BE515" s="20"/>
      <c r="BF515" s="20"/>
      <c r="BG515" s="21"/>
      <c r="BH515" s="21"/>
      <c r="BI515" s="21"/>
      <c r="BJ515" s="20"/>
      <c r="BK515" s="23"/>
      <c r="BL515" s="23"/>
      <c r="BM515" s="21"/>
      <c r="BN515" s="21"/>
      <c r="BO515" s="24"/>
      <c r="BP515" s="21"/>
      <c r="BQ515" s="21"/>
      <c r="BR515" s="23"/>
      <c r="BS515" s="23"/>
      <c r="BT515" s="24"/>
      <c r="BU515" s="25"/>
    </row>
    <row r="516" spans="1:73" s="22" customFormat="1" ht="184.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181"/>
      <c r="AM516" s="21"/>
      <c r="AN516" s="21"/>
      <c r="AO516" s="21"/>
      <c r="AP516" s="21"/>
      <c r="AQ516" s="21"/>
      <c r="AR516" s="21"/>
      <c r="AS516" s="21"/>
      <c r="AT516" s="181"/>
      <c r="AU516" s="21"/>
      <c r="AV516" s="181"/>
      <c r="AW516" s="21"/>
      <c r="AX516" s="21"/>
      <c r="AY516" s="21"/>
      <c r="AZ516" s="21"/>
      <c r="BA516" s="21"/>
      <c r="BB516" s="20"/>
      <c r="BC516" s="23"/>
      <c r="BD516" s="186"/>
      <c r="BE516" s="185"/>
      <c r="BF516" s="20"/>
      <c r="BG516" s="21"/>
      <c r="BH516" s="21"/>
      <c r="BI516" s="21"/>
      <c r="BJ516" s="20"/>
      <c r="BK516" s="23"/>
      <c r="BL516" s="23"/>
      <c r="BM516" s="21"/>
      <c r="BN516" s="195"/>
      <c r="BO516" s="24"/>
      <c r="BP516" s="21"/>
      <c r="BQ516" s="21"/>
      <c r="BR516" s="23"/>
      <c r="BS516" s="23"/>
      <c r="BT516" s="24"/>
      <c r="BU516" s="25"/>
    </row>
    <row r="517" spans="1:73" s="22" customFormat="1" ht="184.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20"/>
      <c r="M517" s="20"/>
      <c r="N517" s="20"/>
      <c r="O517" s="29"/>
      <c r="P517" s="29"/>
      <c r="Q517" s="29"/>
      <c r="R517" s="29"/>
      <c r="S517" s="29"/>
      <c r="T517" s="29"/>
      <c r="U517" s="29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181"/>
      <c r="AM517" s="21"/>
      <c r="AN517" s="21"/>
      <c r="AO517" s="21"/>
      <c r="AP517" s="21"/>
      <c r="AQ517" s="21"/>
      <c r="AR517" s="21"/>
      <c r="AS517" s="21"/>
      <c r="AT517" s="181"/>
      <c r="AU517" s="21"/>
      <c r="AV517" s="181"/>
      <c r="AW517" s="21"/>
      <c r="AX517" s="21"/>
      <c r="AY517" s="21"/>
      <c r="AZ517" s="21"/>
      <c r="BA517" s="21"/>
      <c r="BB517" s="20"/>
      <c r="BC517" s="23"/>
      <c r="BD517" s="231"/>
      <c r="BE517" s="29"/>
      <c r="BF517" s="29"/>
      <c r="BG517" s="21"/>
      <c r="BH517" s="21"/>
      <c r="BI517" s="21"/>
      <c r="BJ517" s="21"/>
      <c r="BK517" s="21"/>
      <c r="BL517" s="21"/>
      <c r="BM517" s="21"/>
      <c r="BN517" s="21"/>
      <c r="BO517" s="24"/>
      <c r="BP517" s="21"/>
      <c r="BQ517" s="21"/>
      <c r="BR517" s="23"/>
      <c r="BS517" s="23"/>
      <c r="BT517" s="24"/>
      <c r="BU517" s="25"/>
    </row>
    <row r="518" spans="1:73" s="22" customFormat="1" ht="184.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20"/>
      <c r="M518" s="20"/>
      <c r="N518" s="20"/>
      <c r="O518" s="29"/>
      <c r="P518" s="29"/>
      <c r="Q518" s="29"/>
      <c r="R518" s="29"/>
      <c r="S518" s="29"/>
      <c r="T518" s="29"/>
      <c r="U518" s="29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181"/>
      <c r="AM518" s="21"/>
      <c r="AN518" s="21"/>
      <c r="AO518" s="21"/>
      <c r="AP518" s="21"/>
      <c r="AQ518" s="21"/>
      <c r="AR518" s="21"/>
      <c r="AS518" s="21"/>
      <c r="AT518" s="181"/>
      <c r="AU518" s="21"/>
      <c r="AV518" s="181"/>
      <c r="AW518" s="21"/>
      <c r="AX518" s="21"/>
      <c r="AY518" s="21"/>
      <c r="AZ518" s="21"/>
      <c r="BA518" s="21"/>
      <c r="BB518" s="20"/>
      <c r="BC518" s="23"/>
      <c r="BD518" s="231"/>
      <c r="BE518" s="23"/>
      <c r="BF518" s="20"/>
      <c r="BG518" s="21"/>
      <c r="BH518" s="21"/>
      <c r="BI518" s="21"/>
      <c r="BJ518" s="21"/>
      <c r="BK518" s="21"/>
      <c r="BL518" s="21"/>
      <c r="BM518" s="21"/>
      <c r="BN518" s="21"/>
      <c r="BO518" s="24"/>
      <c r="BP518" s="21"/>
      <c r="BQ518" s="21"/>
      <c r="BR518" s="23"/>
      <c r="BS518" s="23"/>
      <c r="BT518" s="24"/>
      <c r="BU518" s="25"/>
    </row>
    <row r="519" spans="1:73" s="22" customFormat="1" ht="184.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20"/>
      <c r="M519" s="20"/>
      <c r="N519" s="20"/>
      <c r="O519" s="29"/>
      <c r="P519" s="29"/>
      <c r="Q519" s="29"/>
      <c r="R519" s="29"/>
      <c r="S519" s="29"/>
      <c r="T519" s="29"/>
      <c r="U519" s="29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181"/>
      <c r="AM519" s="21"/>
      <c r="AN519" s="21"/>
      <c r="AO519" s="21"/>
      <c r="AP519" s="21"/>
      <c r="AQ519" s="21"/>
      <c r="AR519" s="21"/>
      <c r="AS519" s="21"/>
      <c r="AT519" s="181"/>
      <c r="AU519" s="21"/>
      <c r="AV519" s="181"/>
      <c r="AW519" s="21"/>
      <c r="AX519" s="21"/>
      <c r="AY519" s="21"/>
      <c r="AZ519" s="21"/>
      <c r="BA519" s="21"/>
      <c r="BB519" s="20"/>
      <c r="BC519" s="23"/>
      <c r="BD519" s="231"/>
      <c r="BE519" s="29"/>
      <c r="BF519" s="29"/>
      <c r="BG519" s="21"/>
      <c r="BH519" s="21"/>
      <c r="BI519" s="21"/>
      <c r="BJ519" s="21"/>
      <c r="BK519" s="21"/>
      <c r="BL519" s="21"/>
      <c r="BM519" s="21"/>
      <c r="BN519" s="21"/>
      <c r="BO519" s="24"/>
      <c r="BP519" s="21"/>
      <c r="BQ519" s="21"/>
      <c r="BR519" s="23"/>
      <c r="BS519" s="23"/>
      <c r="BT519" s="24"/>
      <c r="BU519" s="25"/>
    </row>
    <row r="520" spans="1:73" s="22" customFormat="1" ht="184.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20"/>
      <c r="M520" s="20"/>
      <c r="N520" s="20"/>
      <c r="O520" s="29"/>
      <c r="P520" s="29"/>
      <c r="Q520" s="29"/>
      <c r="R520" s="29"/>
      <c r="S520" s="29"/>
      <c r="T520" s="29"/>
      <c r="U520" s="29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181"/>
      <c r="AM520" s="21"/>
      <c r="AN520" s="21"/>
      <c r="AO520" s="21"/>
      <c r="AP520" s="21"/>
      <c r="AQ520" s="21"/>
      <c r="AR520" s="21"/>
      <c r="AS520" s="21"/>
      <c r="AT520" s="181"/>
      <c r="AU520" s="21"/>
      <c r="AV520" s="181"/>
      <c r="AW520" s="21"/>
      <c r="AX520" s="21"/>
      <c r="AY520" s="21"/>
      <c r="AZ520" s="21"/>
      <c r="BA520" s="21"/>
      <c r="BB520" s="20"/>
      <c r="BC520" s="23"/>
      <c r="BD520" s="231"/>
      <c r="BE520" s="23"/>
      <c r="BF520" s="20"/>
      <c r="BG520" s="21"/>
      <c r="BH520" s="21"/>
      <c r="BI520" s="21"/>
      <c r="BJ520" s="21"/>
      <c r="BK520" s="21"/>
      <c r="BL520" s="21"/>
      <c r="BM520" s="21"/>
      <c r="BN520" s="21"/>
      <c r="BO520" s="24"/>
      <c r="BP520" s="21"/>
      <c r="BQ520" s="21"/>
      <c r="BR520" s="23"/>
      <c r="BS520" s="23"/>
      <c r="BT520" s="24"/>
      <c r="BU520" s="25"/>
    </row>
    <row r="521" spans="1:73" s="22" customFormat="1" ht="212.2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20"/>
      <c r="M521" s="20"/>
      <c r="N521" s="20"/>
      <c r="O521" s="23"/>
      <c r="P521" s="23"/>
      <c r="Q521" s="23"/>
      <c r="R521" s="23"/>
      <c r="S521" s="23"/>
      <c r="T521" s="23"/>
      <c r="U521" s="23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231"/>
      <c r="BE521" s="23"/>
      <c r="BF521" s="23"/>
      <c r="BG521" s="21"/>
      <c r="BH521" s="21"/>
      <c r="BI521" s="21"/>
      <c r="BJ521" s="21"/>
      <c r="BK521" s="21"/>
      <c r="BL521" s="21"/>
      <c r="BM521" s="21"/>
      <c r="BN521" s="21"/>
      <c r="BO521" s="24"/>
      <c r="BP521" s="21"/>
      <c r="BQ521" s="21"/>
      <c r="BR521" s="23"/>
      <c r="BS521" s="23"/>
      <c r="BT521" s="24"/>
      <c r="BU521" s="25"/>
    </row>
    <row r="522" spans="1:73" s="22" customFormat="1" ht="409.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20"/>
      <c r="M522" s="20"/>
      <c r="N522" s="20"/>
      <c r="O522" s="23"/>
      <c r="P522" s="20"/>
      <c r="Q522" s="23"/>
      <c r="R522" s="23"/>
      <c r="S522" s="23"/>
      <c r="T522" s="23"/>
      <c r="U522" s="23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1"/>
      <c r="BD522" s="231"/>
      <c r="BE522" s="23"/>
      <c r="BF522" s="23"/>
      <c r="BG522" s="21"/>
      <c r="BH522" s="21"/>
      <c r="BI522" s="21"/>
      <c r="BJ522" s="21"/>
      <c r="BK522" s="21"/>
      <c r="BL522" s="21"/>
      <c r="BM522" s="21"/>
      <c r="BN522" s="21"/>
      <c r="BO522" s="24"/>
      <c r="BP522" s="21"/>
      <c r="BQ522" s="21"/>
      <c r="BR522" s="23"/>
      <c r="BS522" s="23"/>
      <c r="BT522" s="24"/>
      <c r="BU522" s="25"/>
    </row>
    <row r="523" spans="1:73" s="22" customFormat="1" ht="186.7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20"/>
      <c r="M523" s="20"/>
      <c r="N523" s="231"/>
      <c r="O523" s="28"/>
      <c r="P523" s="18"/>
      <c r="Q523" s="28"/>
      <c r="R523" s="28"/>
      <c r="S523" s="28"/>
      <c r="T523" s="28"/>
      <c r="U523" s="28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21"/>
      <c r="BD523" s="181"/>
      <c r="BE523" s="21"/>
      <c r="BF523" s="21"/>
      <c r="BG523" s="21"/>
      <c r="BH523" s="21"/>
      <c r="BI523" s="21"/>
      <c r="BJ523" s="21"/>
      <c r="BK523" s="21"/>
      <c r="BL523" s="21"/>
      <c r="BM523" s="21"/>
      <c r="BN523" s="21"/>
      <c r="BO523" s="24"/>
      <c r="BP523" s="21"/>
      <c r="BQ523" s="21"/>
      <c r="BR523" s="23"/>
      <c r="BS523" s="23"/>
      <c r="BT523" s="24"/>
      <c r="BU523" s="25"/>
    </row>
    <row r="524" spans="1:73" s="22" customFormat="1" ht="222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231"/>
      <c r="BE524" s="23"/>
      <c r="BF524" s="23"/>
      <c r="BG524" s="21"/>
      <c r="BH524" s="21"/>
      <c r="BI524" s="21"/>
      <c r="BJ524" s="21"/>
      <c r="BK524" s="21"/>
      <c r="BL524" s="20"/>
      <c r="BM524" s="23"/>
      <c r="BN524" s="21"/>
      <c r="BO524" s="24"/>
      <c r="BP524" s="21"/>
      <c r="BQ524" s="21"/>
      <c r="BR524" s="23"/>
      <c r="BS524" s="23"/>
      <c r="BT524" s="24"/>
      <c r="BU524" s="25"/>
    </row>
    <row r="525" spans="1:73" s="22" customFormat="1" ht="222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20"/>
      <c r="M525" s="20"/>
      <c r="N525" s="20"/>
      <c r="O525" s="20"/>
      <c r="P525" s="20"/>
      <c r="Q525" s="23"/>
      <c r="R525" s="23"/>
      <c r="S525" s="23"/>
      <c r="T525" s="23"/>
      <c r="U525" s="23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181"/>
      <c r="BE525" s="21"/>
      <c r="BF525" s="21"/>
      <c r="BG525" s="21"/>
      <c r="BH525" s="21"/>
      <c r="BI525" s="21"/>
      <c r="BJ525" s="21"/>
      <c r="BK525" s="21"/>
      <c r="BL525" s="21"/>
      <c r="BM525" s="21"/>
      <c r="BN525" s="21"/>
      <c r="BO525" s="24"/>
      <c r="BP525" s="21"/>
      <c r="BQ525" s="21"/>
      <c r="BR525" s="23"/>
      <c r="BS525" s="23"/>
      <c r="BT525" s="24"/>
      <c r="BU525" s="25"/>
    </row>
    <row r="526" spans="1:73" s="22" customFormat="1" ht="222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20"/>
      <c r="M526" s="20"/>
      <c r="N526" s="20"/>
      <c r="O526" s="20"/>
      <c r="P526" s="20"/>
      <c r="Q526" s="23"/>
      <c r="R526" s="23"/>
      <c r="S526" s="23"/>
      <c r="T526" s="23"/>
      <c r="U526" s="23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21"/>
      <c r="BD526" s="181"/>
      <c r="BE526" s="21"/>
      <c r="BF526" s="21"/>
      <c r="BG526" s="21"/>
      <c r="BH526" s="21"/>
      <c r="BI526" s="21"/>
      <c r="BJ526" s="21"/>
      <c r="BK526" s="21"/>
      <c r="BL526" s="21"/>
      <c r="BM526" s="21"/>
      <c r="BN526" s="21"/>
      <c r="BO526" s="24"/>
      <c r="BP526" s="21"/>
      <c r="BQ526" s="21"/>
      <c r="BR526" s="23"/>
      <c r="BS526" s="23"/>
      <c r="BT526" s="24"/>
      <c r="BU526" s="25"/>
    </row>
    <row r="527" spans="1:73" s="22" customFormat="1" ht="257.25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20"/>
      <c r="M527" s="20"/>
      <c r="N527" s="20"/>
      <c r="O527" s="23"/>
      <c r="P527" s="20"/>
      <c r="Q527" s="23"/>
      <c r="R527" s="23"/>
      <c r="S527" s="23"/>
      <c r="T527" s="23"/>
      <c r="U527" s="23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231"/>
      <c r="BE527" s="23"/>
      <c r="BF527" s="23"/>
      <c r="BG527" s="21"/>
      <c r="BH527" s="21"/>
      <c r="BI527" s="21"/>
      <c r="BJ527" s="21"/>
      <c r="BK527" s="21"/>
      <c r="BL527" s="21"/>
      <c r="BM527" s="21"/>
      <c r="BN527" s="21"/>
      <c r="BO527" s="24"/>
      <c r="BP527" s="21"/>
      <c r="BQ527" s="21"/>
      <c r="BR527" s="23"/>
      <c r="BS527" s="23"/>
      <c r="BT527" s="24"/>
      <c r="BU527" s="25"/>
    </row>
    <row r="528" spans="1:73" s="22" customFormat="1" ht="182.25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20"/>
      <c r="M528" s="20"/>
      <c r="N528" s="231"/>
      <c r="O528" s="28"/>
      <c r="P528" s="18"/>
      <c r="Q528" s="28"/>
      <c r="R528" s="28"/>
      <c r="S528" s="28"/>
      <c r="T528" s="28"/>
      <c r="U528" s="28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181"/>
      <c r="BE528" s="21"/>
      <c r="BF528" s="21"/>
      <c r="BG528" s="21"/>
      <c r="BH528" s="21"/>
      <c r="BI528" s="21"/>
      <c r="BJ528" s="21"/>
      <c r="BK528" s="21"/>
      <c r="BL528" s="21"/>
      <c r="BM528" s="21"/>
      <c r="BN528" s="21"/>
      <c r="BO528" s="24"/>
      <c r="BP528" s="21"/>
      <c r="BQ528" s="21"/>
      <c r="BR528" s="23"/>
      <c r="BS528" s="23"/>
      <c r="BT528" s="24"/>
      <c r="BU528" s="25"/>
    </row>
    <row r="529" spans="1:73" s="22" customFormat="1" ht="229.5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20"/>
      <c r="M529" s="20"/>
      <c r="N529" s="20"/>
      <c r="O529" s="29"/>
      <c r="P529" s="29"/>
      <c r="Q529" s="29"/>
      <c r="R529" s="29"/>
      <c r="S529" s="29"/>
      <c r="T529" s="29"/>
      <c r="U529" s="29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181"/>
      <c r="BE529" s="21"/>
      <c r="BF529" s="21"/>
      <c r="BG529" s="21"/>
      <c r="BH529" s="21"/>
      <c r="BI529" s="21"/>
      <c r="BJ529" s="21"/>
      <c r="BK529" s="21"/>
      <c r="BL529" s="21"/>
      <c r="BM529" s="21"/>
      <c r="BN529" s="21"/>
      <c r="BO529" s="24"/>
      <c r="BP529" s="21"/>
      <c r="BQ529" s="21"/>
      <c r="BR529" s="23"/>
      <c r="BS529" s="23"/>
      <c r="BT529" s="24"/>
      <c r="BU529" s="25"/>
    </row>
    <row r="530" spans="1:73" s="22" customFormat="1" ht="409.5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20"/>
      <c r="M530" s="20"/>
      <c r="N530" s="20"/>
      <c r="O530" s="23"/>
      <c r="P530" s="20"/>
      <c r="Q530" s="23"/>
      <c r="R530" s="23"/>
      <c r="S530" s="23"/>
      <c r="T530" s="23"/>
      <c r="U530" s="23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0"/>
      <c r="AI530" s="23"/>
      <c r="AJ530" s="23"/>
      <c r="AK530" s="23"/>
      <c r="AL530" s="231"/>
      <c r="AM530" s="23"/>
      <c r="AN530" s="23"/>
      <c r="AO530" s="21"/>
      <c r="AP530" s="21"/>
      <c r="AQ530" s="21"/>
      <c r="AR530" s="21"/>
      <c r="AS530" s="21"/>
      <c r="AT530" s="231"/>
      <c r="AU530" s="23"/>
      <c r="AV530" s="231"/>
      <c r="AW530" s="23"/>
      <c r="AX530" s="21"/>
      <c r="AY530" s="21"/>
      <c r="AZ530" s="21"/>
      <c r="BA530" s="21"/>
      <c r="BB530" s="20"/>
      <c r="BC530" s="23"/>
      <c r="BD530" s="231"/>
      <c r="BE530" s="23"/>
      <c r="BF530" s="23"/>
      <c r="BG530" s="21"/>
      <c r="BH530" s="21"/>
      <c r="BI530" s="21"/>
      <c r="BJ530" s="21"/>
      <c r="BK530" s="21"/>
      <c r="BL530" s="21"/>
      <c r="BM530" s="21"/>
      <c r="BN530" s="21"/>
      <c r="BO530" s="24"/>
      <c r="BP530" s="21"/>
      <c r="BQ530" s="21"/>
      <c r="BR530" s="23"/>
      <c r="BS530" s="23"/>
      <c r="BT530" s="24"/>
      <c r="BU530" s="25"/>
    </row>
    <row r="531" spans="1:73" s="22" customFormat="1" ht="141.75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20"/>
      <c r="M531" s="20"/>
      <c r="N531" s="20"/>
      <c r="O531" s="28"/>
      <c r="P531" s="18"/>
      <c r="Q531" s="28"/>
      <c r="R531" s="28"/>
      <c r="S531" s="28"/>
      <c r="T531" s="28"/>
      <c r="U531" s="28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0"/>
      <c r="AK531" s="23"/>
      <c r="AL531" s="23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0"/>
      <c r="BC531" s="23"/>
      <c r="BD531" s="231"/>
      <c r="BE531" s="23"/>
      <c r="BF531" s="23"/>
      <c r="BG531" s="21"/>
      <c r="BH531" s="21"/>
      <c r="BI531" s="21"/>
      <c r="BJ531" s="21"/>
      <c r="BK531" s="21"/>
      <c r="BL531" s="21"/>
      <c r="BM531" s="21"/>
      <c r="BN531" s="21"/>
      <c r="BO531" s="24"/>
      <c r="BP531" s="21"/>
      <c r="BQ531" s="21"/>
      <c r="BR531" s="23"/>
      <c r="BS531" s="23"/>
      <c r="BT531" s="24"/>
      <c r="BU531" s="25"/>
    </row>
    <row r="532" spans="1:73" s="22" customFormat="1" ht="141.75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20"/>
      <c r="M532" s="20"/>
      <c r="N532" s="231"/>
      <c r="O532" s="28"/>
      <c r="P532" s="18"/>
      <c r="Q532" s="28"/>
      <c r="R532" s="28"/>
      <c r="S532" s="28"/>
      <c r="T532" s="28"/>
      <c r="U532" s="28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0"/>
      <c r="AK532" s="23"/>
      <c r="AL532" s="23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0"/>
      <c r="BC532" s="23"/>
      <c r="BD532" s="231"/>
      <c r="BE532" s="23"/>
      <c r="BF532" s="23"/>
      <c r="BG532" s="21"/>
      <c r="BH532" s="21"/>
      <c r="BI532" s="21"/>
      <c r="BJ532" s="21"/>
      <c r="BK532" s="21"/>
      <c r="BL532" s="21"/>
      <c r="BM532" s="21"/>
      <c r="BN532" s="21"/>
      <c r="BO532" s="24"/>
      <c r="BP532" s="21"/>
      <c r="BQ532" s="21"/>
      <c r="BR532" s="23"/>
      <c r="BS532" s="23"/>
      <c r="BT532" s="24"/>
      <c r="BU532" s="25"/>
    </row>
    <row r="533" spans="1:73" s="22" customFormat="1" ht="141.75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20"/>
      <c r="M533" s="20"/>
      <c r="N533" s="231"/>
      <c r="O533" s="23"/>
      <c r="P533" s="23"/>
      <c r="Q533" s="23"/>
      <c r="R533" s="23"/>
      <c r="S533" s="23"/>
      <c r="T533" s="23"/>
      <c r="U533" s="28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0"/>
      <c r="AK533" s="23"/>
      <c r="AL533" s="23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0"/>
      <c r="BC533" s="23"/>
      <c r="BD533" s="231"/>
      <c r="BE533" s="23"/>
      <c r="BF533" s="23"/>
      <c r="BG533" s="21"/>
      <c r="BH533" s="21"/>
      <c r="BI533" s="21"/>
      <c r="BJ533" s="21"/>
      <c r="BK533" s="21"/>
      <c r="BL533" s="21"/>
      <c r="BM533" s="21"/>
      <c r="BN533" s="21"/>
      <c r="BO533" s="24"/>
      <c r="BP533" s="21"/>
      <c r="BQ533" s="21"/>
      <c r="BR533" s="23"/>
      <c r="BS533" s="23"/>
      <c r="BT533" s="24"/>
      <c r="BU533" s="25"/>
    </row>
    <row r="534" spans="1:73" s="22" customFormat="1" ht="141.75" customHeight="1" x14ac:dyDescent="0.25">
      <c r="A534" s="17"/>
      <c r="B534" s="18"/>
      <c r="C534" s="18"/>
      <c r="D534" s="19"/>
      <c r="E534" s="19"/>
      <c r="F534" s="20"/>
      <c r="G534" s="18"/>
      <c r="H534" s="18"/>
      <c r="I534" s="18"/>
      <c r="J534" s="18"/>
      <c r="K534" s="18"/>
      <c r="L534" s="20"/>
      <c r="M534" s="20"/>
      <c r="N534" s="231"/>
      <c r="O534" s="28"/>
      <c r="P534" s="18"/>
      <c r="Q534" s="28"/>
      <c r="R534" s="28"/>
      <c r="S534" s="28"/>
      <c r="T534" s="28"/>
      <c r="U534" s="28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0"/>
      <c r="AK534" s="23"/>
      <c r="AL534" s="23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0"/>
      <c r="BC534" s="23"/>
      <c r="BD534" s="231"/>
      <c r="BE534" s="23"/>
      <c r="BF534" s="23"/>
      <c r="BG534" s="21"/>
      <c r="BH534" s="21"/>
      <c r="BI534" s="21"/>
      <c r="BJ534" s="21"/>
      <c r="BK534" s="21"/>
      <c r="BL534" s="21"/>
      <c r="BM534" s="21"/>
      <c r="BN534" s="21"/>
      <c r="BO534" s="24"/>
      <c r="BP534" s="21"/>
      <c r="BQ534" s="21"/>
      <c r="BR534" s="23"/>
      <c r="BS534" s="23"/>
      <c r="BT534" s="24"/>
      <c r="BU534" s="25"/>
    </row>
    <row r="535" spans="1:73" s="22" customFormat="1" ht="141.75" customHeight="1" x14ac:dyDescent="0.25">
      <c r="A535" s="17"/>
      <c r="B535" s="18"/>
      <c r="C535" s="18"/>
      <c r="D535" s="19"/>
      <c r="E535" s="19"/>
      <c r="F535" s="20"/>
      <c r="G535" s="18"/>
      <c r="H535" s="18"/>
      <c r="I535" s="18"/>
      <c r="J535" s="18"/>
      <c r="K535" s="18"/>
      <c r="L535" s="20"/>
      <c r="M535" s="20"/>
      <c r="N535" s="231"/>
      <c r="O535" s="28"/>
      <c r="P535" s="18"/>
      <c r="Q535" s="28"/>
      <c r="R535" s="28"/>
      <c r="S535" s="28"/>
      <c r="T535" s="28"/>
      <c r="U535" s="28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0"/>
      <c r="AK535" s="23"/>
      <c r="AL535" s="23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0"/>
      <c r="BC535" s="23"/>
      <c r="BD535" s="231"/>
      <c r="BE535" s="23"/>
      <c r="BF535" s="23"/>
      <c r="BG535" s="21"/>
      <c r="BH535" s="21"/>
      <c r="BI535" s="21"/>
      <c r="BJ535" s="21"/>
      <c r="BK535" s="21"/>
      <c r="BL535" s="21"/>
      <c r="BM535" s="21"/>
      <c r="BN535" s="21"/>
      <c r="BO535" s="24"/>
      <c r="BP535" s="21"/>
      <c r="BQ535" s="21"/>
      <c r="BR535" s="23"/>
      <c r="BS535" s="23"/>
      <c r="BT535" s="24"/>
      <c r="BU535" s="25"/>
    </row>
    <row r="536" spans="1:73" s="22" customFormat="1" ht="201.75" customHeight="1" x14ac:dyDescent="0.25">
      <c r="A536" s="17"/>
      <c r="B536" s="18"/>
      <c r="C536" s="18"/>
      <c r="D536" s="19"/>
      <c r="E536" s="19"/>
      <c r="F536" s="20"/>
      <c r="G536" s="18"/>
      <c r="H536" s="18"/>
      <c r="I536" s="18"/>
      <c r="J536" s="18"/>
      <c r="K536" s="18"/>
      <c r="L536" s="20"/>
      <c r="M536" s="20"/>
      <c r="N536" s="20"/>
      <c r="O536" s="23"/>
      <c r="P536" s="20"/>
      <c r="Q536" s="23"/>
      <c r="R536" s="23"/>
      <c r="S536" s="23"/>
      <c r="T536" s="23"/>
      <c r="U536" s="23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21"/>
      <c r="BD536" s="231"/>
      <c r="BE536" s="23"/>
      <c r="BF536" s="23"/>
      <c r="BG536" s="21"/>
      <c r="BH536" s="21"/>
      <c r="BI536" s="21"/>
      <c r="BJ536" s="21"/>
      <c r="BK536" s="21"/>
      <c r="BL536" s="21"/>
      <c r="BM536" s="21"/>
      <c r="BN536" s="21"/>
      <c r="BO536" s="24"/>
      <c r="BP536" s="21"/>
      <c r="BQ536" s="21"/>
      <c r="BR536" s="23"/>
      <c r="BS536" s="23"/>
      <c r="BT536" s="24"/>
      <c r="BU536" s="25"/>
    </row>
    <row r="537" spans="1:73" s="22" customFormat="1" ht="201.75" customHeight="1" x14ac:dyDescent="0.25">
      <c r="A537" s="17"/>
      <c r="B537" s="18"/>
      <c r="C537" s="18"/>
      <c r="D537" s="19"/>
      <c r="E537" s="19"/>
      <c r="F537" s="20"/>
      <c r="G537" s="18"/>
      <c r="H537" s="18"/>
      <c r="I537" s="18"/>
      <c r="J537" s="18"/>
      <c r="K537" s="18"/>
      <c r="L537" s="20"/>
      <c r="M537" s="20"/>
      <c r="N537" s="231"/>
      <c r="O537" s="28"/>
      <c r="P537" s="18"/>
      <c r="Q537" s="28"/>
      <c r="R537" s="28"/>
      <c r="S537" s="28"/>
      <c r="T537" s="28"/>
      <c r="U537" s="28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181"/>
      <c r="BE537" s="21"/>
      <c r="BF537" s="21"/>
      <c r="BG537" s="21"/>
      <c r="BH537" s="21"/>
      <c r="BI537" s="21"/>
      <c r="BJ537" s="21"/>
      <c r="BK537" s="21"/>
      <c r="BL537" s="21"/>
      <c r="BM537" s="21"/>
      <c r="BN537" s="21"/>
      <c r="BO537" s="24"/>
      <c r="BP537" s="21"/>
      <c r="BQ537" s="21"/>
      <c r="BR537" s="23"/>
      <c r="BS537" s="23"/>
      <c r="BT537" s="24"/>
      <c r="BU537" s="25"/>
    </row>
    <row r="538" spans="1:73" s="22" customFormat="1" ht="201.75" customHeight="1" x14ac:dyDescent="0.25">
      <c r="A538" s="17"/>
      <c r="B538" s="18"/>
      <c r="C538" s="18"/>
      <c r="D538" s="19"/>
      <c r="E538" s="19"/>
      <c r="F538" s="20"/>
      <c r="G538" s="18"/>
      <c r="H538" s="18"/>
      <c r="I538" s="18"/>
      <c r="J538" s="18"/>
      <c r="K538" s="18"/>
      <c r="L538" s="20"/>
      <c r="M538" s="20"/>
      <c r="N538" s="20"/>
      <c r="O538" s="23"/>
      <c r="P538" s="20"/>
      <c r="Q538" s="23"/>
      <c r="R538" s="23"/>
      <c r="S538" s="23"/>
      <c r="T538" s="23"/>
      <c r="U538" s="23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21"/>
      <c r="BD538" s="231"/>
      <c r="BE538" s="23"/>
      <c r="BF538" s="23"/>
      <c r="BG538" s="21"/>
      <c r="BH538" s="21"/>
      <c r="BI538" s="21"/>
      <c r="BJ538" s="21"/>
      <c r="BK538" s="21"/>
      <c r="BL538" s="21"/>
      <c r="BM538" s="21"/>
      <c r="BN538" s="21"/>
      <c r="BO538" s="24"/>
      <c r="BP538" s="21"/>
      <c r="BQ538" s="21"/>
      <c r="BR538" s="23"/>
      <c r="BS538" s="23"/>
      <c r="BT538" s="24"/>
      <c r="BU538" s="25"/>
    </row>
    <row r="539" spans="1:73" s="22" customFormat="1" ht="201.75" customHeight="1" x14ac:dyDescent="0.25">
      <c r="A539" s="17"/>
      <c r="B539" s="18"/>
      <c r="C539" s="18"/>
      <c r="D539" s="19"/>
      <c r="E539" s="19"/>
      <c r="F539" s="20"/>
      <c r="G539" s="18"/>
      <c r="H539" s="18"/>
      <c r="I539" s="18"/>
      <c r="J539" s="18"/>
      <c r="K539" s="18"/>
      <c r="L539" s="20"/>
      <c r="M539" s="20"/>
      <c r="N539" s="231"/>
      <c r="O539" s="28"/>
      <c r="P539" s="18"/>
      <c r="Q539" s="28"/>
      <c r="R539" s="28"/>
      <c r="S539" s="28"/>
      <c r="T539" s="28"/>
      <c r="U539" s="28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21"/>
      <c r="BD539" s="181"/>
      <c r="BE539" s="21"/>
      <c r="BF539" s="21"/>
      <c r="BG539" s="21"/>
      <c r="BH539" s="21"/>
      <c r="BI539" s="21"/>
      <c r="BJ539" s="21"/>
      <c r="BK539" s="21"/>
      <c r="BL539" s="21"/>
      <c r="BM539" s="21"/>
      <c r="BN539" s="21"/>
      <c r="BO539" s="24"/>
      <c r="BP539" s="21"/>
      <c r="BQ539" s="21"/>
      <c r="BR539" s="23"/>
      <c r="BS539" s="23"/>
      <c r="BT539" s="24"/>
      <c r="BU539" s="25"/>
    </row>
    <row r="540" spans="1:73" s="22" customFormat="1" ht="409.6" customHeight="1" x14ac:dyDescent="0.25">
      <c r="A540" s="17"/>
      <c r="B540" s="18"/>
      <c r="C540" s="18"/>
      <c r="D540" s="19"/>
      <c r="E540" s="19"/>
      <c r="F540" s="20"/>
      <c r="G540" s="18"/>
      <c r="H540" s="18"/>
      <c r="I540" s="18"/>
      <c r="J540" s="18"/>
      <c r="K540" s="18"/>
      <c r="L540" s="20"/>
      <c r="M540" s="20"/>
      <c r="N540" s="20"/>
      <c r="O540" s="23"/>
      <c r="P540" s="20"/>
      <c r="Q540" s="20"/>
      <c r="R540" s="20"/>
      <c r="S540" s="20"/>
      <c r="T540" s="20"/>
      <c r="U540" s="23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1"/>
      <c r="BC540" s="21"/>
      <c r="BD540" s="181"/>
      <c r="BE540" s="21"/>
      <c r="BF540" s="21"/>
      <c r="BG540" s="21"/>
      <c r="BH540" s="21"/>
      <c r="BI540" s="21"/>
      <c r="BJ540" s="21"/>
      <c r="BK540" s="21"/>
      <c r="BL540" s="21"/>
      <c r="BM540" s="21"/>
      <c r="BN540" s="21"/>
      <c r="BO540" s="24"/>
      <c r="BP540" s="21"/>
      <c r="BQ540" s="21"/>
      <c r="BR540" s="23"/>
      <c r="BS540" s="23"/>
      <c r="BT540" s="24"/>
      <c r="BU540" s="25"/>
    </row>
    <row r="541" spans="1:73" s="22" customFormat="1" ht="201.75" customHeight="1" x14ac:dyDescent="0.25">
      <c r="A541" s="17"/>
      <c r="B541" s="18"/>
      <c r="C541" s="18"/>
      <c r="D541" s="19"/>
      <c r="E541" s="19"/>
      <c r="F541" s="20"/>
      <c r="G541" s="18"/>
      <c r="H541" s="18"/>
      <c r="I541" s="18"/>
      <c r="J541" s="18"/>
      <c r="K541" s="18"/>
      <c r="L541" s="20"/>
      <c r="M541" s="20"/>
      <c r="N541" s="20"/>
      <c r="O541" s="23"/>
      <c r="P541" s="20"/>
      <c r="Q541" s="20"/>
      <c r="R541" s="20"/>
      <c r="S541" s="20"/>
      <c r="T541" s="20"/>
      <c r="U541" s="23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1"/>
      <c r="BC541" s="21"/>
      <c r="BD541" s="181"/>
      <c r="BE541" s="21"/>
      <c r="BF541" s="21"/>
      <c r="BG541" s="21"/>
      <c r="BH541" s="21"/>
      <c r="BI541" s="21"/>
      <c r="BJ541" s="21"/>
      <c r="BK541" s="21"/>
      <c r="BL541" s="21"/>
      <c r="BM541" s="21"/>
      <c r="BN541" s="21"/>
      <c r="BO541" s="24"/>
      <c r="BP541" s="21"/>
      <c r="BQ541" s="21"/>
      <c r="BR541" s="23"/>
      <c r="BS541" s="23"/>
      <c r="BT541" s="24"/>
      <c r="BU541" s="25"/>
    </row>
    <row r="542" spans="1:73" s="22" customFormat="1" ht="201.75" customHeight="1" x14ac:dyDescent="0.25">
      <c r="A542" s="17"/>
      <c r="B542" s="18"/>
      <c r="C542" s="18"/>
      <c r="D542" s="19"/>
      <c r="E542" s="19"/>
      <c r="F542" s="20"/>
      <c r="G542" s="18"/>
      <c r="H542" s="18"/>
      <c r="I542" s="18"/>
      <c r="J542" s="18"/>
      <c r="K542" s="18"/>
      <c r="L542" s="20"/>
      <c r="M542" s="20"/>
      <c r="N542" s="20"/>
      <c r="O542" s="23"/>
      <c r="P542" s="20"/>
      <c r="Q542" s="23"/>
      <c r="R542" s="23"/>
      <c r="S542" s="23"/>
      <c r="T542" s="23"/>
      <c r="U542" s="23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0"/>
      <c r="AK542" s="23"/>
      <c r="AL542" s="23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0"/>
      <c r="BC542" s="23"/>
      <c r="BD542" s="231"/>
      <c r="BE542" s="23"/>
      <c r="BF542" s="23"/>
      <c r="BG542" s="21"/>
      <c r="BH542" s="21"/>
      <c r="BI542" s="21"/>
      <c r="BJ542" s="21"/>
      <c r="BK542" s="21"/>
      <c r="BL542" s="21"/>
      <c r="BM542" s="21"/>
      <c r="BN542" s="21"/>
      <c r="BO542" s="24"/>
      <c r="BP542" s="21"/>
      <c r="BQ542" s="21"/>
      <c r="BR542" s="23"/>
      <c r="BS542" s="23"/>
      <c r="BT542" s="24"/>
      <c r="BU542" s="25"/>
    </row>
    <row r="543" spans="1:73" s="22" customFormat="1" ht="201.75" customHeight="1" x14ac:dyDescent="0.25">
      <c r="A543" s="17"/>
      <c r="B543" s="18"/>
      <c r="C543" s="18"/>
      <c r="D543" s="19"/>
      <c r="E543" s="19"/>
      <c r="F543" s="20"/>
      <c r="G543" s="18"/>
      <c r="H543" s="18"/>
      <c r="I543" s="18"/>
      <c r="J543" s="18"/>
      <c r="K543" s="18"/>
      <c r="L543" s="20"/>
      <c r="M543" s="20"/>
      <c r="N543" s="20"/>
      <c r="O543" s="23"/>
      <c r="P543" s="20"/>
      <c r="Q543" s="28"/>
      <c r="R543" s="28"/>
      <c r="S543" s="28"/>
      <c r="T543" s="28"/>
      <c r="U543" s="28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1"/>
      <c r="BD543" s="181"/>
      <c r="BE543" s="21"/>
      <c r="BF543" s="21"/>
      <c r="BG543" s="21"/>
      <c r="BH543" s="21"/>
      <c r="BI543" s="21"/>
      <c r="BJ543" s="21"/>
      <c r="BK543" s="21"/>
      <c r="BL543" s="21"/>
      <c r="BM543" s="21"/>
      <c r="BN543" s="21"/>
      <c r="BO543" s="24"/>
      <c r="BP543" s="21"/>
      <c r="BQ543" s="21"/>
      <c r="BR543" s="23"/>
      <c r="BS543" s="23"/>
      <c r="BT543" s="24"/>
      <c r="BU543" s="25"/>
    </row>
    <row r="544" spans="1:73" s="22" customFormat="1" ht="201.75" customHeight="1" x14ac:dyDescent="0.25">
      <c r="A544" s="17"/>
      <c r="B544" s="18"/>
      <c r="C544" s="18"/>
      <c r="D544" s="19"/>
      <c r="E544" s="19"/>
      <c r="F544" s="20"/>
      <c r="G544" s="18"/>
      <c r="H544" s="18"/>
      <c r="I544" s="18"/>
      <c r="J544" s="18"/>
      <c r="K544" s="18"/>
      <c r="L544" s="20"/>
      <c r="M544" s="20"/>
      <c r="N544" s="20"/>
      <c r="O544" s="23"/>
      <c r="P544" s="20"/>
      <c r="Q544" s="20"/>
      <c r="R544" s="20"/>
      <c r="S544" s="20"/>
      <c r="T544" s="20"/>
      <c r="U544" s="23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21"/>
      <c r="BD544" s="181"/>
      <c r="BE544" s="21"/>
      <c r="BF544" s="21"/>
      <c r="BG544" s="21"/>
      <c r="BH544" s="21"/>
      <c r="BI544" s="21"/>
      <c r="BJ544" s="21"/>
      <c r="BK544" s="21"/>
      <c r="BL544" s="21"/>
      <c r="BM544" s="21"/>
      <c r="BN544" s="21"/>
      <c r="BO544" s="24"/>
      <c r="BP544" s="21"/>
      <c r="BQ544" s="21"/>
      <c r="BR544" s="23"/>
      <c r="BS544" s="23"/>
      <c r="BT544" s="24"/>
      <c r="BU544" s="25"/>
    </row>
    <row r="545" spans="1:73" s="22" customFormat="1" ht="201.75" customHeight="1" x14ac:dyDescent="0.25">
      <c r="A545" s="17"/>
      <c r="B545" s="18"/>
      <c r="C545" s="18"/>
      <c r="D545" s="19"/>
      <c r="E545" s="19"/>
      <c r="F545" s="20"/>
      <c r="G545" s="18"/>
      <c r="H545" s="18"/>
      <c r="I545" s="18"/>
      <c r="J545" s="18"/>
      <c r="K545" s="18"/>
      <c r="L545" s="20"/>
      <c r="M545" s="20"/>
      <c r="N545" s="231"/>
      <c r="O545" s="28"/>
      <c r="P545" s="18"/>
      <c r="Q545" s="28"/>
      <c r="R545" s="28"/>
      <c r="S545" s="28"/>
      <c r="T545" s="28"/>
      <c r="U545" s="28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  <c r="BB545" s="21"/>
      <c r="BC545" s="21"/>
      <c r="BD545" s="181"/>
      <c r="BE545" s="21"/>
      <c r="BF545" s="21"/>
      <c r="BG545" s="21"/>
      <c r="BH545" s="21"/>
      <c r="BI545" s="21"/>
      <c r="BJ545" s="21"/>
      <c r="BK545" s="21"/>
      <c r="BL545" s="21"/>
      <c r="BM545" s="21"/>
      <c r="BN545" s="21"/>
      <c r="BO545" s="24"/>
      <c r="BP545" s="21"/>
      <c r="BQ545" s="21"/>
      <c r="BR545" s="23"/>
      <c r="BS545" s="23"/>
      <c r="BT545" s="24"/>
      <c r="BU545" s="25"/>
    </row>
    <row r="546" spans="1:73" s="22" customFormat="1" ht="259.5" customHeight="1" x14ac:dyDescent="0.25">
      <c r="A546" s="17"/>
      <c r="B546" s="18"/>
      <c r="C546" s="18"/>
      <c r="D546" s="19"/>
      <c r="E546" s="19"/>
      <c r="F546" s="20"/>
      <c r="G546" s="18"/>
      <c r="H546" s="18"/>
      <c r="I546" s="18"/>
      <c r="J546" s="18"/>
      <c r="K546" s="18"/>
      <c r="L546" s="20"/>
      <c r="M546" s="20"/>
      <c r="N546" s="20"/>
      <c r="O546" s="29"/>
      <c r="P546" s="29"/>
      <c r="Q546" s="29"/>
      <c r="R546" s="29"/>
      <c r="S546" s="29"/>
      <c r="T546" s="29"/>
      <c r="U546" s="29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21"/>
      <c r="BD546" s="231"/>
      <c r="BE546" s="29"/>
      <c r="BF546" s="29"/>
      <c r="BG546" s="21"/>
      <c r="BH546" s="21"/>
      <c r="BI546" s="21"/>
      <c r="BJ546" s="20"/>
      <c r="BK546" s="63"/>
      <c r="BL546" s="29"/>
      <c r="BM546" s="21"/>
      <c r="BN546" s="195"/>
      <c r="BO546" s="24"/>
      <c r="BP546" s="21"/>
      <c r="BQ546" s="21"/>
      <c r="BR546" s="23"/>
      <c r="BS546" s="23"/>
      <c r="BT546" s="24"/>
      <c r="BU546" s="25"/>
    </row>
    <row r="547" spans="1:73" s="22" customFormat="1" ht="244.5" customHeight="1" x14ac:dyDescent="0.25">
      <c r="A547" s="17"/>
      <c r="B547" s="18"/>
      <c r="C547" s="18"/>
      <c r="D547" s="19"/>
      <c r="E547" s="19"/>
      <c r="F547" s="20"/>
      <c r="G547" s="18"/>
      <c r="H547" s="18"/>
      <c r="I547" s="18"/>
      <c r="J547" s="18"/>
      <c r="K547" s="18"/>
      <c r="L547" s="20"/>
      <c r="M547" s="20"/>
      <c r="N547" s="20"/>
      <c r="O547" s="20"/>
      <c r="P547" s="20"/>
      <c r="Q547" s="29"/>
      <c r="R547" s="29"/>
      <c r="S547" s="29"/>
      <c r="T547" s="29"/>
      <c r="U547" s="29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21"/>
      <c r="BD547" s="231"/>
      <c r="BE547" s="187"/>
      <c r="BF547" s="29"/>
      <c r="BG547" s="21"/>
      <c r="BH547" s="21"/>
      <c r="BI547" s="21"/>
      <c r="BJ547" s="20"/>
      <c r="BK547" s="63"/>
      <c r="BL547" s="29"/>
      <c r="BM547" s="21"/>
      <c r="BN547" s="195"/>
      <c r="BO547" s="24"/>
      <c r="BP547" s="21"/>
      <c r="BQ547" s="21"/>
      <c r="BR547" s="23"/>
      <c r="BS547" s="23"/>
      <c r="BT547" s="24"/>
      <c r="BU547" s="25"/>
    </row>
    <row r="548" spans="1:73" s="22" customFormat="1" ht="219.75" customHeight="1" x14ac:dyDescent="0.25">
      <c r="A548" s="17"/>
      <c r="B548" s="18"/>
      <c r="C548" s="18"/>
      <c r="D548" s="19"/>
      <c r="E548" s="19"/>
      <c r="F548" s="20"/>
      <c r="G548" s="18"/>
      <c r="H548" s="18"/>
      <c r="I548" s="18"/>
      <c r="J548" s="18"/>
      <c r="K548" s="18"/>
      <c r="L548" s="20"/>
      <c r="M548" s="20"/>
      <c r="N548" s="20"/>
      <c r="O548" s="63"/>
      <c r="P548" s="63"/>
      <c r="Q548" s="63"/>
      <c r="R548" s="63"/>
      <c r="S548" s="63"/>
      <c r="T548" s="63"/>
      <c r="U548" s="63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21"/>
      <c r="BD548" s="186"/>
      <c r="BE548" s="188"/>
      <c r="BF548" s="189"/>
      <c r="BG548" s="21"/>
      <c r="BH548" s="21"/>
      <c r="BI548" s="21"/>
      <c r="BJ548" s="21"/>
      <c r="BK548" s="21"/>
      <c r="BL548" s="21"/>
      <c r="BM548" s="21"/>
      <c r="BN548" s="195"/>
      <c r="BO548" s="24"/>
      <c r="BP548" s="21"/>
      <c r="BQ548" s="21"/>
      <c r="BR548" s="23"/>
      <c r="BS548" s="23"/>
      <c r="BT548" s="24"/>
      <c r="BU548" s="25"/>
    </row>
    <row r="549" spans="1:73" s="22" customFormat="1" ht="219.75" customHeight="1" x14ac:dyDescent="0.25">
      <c r="A549" s="17"/>
      <c r="B549" s="18"/>
      <c r="C549" s="18"/>
      <c r="D549" s="19"/>
      <c r="E549" s="19"/>
      <c r="F549" s="20"/>
      <c r="G549" s="18"/>
      <c r="H549" s="18"/>
      <c r="I549" s="18"/>
      <c r="J549" s="18"/>
      <c r="K549" s="18"/>
      <c r="L549" s="20"/>
      <c r="M549" s="20"/>
      <c r="N549" s="20"/>
      <c r="O549" s="29"/>
      <c r="P549" s="29"/>
      <c r="Q549" s="29"/>
      <c r="R549" s="29"/>
      <c r="S549" s="29"/>
      <c r="T549" s="29"/>
      <c r="U549" s="29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21"/>
      <c r="BD549" s="231"/>
      <c r="BE549" s="29"/>
      <c r="BF549" s="29"/>
      <c r="BG549" s="21"/>
      <c r="BH549" s="21"/>
      <c r="BI549" s="21"/>
      <c r="BJ549" s="21"/>
      <c r="BK549" s="21"/>
      <c r="BL549" s="21"/>
      <c r="BM549" s="21"/>
      <c r="BN549" s="195"/>
      <c r="BO549" s="24"/>
      <c r="BP549" s="21"/>
      <c r="BQ549" s="21"/>
      <c r="BR549" s="23"/>
      <c r="BS549" s="23"/>
      <c r="BT549" s="24"/>
      <c r="BU549" s="25"/>
    </row>
    <row r="550" spans="1:73" s="22" customFormat="1" ht="219.75" customHeight="1" x14ac:dyDescent="0.25">
      <c r="A550" s="17"/>
      <c r="B550" s="18"/>
      <c r="C550" s="18"/>
      <c r="D550" s="19"/>
      <c r="E550" s="19"/>
      <c r="F550" s="20"/>
      <c r="G550" s="18"/>
      <c r="H550" s="18"/>
      <c r="I550" s="18"/>
      <c r="J550" s="18"/>
      <c r="K550" s="18"/>
      <c r="L550" s="20"/>
      <c r="M550" s="20"/>
      <c r="N550" s="20"/>
      <c r="O550" s="29"/>
      <c r="P550" s="29"/>
      <c r="Q550" s="29"/>
      <c r="R550" s="29"/>
      <c r="S550" s="29"/>
      <c r="T550" s="29"/>
      <c r="U550" s="29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21"/>
      <c r="BD550" s="186"/>
      <c r="BE550" s="188"/>
      <c r="BF550" s="189"/>
      <c r="BG550" s="21"/>
      <c r="BH550" s="21"/>
      <c r="BI550" s="21"/>
      <c r="BJ550" s="21"/>
      <c r="BK550" s="21"/>
      <c r="BL550" s="21"/>
      <c r="BM550" s="21"/>
      <c r="BN550" s="195"/>
      <c r="BO550" s="24"/>
      <c r="BP550" s="21"/>
      <c r="BQ550" s="21"/>
      <c r="BR550" s="23"/>
      <c r="BS550" s="23"/>
      <c r="BT550" s="24"/>
      <c r="BU550" s="25"/>
    </row>
    <row r="551" spans="1:73" s="22" customFormat="1" ht="409.6" customHeight="1" x14ac:dyDescent="0.25">
      <c r="A551" s="17"/>
      <c r="B551" s="18"/>
      <c r="C551" s="18"/>
      <c r="D551" s="19"/>
      <c r="E551" s="19"/>
      <c r="F551" s="20"/>
      <c r="G551" s="18"/>
      <c r="H551" s="18"/>
      <c r="I551" s="18"/>
      <c r="J551" s="18"/>
      <c r="K551" s="18"/>
      <c r="L551" s="20"/>
      <c r="M551" s="20"/>
      <c r="N551" s="20"/>
      <c r="O551" s="29"/>
      <c r="P551" s="29"/>
      <c r="Q551" s="29"/>
      <c r="R551" s="29"/>
      <c r="S551" s="29"/>
      <c r="T551" s="29"/>
      <c r="U551" s="29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21"/>
      <c r="BD551" s="231"/>
      <c r="BE551" s="29"/>
      <c r="BF551" s="20"/>
      <c r="BG551" s="21"/>
      <c r="BH551" s="21"/>
      <c r="BI551" s="21"/>
      <c r="BJ551" s="21"/>
      <c r="BK551" s="21"/>
      <c r="BL551" s="21"/>
      <c r="BM551" s="21"/>
      <c r="BN551" s="195"/>
      <c r="BO551" s="24"/>
      <c r="BP551" s="21"/>
      <c r="BQ551" s="21"/>
      <c r="BR551" s="23"/>
      <c r="BS551" s="23"/>
      <c r="BT551" s="24"/>
      <c r="BU551" s="25"/>
    </row>
    <row r="552" spans="1:73" s="22" customFormat="1" ht="409.5" customHeight="1" x14ac:dyDescent="0.25">
      <c r="A552" s="17"/>
      <c r="B552" s="18"/>
      <c r="C552" s="18"/>
      <c r="D552" s="19"/>
      <c r="E552" s="19"/>
      <c r="F552" s="20"/>
      <c r="G552" s="18"/>
      <c r="H552" s="18"/>
      <c r="I552" s="18"/>
      <c r="J552" s="18"/>
      <c r="K552" s="18"/>
      <c r="L552" s="20"/>
      <c r="M552" s="20"/>
      <c r="N552" s="20"/>
      <c r="O552" s="29"/>
      <c r="P552" s="29"/>
      <c r="Q552" s="29"/>
      <c r="R552" s="29"/>
      <c r="S552" s="29"/>
      <c r="T552" s="29"/>
      <c r="U552" s="29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0"/>
      <c r="AI552" s="29"/>
      <c r="AJ552" s="29"/>
      <c r="AK552" s="21"/>
      <c r="AL552" s="231"/>
      <c r="AM552" s="29"/>
      <c r="AN552" s="29"/>
      <c r="AO552" s="21"/>
      <c r="AP552" s="21"/>
      <c r="AQ552" s="21"/>
      <c r="AR552" s="21"/>
      <c r="AS552" s="21"/>
      <c r="AT552" s="231"/>
      <c r="AU552" s="29"/>
      <c r="AV552" s="231"/>
      <c r="AW552" s="29"/>
      <c r="AX552" s="21"/>
      <c r="AY552" s="21"/>
      <c r="AZ552" s="21"/>
      <c r="BA552" s="21"/>
      <c r="BB552" s="21"/>
      <c r="BC552" s="21"/>
      <c r="BD552" s="231"/>
      <c r="BE552" s="29"/>
      <c r="BF552" s="29"/>
      <c r="BG552" s="21"/>
      <c r="BH552" s="21"/>
      <c r="BI552" s="21"/>
      <c r="BJ552" s="21"/>
      <c r="BK552" s="21"/>
      <c r="BL552" s="21"/>
      <c r="BM552" s="21"/>
      <c r="BN552" s="195"/>
      <c r="BO552" s="24"/>
      <c r="BP552" s="21"/>
      <c r="BQ552" s="21"/>
      <c r="BR552" s="23"/>
      <c r="BS552" s="23"/>
      <c r="BT552" s="24"/>
      <c r="BU552" s="25"/>
    </row>
    <row r="553" spans="1:73" s="22" customFormat="1" ht="137.25" customHeight="1" x14ac:dyDescent="0.25">
      <c r="A553" s="17"/>
      <c r="B553" s="18"/>
      <c r="C553" s="18"/>
      <c r="D553" s="19"/>
      <c r="E553" s="19"/>
      <c r="F553" s="20"/>
      <c r="G553" s="18"/>
      <c r="H553" s="18"/>
      <c r="I553" s="18"/>
      <c r="J553" s="18"/>
      <c r="K553" s="18"/>
      <c r="L553" s="20"/>
      <c r="M553" s="20"/>
      <c r="N553" s="20"/>
      <c r="O553" s="29"/>
      <c r="P553" s="29"/>
      <c r="Q553" s="29"/>
      <c r="R553" s="29"/>
      <c r="S553" s="29"/>
      <c r="T553" s="29"/>
      <c r="U553" s="29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21"/>
      <c r="BD553" s="186"/>
      <c r="BE553" s="188"/>
      <c r="BF553" s="189"/>
      <c r="BG553" s="21"/>
      <c r="BH553" s="21"/>
      <c r="BI553" s="21"/>
      <c r="BJ553" s="21"/>
      <c r="BK553" s="21"/>
      <c r="BL553" s="21"/>
      <c r="BM553" s="21"/>
      <c r="BN553" s="195"/>
      <c r="BO553" s="24"/>
      <c r="BP553" s="21"/>
      <c r="BQ553" s="21"/>
      <c r="BR553" s="23"/>
      <c r="BS553" s="23"/>
      <c r="BT553" s="24"/>
      <c r="BU553" s="25"/>
    </row>
    <row r="554" spans="1:73" s="22" customFormat="1" ht="137.25" customHeight="1" x14ac:dyDescent="0.25">
      <c r="A554" s="17"/>
      <c r="B554" s="18"/>
      <c r="C554" s="18"/>
      <c r="D554" s="19"/>
      <c r="E554" s="19"/>
      <c r="F554" s="20"/>
      <c r="G554" s="18"/>
      <c r="H554" s="18"/>
      <c r="I554" s="18"/>
      <c r="J554" s="18"/>
      <c r="K554" s="18"/>
      <c r="L554" s="20"/>
      <c r="M554" s="20"/>
      <c r="N554" s="20"/>
      <c r="O554" s="29"/>
      <c r="P554" s="29"/>
      <c r="Q554" s="29"/>
      <c r="R554" s="29"/>
      <c r="S554" s="29"/>
      <c r="T554" s="29"/>
      <c r="U554" s="29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21"/>
      <c r="BD554" s="186"/>
      <c r="BE554" s="188"/>
      <c r="BF554" s="189"/>
      <c r="BG554" s="21"/>
      <c r="BH554" s="21"/>
      <c r="BI554" s="21"/>
      <c r="BJ554" s="21"/>
      <c r="BK554" s="21"/>
      <c r="BL554" s="21"/>
      <c r="BM554" s="21"/>
      <c r="BN554" s="195"/>
      <c r="BO554" s="24"/>
      <c r="BP554" s="21"/>
      <c r="BQ554" s="21"/>
      <c r="BR554" s="23"/>
      <c r="BS554" s="23"/>
      <c r="BT554" s="24"/>
      <c r="BU554" s="25"/>
    </row>
    <row r="555" spans="1:73" s="22" customFormat="1" ht="137.25" customHeight="1" x14ac:dyDescent="0.25">
      <c r="A555" s="17"/>
      <c r="B555" s="18"/>
      <c r="C555" s="18"/>
      <c r="D555" s="19"/>
      <c r="E555" s="19"/>
      <c r="F555" s="20"/>
      <c r="G555" s="18"/>
      <c r="H555" s="18"/>
      <c r="I555" s="18"/>
      <c r="J555" s="18"/>
      <c r="K555" s="18"/>
      <c r="L555" s="20"/>
      <c r="M555" s="20"/>
      <c r="N555" s="20"/>
      <c r="O555" s="29"/>
      <c r="P555" s="29"/>
      <c r="Q555" s="29"/>
      <c r="R555" s="29"/>
      <c r="S555" s="29"/>
      <c r="T555" s="29"/>
      <c r="U555" s="29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21"/>
      <c r="BD555" s="186"/>
      <c r="BE555" s="188"/>
      <c r="BF555" s="189"/>
      <c r="BG555" s="21"/>
      <c r="BH555" s="21"/>
      <c r="BI555" s="21"/>
      <c r="BJ555" s="21"/>
      <c r="BK555" s="21"/>
      <c r="BL555" s="21"/>
      <c r="BM555" s="21"/>
      <c r="BN555" s="195"/>
      <c r="BO555" s="24"/>
      <c r="BP555" s="21"/>
      <c r="BQ555" s="21"/>
      <c r="BR555" s="23"/>
      <c r="BS555" s="23"/>
      <c r="BT555" s="24"/>
      <c r="BU555" s="25"/>
    </row>
    <row r="556" spans="1:73" s="22" customFormat="1" ht="137.25" customHeight="1" x14ac:dyDescent="0.25">
      <c r="A556" s="17"/>
      <c r="B556" s="18"/>
      <c r="C556" s="18"/>
      <c r="D556" s="19"/>
      <c r="E556" s="19"/>
      <c r="F556" s="20"/>
      <c r="G556" s="18"/>
      <c r="H556" s="18"/>
      <c r="I556" s="18"/>
      <c r="J556" s="18"/>
      <c r="K556" s="18"/>
      <c r="L556" s="20"/>
      <c r="M556" s="20"/>
      <c r="N556" s="20"/>
      <c r="O556" s="29"/>
      <c r="P556" s="29"/>
      <c r="Q556" s="29"/>
      <c r="R556" s="29"/>
      <c r="S556" s="29"/>
      <c r="T556" s="29"/>
      <c r="U556" s="29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21"/>
      <c r="BD556" s="186"/>
      <c r="BE556" s="188"/>
      <c r="BF556" s="189"/>
      <c r="BG556" s="21"/>
      <c r="BH556" s="21"/>
      <c r="BI556" s="21"/>
      <c r="BJ556" s="21"/>
      <c r="BK556" s="21"/>
      <c r="BL556" s="21"/>
      <c r="BM556" s="21"/>
      <c r="BN556" s="195"/>
      <c r="BO556" s="24"/>
      <c r="BP556" s="21"/>
      <c r="BQ556" s="21"/>
      <c r="BR556" s="23"/>
      <c r="BS556" s="23"/>
      <c r="BT556" s="24"/>
      <c r="BU556" s="25"/>
    </row>
    <row r="557" spans="1:73" s="22" customFormat="1" ht="137.25" customHeight="1" x14ac:dyDescent="0.25">
      <c r="A557" s="17"/>
      <c r="B557" s="18"/>
      <c r="C557" s="18"/>
      <c r="D557" s="19"/>
      <c r="E557" s="19"/>
      <c r="F557" s="20"/>
      <c r="G557" s="18"/>
      <c r="H557" s="18"/>
      <c r="I557" s="18"/>
      <c r="J557" s="18"/>
      <c r="K557" s="18"/>
      <c r="L557" s="20"/>
      <c r="M557" s="20"/>
      <c r="N557" s="20"/>
      <c r="O557" s="29"/>
      <c r="P557" s="29"/>
      <c r="Q557" s="29"/>
      <c r="R557" s="29"/>
      <c r="S557" s="29"/>
      <c r="T557" s="29"/>
      <c r="U557" s="29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1"/>
      <c r="BC557" s="21"/>
      <c r="BD557" s="186"/>
      <c r="BE557" s="188"/>
      <c r="BF557" s="189"/>
      <c r="BG557" s="21"/>
      <c r="BH557" s="21"/>
      <c r="BI557" s="21"/>
      <c r="BJ557" s="21"/>
      <c r="BK557" s="21"/>
      <c r="BL557" s="21"/>
      <c r="BM557" s="21"/>
      <c r="BN557" s="195"/>
      <c r="BO557" s="24"/>
      <c r="BP557" s="21"/>
      <c r="BQ557" s="21"/>
      <c r="BR557" s="23"/>
      <c r="BS557" s="23"/>
      <c r="BT557" s="24"/>
      <c r="BU557" s="25"/>
    </row>
    <row r="558" spans="1:73" s="22" customFormat="1" ht="291.75" customHeight="1" x14ac:dyDescent="0.25">
      <c r="A558" s="17"/>
      <c r="B558" s="18"/>
      <c r="C558" s="18"/>
      <c r="D558" s="19"/>
      <c r="E558" s="19"/>
      <c r="F558" s="20"/>
      <c r="G558" s="18"/>
      <c r="H558" s="18"/>
      <c r="I558" s="18"/>
      <c r="J558" s="18"/>
      <c r="K558" s="18"/>
      <c r="L558" s="20"/>
      <c r="M558" s="20"/>
      <c r="N558" s="20"/>
      <c r="O558" s="29"/>
      <c r="P558" s="29"/>
      <c r="Q558" s="29"/>
      <c r="R558" s="29"/>
      <c r="S558" s="29"/>
      <c r="T558" s="29"/>
      <c r="U558" s="29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0"/>
      <c r="BC558" s="21"/>
      <c r="BD558" s="231"/>
      <c r="BE558" s="29"/>
      <c r="BF558" s="20"/>
      <c r="BG558" s="23"/>
      <c r="BH558" s="21"/>
      <c r="BI558" s="21"/>
      <c r="BJ558" s="21"/>
      <c r="BK558" s="21"/>
      <c r="BL558" s="21"/>
      <c r="BM558" s="21"/>
      <c r="BN558" s="21"/>
      <c r="BO558" s="24"/>
      <c r="BP558" s="21"/>
      <c r="BQ558" s="21"/>
      <c r="BR558" s="23"/>
      <c r="BS558" s="23"/>
      <c r="BT558" s="24"/>
      <c r="BU558" s="25"/>
    </row>
    <row r="559" spans="1:73" s="22" customFormat="1" ht="291.75" customHeight="1" x14ac:dyDescent="0.25">
      <c r="A559" s="17"/>
      <c r="B559" s="18"/>
      <c r="C559" s="18"/>
      <c r="D559" s="19"/>
      <c r="E559" s="19"/>
      <c r="F559" s="20"/>
      <c r="G559" s="18"/>
      <c r="H559" s="18"/>
      <c r="I559" s="18"/>
      <c r="J559" s="18"/>
      <c r="K559" s="18"/>
      <c r="L559" s="20"/>
      <c r="M559" s="20"/>
      <c r="N559" s="20"/>
      <c r="O559" s="29"/>
      <c r="P559" s="29"/>
      <c r="Q559" s="29"/>
      <c r="R559" s="29"/>
      <c r="S559" s="29"/>
      <c r="T559" s="29"/>
      <c r="U559" s="29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1"/>
      <c r="BB559" s="20"/>
      <c r="BC559" s="21"/>
      <c r="BD559" s="231"/>
      <c r="BE559" s="182"/>
      <c r="BF559" s="20"/>
      <c r="BG559" s="23"/>
      <c r="BH559" s="21"/>
      <c r="BI559" s="21"/>
      <c r="BJ559" s="21"/>
      <c r="BK559" s="21"/>
      <c r="BL559" s="21"/>
      <c r="BM559" s="21"/>
      <c r="BN559" s="21"/>
      <c r="BO559" s="24"/>
      <c r="BP559" s="21"/>
      <c r="BQ559" s="21"/>
      <c r="BR559" s="23"/>
      <c r="BS559" s="23"/>
      <c r="BT559" s="24"/>
      <c r="BU559" s="25"/>
    </row>
    <row r="560" spans="1:73" s="22" customFormat="1" ht="197.25" customHeight="1" x14ac:dyDescent="0.25">
      <c r="A560" s="17"/>
      <c r="B560" s="18"/>
      <c r="C560" s="18"/>
      <c r="D560" s="19"/>
      <c r="E560" s="19"/>
      <c r="F560" s="20"/>
      <c r="G560" s="18"/>
      <c r="H560" s="18"/>
      <c r="I560" s="18"/>
      <c r="J560" s="18"/>
      <c r="K560" s="18"/>
      <c r="L560" s="20"/>
      <c r="M560" s="20"/>
      <c r="N560" s="20"/>
      <c r="O560" s="23"/>
      <c r="P560" s="23"/>
      <c r="Q560" s="23"/>
      <c r="R560" s="23"/>
      <c r="S560" s="23"/>
      <c r="T560" s="23"/>
      <c r="U560" s="20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21"/>
      <c r="BD560" s="231"/>
      <c r="BE560" s="20"/>
      <c r="BF560" s="20"/>
      <c r="BG560" s="21"/>
      <c r="BH560" s="21"/>
      <c r="BI560" s="21"/>
      <c r="BJ560" s="21"/>
      <c r="BK560" s="21"/>
      <c r="BL560" s="21"/>
      <c r="BM560" s="21"/>
      <c r="BN560" s="195"/>
      <c r="BO560" s="24"/>
      <c r="BP560" s="21"/>
      <c r="BQ560" s="21"/>
      <c r="BR560" s="23"/>
      <c r="BS560" s="23"/>
      <c r="BT560" s="24"/>
      <c r="BU560" s="25"/>
    </row>
    <row r="561" spans="1:75" s="22" customFormat="1" ht="197.25" customHeight="1" x14ac:dyDescent="0.25">
      <c r="A561" s="17"/>
      <c r="B561" s="18"/>
      <c r="C561" s="18"/>
      <c r="D561" s="19"/>
      <c r="E561" s="19"/>
      <c r="F561" s="20"/>
      <c r="G561" s="18"/>
      <c r="H561" s="18"/>
      <c r="I561" s="18"/>
      <c r="J561" s="18"/>
      <c r="K561" s="18"/>
      <c r="L561" s="20"/>
      <c r="M561" s="20"/>
      <c r="N561" s="20"/>
      <c r="O561" s="23"/>
      <c r="P561" s="23"/>
      <c r="Q561" s="23"/>
      <c r="R561" s="23"/>
      <c r="S561" s="23"/>
      <c r="T561" s="23"/>
      <c r="U561" s="20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21"/>
      <c r="BD561" s="184"/>
      <c r="BE561" s="189"/>
      <c r="BF561" s="189"/>
      <c r="BG561" s="21"/>
      <c r="BH561" s="21"/>
      <c r="BI561" s="21"/>
      <c r="BJ561" s="21"/>
      <c r="BK561" s="21"/>
      <c r="BL561" s="21"/>
      <c r="BM561" s="21"/>
      <c r="BN561" s="195"/>
      <c r="BO561" s="24"/>
      <c r="BP561" s="21"/>
      <c r="BQ561" s="21"/>
      <c r="BR561" s="23"/>
      <c r="BS561" s="23"/>
      <c r="BT561" s="24"/>
      <c r="BU561" s="25"/>
    </row>
    <row r="562" spans="1:75" s="22" customFormat="1" ht="279.75" customHeight="1" x14ac:dyDescent="0.25">
      <c r="A562" s="17"/>
      <c r="B562" s="18"/>
      <c r="C562" s="18"/>
      <c r="D562" s="19"/>
      <c r="E562" s="19"/>
      <c r="F562" s="20"/>
      <c r="G562" s="18"/>
      <c r="H562" s="18"/>
      <c r="I562" s="18"/>
      <c r="J562" s="18"/>
      <c r="K562" s="18"/>
      <c r="L562" s="20"/>
      <c r="M562" s="20"/>
      <c r="N562" s="20"/>
      <c r="O562" s="190"/>
      <c r="P562" s="190"/>
      <c r="Q562" s="190"/>
      <c r="R562" s="190"/>
      <c r="S562" s="190"/>
      <c r="T562" s="190"/>
      <c r="U562" s="190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21"/>
      <c r="BD562" s="231"/>
      <c r="BE562" s="63"/>
      <c r="BF562" s="63"/>
      <c r="BG562" s="21"/>
      <c r="BH562" s="21"/>
      <c r="BI562" s="21"/>
      <c r="BJ562" s="21"/>
      <c r="BK562" s="21"/>
      <c r="BL562" s="21"/>
      <c r="BM562" s="21"/>
      <c r="BN562" s="21"/>
      <c r="BO562" s="24"/>
      <c r="BP562" s="21"/>
      <c r="BQ562" s="21"/>
      <c r="BR562" s="23"/>
      <c r="BS562" s="23"/>
      <c r="BT562" s="24"/>
      <c r="BU562" s="25"/>
    </row>
    <row r="563" spans="1:75" s="22" customFormat="1" ht="171.75" customHeight="1" x14ac:dyDescent="0.25">
      <c r="A563" s="17"/>
      <c r="B563" s="18"/>
      <c r="C563" s="18"/>
      <c r="D563" s="19"/>
      <c r="E563" s="19"/>
      <c r="F563" s="20"/>
      <c r="G563" s="18"/>
      <c r="H563" s="18"/>
      <c r="I563" s="18"/>
      <c r="J563" s="18"/>
      <c r="K563" s="18"/>
      <c r="L563" s="20"/>
      <c r="M563" s="20"/>
      <c r="N563" s="20"/>
      <c r="O563" s="23"/>
      <c r="P563" s="23"/>
      <c r="Q563" s="23"/>
      <c r="R563" s="23"/>
      <c r="S563" s="23"/>
      <c r="T563" s="23"/>
      <c r="U563" s="23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21"/>
      <c r="BD563" s="231"/>
      <c r="BE563" s="23"/>
      <c r="BF563" s="23"/>
      <c r="BG563" s="21"/>
      <c r="BH563" s="21"/>
      <c r="BI563" s="21"/>
      <c r="BJ563" s="21"/>
      <c r="BK563" s="21"/>
      <c r="BL563" s="21"/>
      <c r="BM563" s="21"/>
      <c r="BN563" s="21"/>
      <c r="BO563" s="24"/>
      <c r="BP563" s="21"/>
      <c r="BQ563" s="21"/>
      <c r="BR563" s="23"/>
      <c r="BS563" s="23"/>
      <c r="BT563" s="24"/>
      <c r="BU563" s="25"/>
    </row>
    <row r="564" spans="1:75" s="22" customFormat="1" ht="129.75" customHeight="1" x14ac:dyDescent="0.25">
      <c r="A564" s="17"/>
      <c r="B564" s="18"/>
      <c r="C564" s="18"/>
      <c r="D564" s="19"/>
      <c r="E564" s="19"/>
      <c r="F564" s="20"/>
      <c r="G564" s="18"/>
      <c r="H564" s="18"/>
      <c r="I564" s="18"/>
      <c r="J564" s="18"/>
      <c r="K564" s="18"/>
      <c r="L564" s="20"/>
      <c r="M564" s="20"/>
      <c r="N564" s="20"/>
      <c r="O564" s="23"/>
      <c r="P564" s="23"/>
      <c r="Q564" s="23"/>
      <c r="R564" s="23"/>
      <c r="S564" s="23"/>
      <c r="T564" s="23"/>
      <c r="U564" s="23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21"/>
      <c r="BD564" s="191"/>
      <c r="BE564" s="29"/>
      <c r="BF564" s="29"/>
      <c r="BG564" s="21"/>
      <c r="BH564" s="21"/>
      <c r="BI564" s="21"/>
      <c r="BJ564" s="21"/>
      <c r="BK564" s="21"/>
      <c r="BL564" s="21"/>
      <c r="BM564" s="21"/>
      <c r="BN564" s="195"/>
      <c r="BO564" s="24"/>
      <c r="BP564" s="21"/>
      <c r="BQ564" s="21"/>
      <c r="BR564" s="23"/>
      <c r="BS564" s="23"/>
      <c r="BT564" s="24"/>
      <c r="BU564" s="25"/>
    </row>
    <row r="565" spans="1:75" s="22" customFormat="1" ht="187.5" customHeight="1" x14ac:dyDescent="0.25">
      <c r="A565" s="17"/>
      <c r="B565" s="18"/>
      <c r="C565" s="18"/>
      <c r="D565" s="19"/>
      <c r="E565" s="19"/>
      <c r="F565" s="20"/>
      <c r="G565" s="18"/>
      <c r="H565" s="18"/>
      <c r="I565" s="18"/>
      <c r="J565" s="18"/>
      <c r="K565" s="18"/>
      <c r="L565" s="20"/>
      <c r="M565" s="20"/>
      <c r="N565" s="29"/>
      <c r="O565" s="29"/>
      <c r="P565" s="29"/>
      <c r="Q565" s="29"/>
      <c r="R565" s="29"/>
      <c r="S565" s="29"/>
      <c r="T565" s="29"/>
      <c r="U565" s="29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21"/>
      <c r="BD565" s="231"/>
      <c r="BE565" s="23"/>
      <c r="BF565" s="23"/>
      <c r="BG565" s="21"/>
      <c r="BH565" s="21"/>
      <c r="BI565" s="21"/>
      <c r="BJ565" s="21"/>
      <c r="BK565" s="21"/>
      <c r="BL565" s="21"/>
      <c r="BM565" s="23"/>
      <c r="BN565" s="21"/>
      <c r="BO565" s="24"/>
      <c r="BP565" s="21"/>
      <c r="BQ565" s="21"/>
      <c r="BR565" s="21"/>
      <c r="BS565" s="21"/>
      <c r="BT565" s="23"/>
      <c r="BU565" s="24"/>
      <c r="BV565" s="25"/>
      <c r="BW565" s="30"/>
    </row>
    <row r="566" spans="1:75" s="22" customFormat="1" ht="187.5" customHeight="1" x14ac:dyDescent="0.25">
      <c r="A566" s="17"/>
      <c r="B566" s="18"/>
      <c r="C566" s="18"/>
      <c r="D566" s="19"/>
      <c r="E566" s="19"/>
      <c r="F566" s="20"/>
      <c r="G566" s="18"/>
      <c r="H566" s="18"/>
      <c r="I566" s="18"/>
      <c r="J566" s="18"/>
      <c r="K566" s="18"/>
      <c r="L566" s="20"/>
      <c r="M566" s="20"/>
      <c r="N566" s="231"/>
      <c r="O566" s="28"/>
      <c r="P566" s="18"/>
      <c r="Q566" s="28"/>
      <c r="R566" s="28"/>
      <c r="S566" s="28"/>
      <c r="T566" s="28"/>
      <c r="U566" s="28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21"/>
      <c r="BD566" s="21"/>
      <c r="BE566" s="21"/>
      <c r="BF566" s="21"/>
      <c r="BG566" s="21"/>
      <c r="BH566" s="21"/>
      <c r="BI566" s="21"/>
      <c r="BJ566" s="21"/>
      <c r="BK566" s="21"/>
      <c r="BL566" s="21"/>
      <c r="BM566" s="23"/>
      <c r="BN566" s="21"/>
      <c r="BO566" s="24"/>
      <c r="BP566" s="25"/>
      <c r="BQ566" s="21"/>
      <c r="BR566" s="21"/>
      <c r="BS566" s="21"/>
      <c r="BT566" s="23"/>
      <c r="BU566" s="24"/>
      <c r="BV566" s="25"/>
      <c r="BW566" s="30"/>
    </row>
    <row r="567" spans="1:75" s="22" customFormat="1" ht="409.6" customHeight="1" x14ac:dyDescent="0.25">
      <c r="A567" s="17"/>
      <c r="B567" s="18"/>
      <c r="C567" s="18"/>
      <c r="D567" s="19"/>
      <c r="E567" s="19"/>
      <c r="F567" s="20"/>
      <c r="G567" s="18"/>
      <c r="H567" s="18"/>
      <c r="I567" s="18"/>
      <c r="J567" s="18"/>
      <c r="K567" s="18"/>
      <c r="L567" s="20"/>
      <c r="M567" s="20"/>
      <c r="N567" s="20"/>
      <c r="O567" s="23"/>
      <c r="P567" s="23"/>
      <c r="Q567" s="23"/>
      <c r="R567" s="23"/>
      <c r="S567" s="23"/>
      <c r="T567" s="23"/>
      <c r="U567" s="23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3"/>
      <c r="AV567" s="21"/>
      <c r="AW567" s="23"/>
      <c r="AX567" s="21"/>
      <c r="AY567" s="21"/>
      <c r="AZ567" s="21"/>
      <c r="BA567" s="21"/>
      <c r="BB567" s="21"/>
      <c r="BC567" s="21"/>
      <c r="BD567" s="21"/>
      <c r="BE567" s="21"/>
      <c r="BF567" s="21"/>
      <c r="BG567" s="21"/>
      <c r="BH567" s="21"/>
      <c r="BI567" s="21"/>
      <c r="BJ567" s="21"/>
      <c r="BK567" s="21"/>
      <c r="BL567" s="21"/>
      <c r="BM567" s="23"/>
      <c r="BN567" s="21"/>
      <c r="BO567" s="24"/>
      <c r="BP567" s="25"/>
      <c r="BQ567" s="21"/>
      <c r="BR567" s="21"/>
      <c r="BS567" s="21"/>
      <c r="BT567" s="23"/>
      <c r="BU567" s="24"/>
      <c r="BV567" s="25"/>
      <c r="BW567" s="30"/>
    </row>
    <row r="568" spans="1:75" s="22" customFormat="1" ht="409.5" customHeight="1" x14ac:dyDescent="0.25">
      <c r="A568" s="17"/>
      <c r="B568" s="18"/>
      <c r="C568" s="18"/>
      <c r="D568" s="19"/>
      <c r="E568" s="19"/>
      <c r="F568" s="20"/>
      <c r="G568" s="18"/>
      <c r="H568" s="18"/>
      <c r="I568" s="18"/>
      <c r="J568" s="18"/>
      <c r="K568" s="18"/>
      <c r="L568" s="20"/>
      <c r="M568" s="20"/>
      <c r="N568" s="20"/>
      <c r="O568" s="23"/>
      <c r="P568" s="23"/>
      <c r="Q568" s="23"/>
      <c r="R568" s="23"/>
      <c r="S568" s="23"/>
      <c r="T568" s="23"/>
      <c r="U568" s="23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21"/>
      <c r="BD568" s="231"/>
      <c r="BE568" s="23"/>
      <c r="BF568" s="23"/>
      <c r="BG568" s="21"/>
      <c r="BH568" s="21"/>
      <c r="BI568" s="21"/>
      <c r="BJ568" s="21"/>
      <c r="BK568" s="21"/>
      <c r="BL568" s="21"/>
      <c r="BM568" s="23"/>
      <c r="BN568" s="21"/>
      <c r="BO568" s="24"/>
      <c r="BP568" s="25"/>
      <c r="BQ568" s="21"/>
      <c r="BR568" s="21"/>
      <c r="BS568" s="21"/>
      <c r="BT568" s="23"/>
      <c r="BU568" s="24"/>
      <c r="BV568" s="25"/>
      <c r="BW568" s="30"/>
    </row>
    <row r="569" spans="1:75" s="22" customFormat="1" ht="194.25" customHeight="1" x14ac:dyDescent="0.25">
      <c r="A569" s="17"/>
      <c r="B569" s="18"/>
      <c r="C569" s="18"/>
      <c r="D569" s="19"/>
      <c r="E569" s="19"/>
      <c r="F569" s="20"/>
      <c r="G569" s="18"/>
      <c r="H569" s="18"/>
      <c r="I569" s="18"/>
      <c r="J569" s="18"/>
      <c r="K569" s="18"/>
      <c r="L569" s="20"/>
      <c r="M569" s="20"/>
      <c r="N569" s="231"/>
      <c r="O569" s="28"/>
      <c r="P569" s="18"/>
      <c r="Q569" s="28"/>
      <c r="R569" s="28"/>
      <c r="S569" s="28"/>
      <c r="T569" s="28"/>
      <c r="U569" s="28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21"/>
      <c r="BD569" s="21"/>
      <c r="BE569" s="21"/>
      <c r="BF569" s="21"/>
      <c r="BG569" s="21"/>
      <c r="BH569" s="21"/>
      <c r="BI569" s="21"/>
      <c r="BJ569" s="21"/>
      <c r="BK569" s="21"/>
      <c r="BL569" s="21"/>
      <c r="BM569" s="23"/>
      <c r="BN569" s="21"/>
      <c r="BO569" s="24"/>
      <c r="BP569" s="25"/>
      <c r="BQ569" s="36"/>
      <c r="BR569" s="36"/>
      <c r="BS569" s="36"/>
      <c r="BT569" s="40"/>
      <c r="BU569" s="26"/>
      <c r="BV569" s="36"/>
      <c r="BW569" s="30"/>
    </row>
    <row r="570" spans="1:75" s="22" customFormat="1" ht="219.75" customHeight="1" x14ac:dyDescent="0.25">
      <c r="A570" s="17"/>
      <c r="B570" s="18"/>
      <c r="C570" s="18"/>
      <c r="D570" s="19"/>
      <c r="E570" s="19"/>
      <c r="F570" s="20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21"/>
      <c r="BD570" s="21"/>
      <c r="BE570" s="21"/>
      <c r="BF570" s="21"/>
      <c r="BG570" s="21"/>
      <c r="BH570" s="21"/>
      <c r="BI570" s="21"/>
      <c r="BJ570" s="21"/>
      <c r="BK570" s="21"/>
      <c r="BL570" s="21"/>
      <c r="BM570" s="21"/>
      <c r="BN570" s="21"/>
      <c r="BO570" s="24"/>
      <c r="BP570" s="25"/>
      <c r="BQ570" s="36"/>
      <c r="BR570" s="36"/>
      <c r="BS570" s="36"/>
      <c r="BT570" s="40"/>
      <c r="BU570" s="26"/>
      <c r="BV570" s="36"/>
      <c r="BW570" s="30"/>
    </row>
    <row r="571" spans="1:75" s="22" customFormat="1" ht="198.75" customHeight="1" x14ac:dyDescent="0.25">
      <c r="A571" s="17"/>
      <c r="B571" s="18"/>
      <c r="C571" s="18"/>
      <c r="D571" s="19"/>
      <c r="E571" s="19"/>
      <c r="F571" s="20"/>
      <c r="G571" s="18"/>
      <c r="H571" s="18"/>
      <c r="I571" s="18"/>
      <c r="J571" s="18"/>
      <c r="K571" s="18"/>
      <c r="L571" s="18"/>
      <c r="M571" s="20"/>
      <c r="N571" s="21"/>
      <c r="O571" s="182"/>
      <c r="P571" s="182"/>
      <c r="Q571" s="182"/>
      <c r="R571" s="182"/>
      <c r="S571" s="182"/>
      <c r="T571" s="182"/>
      <c r="U571" s="182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21"/>
      <c r="BD571" s="21"/>
      <c r="BE571" s="21"/>
      <c r="BF571" s="21"/>
      <c r="BG571" s="21"/>
      <c r="BH571" s="21"/>
      <c r="BI571" s="21"/>
      <c r="BJ571" s="21"/>
      <c r="BK571" s="21"/>
      <c r="BL571" s="21"/>
      <c r="BM571" s="23"/>
      <c r="BN571" s="21"/>
      <c r="BO571" s="24"/>
      <c r="BP571" s="25"/>
      <c r="BQ571" s="21"/>
      <c r="BR571" s="21"/>
      <c r="BS571" s="21"/>
      <c r="BT571" s="23"/>
      <c r="BU571" s="24"/>
      <c r="BV571" s="25"/>
      <c r="BW571" s="30"/>
    </row>
    <row r="572" spans="1:75" s="22" customFormat="1" ht="198.75" customHeight="1" x14ac:dyDescent="0.25">
      <c r="A572" s="17"/>
      <c r="B572" s="18"/>
      <c r="C572" s="18"/>
      <c r="D572" s="19"/>
      <c r="E572" s="19"/>
      <c r="F572" s="20"/>
      <c r="G572" s="18"/>
      <c r="H572" s="18"/>
      <c r="I572" s="18"/>
      <c r="J572" s="18"/>
      <c r="K572" s="18"/>
      <c r="L572" s="18"/>
      <c r="M572" s="20"/>
      <c r="N572" s="21"/>
      <c r="O572" s="23"/>
      <c r="P572" s="23"/>
      <c r="Q572" s="23"/>
      <c r="R572" s="23"/>
      <c r="S572" s="23"/>
      <c r="T572" s="23"/>
      <c r="U572" s="23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21"/>
      <c r="BD572" s="21"/>
      <c r="BE572" s="21"/>
      <c r="BF572" s="21"/>
      <c r="BG572" s="21"/>
      <c r="BH572" s="21"/>
      <c r="BI572" s="21"/>
      <c r="BJ572" s="21"/>
      <c r="BK572" s="21"/>
      <c r="BL572" s="21"/>
      <c r="BM572" s="23"/>
      <c r="BN572" s="21"/>
      <c r="BO572" s="24"/>
      <c r="BP572" s="25"/>
      <c r="BQ572" s="21"/>
      <c r="BR572" s="21"/>
      <c r="BS572" s="21"/>
      <c r="BT572" s="23"/>
      <c r="BU572" s="24"/>
      <c r="BV572" s="25"/>
      <c r="BW572" s="30"/>
    </row>
    <row r="573" spans="1:75" s="22" customFormat="1" ht="198.75" customHeight="1" x14ac:dyDescent="0.25">
      <c r="A573" s="17"/>
      <c r="B573" s="18"/>
      <c r="C573" s="18"/>
      <c r="D573" s="19"/>
      <c r="E573" s="19"/>
      <c r="F573" s="20"/>
      <c r="G573" s="18"/>
      <c r="H573" s="18"/>
      <c r="I573" s="18"/>
      <c r="J573" s="18"/>
      <c r="K573" s="18"/>
      <c r="L573" s="18"/>
      <c r="M573" s="20"/>
      <c r="N573" s="21"/>
      <c r="O573" s="28"/>
      <c r="P573" s="18"/>
      <c r="Q573" s="28"/>
      <c r="R573" s="28"/>
      <c r="S573" s="28"/>
      <c r="T573" s="28"/>
      <c r="U573" s="28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21"/>
      <c r="BD573" s="21"/>
      <c r="BE573" s="21"/>
      <c r="BF573" s="21"/>
      <c r="BG573" s="21"/>
      <c r="BH573" s="21"/>
      <c r="BI573" s="21"/>
      <c r="BJ573" s="21"/>
      <c r="BK573" s="21"/>
      <c r="BL573" s="21"/>
      <c r="BM573" s="23"/>
      <c r="BN573" s="21"/>
      <c r="BO573" s="24"/>
      <c r="BP573" s="25"/>
      <c r="BQ573" s="21"/>
      <c r="BR573" s="21"/>
      <c r="BS573" s="21"/>
      <c r="BT573" s="23"/>
      <c r="BU573" s="24"/>
      <c r="BV573" s="25"/>
      <c r="BW573" s="30"/>
    </row>
    <row r="574" spans="1:75" s="22" customFormat="1" ht="146.25" customHeight="1" x14ac:dyDescent="0.25">
      <c r="A574" s="17"/>
      <c r="B574" s="18"/>
      <c r="C574" s="18"/>
      <c r="D574" s="19"/>
      <c r="E574" s="19"/>
      <c r="F574" s="20"/>
      <c r="G574" s="18"/>
      <c r="H574" s="18"/>
      <c r="I574" s="18"/>
      <c r="J574" s="18"/>
      <c r="K574" s="18"/>
      <c r="L574" s="18"/>
      <c r="M574" s="20"/>
      <c r="N574" s="21"/>
      <c r="O574" s="28"/>
      <c r="P574" s="18"/>
      <c r="Q574" s="28"/>
      <c r="R574" s="28"/>
      <c r="S574" s="28"/>
      <c r="T574" s="28"/>
      <c r="U574" s="28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21"/>
      <c r="BD574" s="21"/>
      <c r="BE574" s="21"/>
      <c r="BF574" s="21"/>
      <c r="BG574" s="21"/>
      <c r="BH574" s="21"/>
      <c r="BI574" s="21"/>
      <c r="BJ574" s="21"/>
      <c r="BK574" s="21"/>
      <c r="BL574" s="21"/>
      <c r="BM574" s="23"/>
      <c r="BN574" s="21"/>
      <c r="BO574" s="24"/>
      <c r="BP574" s="25"/>
      <c r="BQ574" s="21"/>
      <c r="BR574" s="21"/>
      <c r="BS574" s="21"/>
      <c r="BT574" s="23"/>
      <c r="BU574" s="24"/>
      <c r="BV574" s="25"/>
      <c r="BW574" s="30"/>
    </row>
    <row r="575" spans="1:75" s="22" customFormat="1" ht="227.25" customHeight="1" x14ac:dyDescent="0.25">
      <c r="A575" s="17"/>
      <c r="B575" s="18"/>
      <c r="C575" s="18"/>
      <c r="D575" s="19"/>
      <c r="E575" s="19"/>
      <c r="F575" s="20"/>
      <c r="G575" s="18"/>
      <c r="H575" s="18"/>
      <c r="I575" s="18"/>
      <c r="J575" s="18"/>
      <c r="K575" s="18"/>
      <c r="L575" s="18"/>
      <c r="M575" s="20"/>
      <c r="N575" s="21"/>
      <c r="O575" s="28"/>
      <c r="P575" s="18"/>
      <c r="Q575" s="28"/>
      <c r="R575" s="28"/>
      <c r="S575" s="28"/>
      <c r="T575" s="28"/>
      <c r="U575" s="28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21"/>
      <c r="BD575" s="21"/>
      <c r="BE575" s="21"/>
      <c r="BF575" s="21"/>
      <c r="BG575" s="21"/>
      <c r="BH575" s="21"/>
      <c r="BI575" s="21"/>
      <c r="BJ575" s="21"/>
      <c r="BK575" s="21"/>
      <c r="BL575" s="21"/>
      <c r="BM575" s="23"/>
      <c r="BN575" s="21"/>
      <c r="BO575" s="24"/>
      <c r="BP575" s="25"/>
      <c r="BQ575" s="21"/>
      <c r="BR575" s="21"/>
      <c r="BS575" s="21"/>
      <c r="BT575" s="23"/>
      <c r="BU575" s="24"/>
      <c r="BV575" s="25"/>
      <c r="BW575" s="30"/>
    </row>
    <row r="576" spans="1:75" s="22" customFormat="1" ht="154.5" customHeight="1" x14ac:dyDescent="0.25">
      <c r="A576" s="17"/>
      <c r="B576" s="18"/>
      <c r="C576" s="18"/>
      <c r="D576" s="19"/>
      <c r="E576" s="19"/>
      <c r="F576" s="20"/>
      <c r="G576" s="18"/>
      <c r="H576" s="18"/>
      <c r="I576" s="18"/>
      <c r="J576" s="18"/>
      <c r="K576" s="18"/>
      <c r="L576" s="18"/>
      <c r="M576" s="20"/>
      <c r="N576" s="21"/>
      <c r="O576" s="28"/>
      <c r="P576" s="28"/>
      <c r="Q576" s="28"/>
      <c r="R576" s="28"/>
      <c r="S576" s="28"/>
      <c r="T576" s="28"/>
      <c r="U576" s="28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21"/>
      <c r="BD576" s="21"/>
      <c r="BE576" s="21"/>
      <c r="BF576" s="21"/>
      <c r="BG576" s="21"/>
      <c r="BH576" s="21"/>
      <c r="BI576" s="21"/>
      <c r="BJ576" s="21"/>
      <c r="BK576" s="21"/>
      <c r="BL576" s="21"/>
      <c r="BM576" s="23"/>
      <c r="BN576" s="21"/>
      <c r="BO576" s="24"/>
      <c r="BP576" s="25"/>
      <c r="BQ576" s="21"/>
      <c r="BR576" s="21"/>
      <c r="BS576" s="21"/>
      <c r="BT576" s="23"/>
      <c r="BU576" s="24"/>
      <c r="BV576" s="25"/>
      <c r="BW576" s="30"/>
    </row>
    <row r="577" spans="1:75" s="22" customFormat="1" ht="154.5" customHeight="1" x14ac:dyDescent="0.25">
      <c r="A577" s="17"/>
      <c r="B577" s="18"/>
      <c r="C577" s="18"/>
      <c r="D577" s="19"/>
      <c r="E577" s="19"/>
      <c r="F577" s="20"/>
      <c r="G577" s="18"/>
      <c r="H577" s="18"/>
      <c r="I577" s="18"/>
      <c r="J577" s="18"/>
      <c r="K577" s="18"/>
      <c r="L577" s="18"/>
      <c r="M577" s="20"/>
      <c r="N577" s="21"/>
      <c r="O577" s="28"/>
      <c r="P577" s="18"/>
      <c r="Q577" s="28"/>
      <c r="R577" s="28"/>
      <c r="S577" s="28"/>
      <c r="T577" s="28"/>
      <c r="U577" s="28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21"/>
      <c r="BD577" s="21"/>
      <c r="BE577" s="21"/>
      <c r="BF577" s="21"/>
      <c r="BG577" s="21"/>
      <c r="BH577" s="21"/>
      <c r="BI577" s="21"/>
      <c r="BJ577" s="21"/>
      <c r="BK577" s="21"/>
      <c r="BL577" s="21"/>
      <c r="BM577" s="23"/>
      <c r="BN577" s="21"/>
      <c r="BO577" s="24"/>
      <c r="BP577" s="25"/>
      <c r="BQ577" s="36"/>
      <c r="BR577" s="36"/>
      <c r="BS577" s="36"/>
      <c r="BT577" s="40"/>
      <c r="BU577" s="26"/>
      <c r="BV577" s="36"/>
      <c r="BW577" s="30"/>
    </row>
    <row r="578" spans="1:75" s="22" customFormat="1" ht="182.25" customHeight="1" x14ac:dyDescent="0.25">
      <c r="A578" s="17"/>
      <c r="B578" s="18"/>
      <c r="C578" s="18"/>
      <c r="D578" s="19"/>
      <c r="E578" s="19"/>
      <c r="F578" s="20"/>
      <c r="G578" s="18"/>
      <c r="H578" s="18"/>
      <c r="I578" s="18"/>
      <c r="J578" s="18"/>
      <c r="K578" s="18"/>
      <c r="L578" s="18"/>
      <c r="M578" s="20"/>
      <c r="N578" s="21"/>
      <c r="O578" s="23"/>
      <c r="P578" s="23"/>
      <c r="Q578" s="23"/>
      <c r="R578" s="23"/>
      <c r="S578" s="23"/>
      <c r="T578" s="23"/>
      <c r="U578" s="23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1"/>
      <c r="BB578" s="21"/>
      <c r="BC578" s="21"/>
      <c r="BD578" s="21"/>
      <c r="BE578" s="21"/>
      <c r="BF578" s="21"/>
      <c r="BG578" s="21"/>
      <c r="BH578" s="21"/>
      <c r="BI578" s="21"/>
      <c r="BJ578" s="21"/>
      <c r="BK578" s="21"/>
      <c r="BL578" s="23"/>
      <c r="BM578" s="21"/>
      <c r="BN578" s="21"/>
      <c r="BO578" s="24"/>
      <c r="BP578" s="25"/>
      <c r="BQ578" s="36"/>
      <c r="BR578" s="36"/>
      <c r="BS578" s="36"/>
      <c r="BT578" s="40"/>
      <c r="BU578" s="26"/>
      <c r="BV578" s="36"/>
      <c r="BW578" s="30"/>
    </row>
    <row r="579" spans="1:75" s="22" customFormat="1" ht="182.25" customHeight="1" x14ac:dyDescent="0.25">
      <c r="A579" s="17"/>
      <c r="B579" s="18"/>
      <c r="C579" s="18"/>
      <c r="D579" s="19"/>
      <c r="E579" s="19"/>
      <c r="F579" s="20"/>
      <c r="G579" s="18"/>
      <c r="H579" s="18"/>
      <c r="I579" s="18"/>
      <c r="J579" s="18"/>
      <c r="K579" s="18"/>
      <c r="L579" s="18"/>
      <c r="M579" s="20"/>
      <c r="N579" s="21"/>
      <c r="O579" s="23"/>
      <c r="P579" s="23"/>
      <c r="Q579" s="23"/>
      <c r="R579" s="23"/>
      <c r="S579" s="23"/>
      <c r="T579" s="23"/>
      <c r="U579" s="28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1"/>
      <c r="BB579" s="21"/>
      <c r="BC579" s="21"/>
      <c r="BD579" s="21"/>
      <c r="BE579" s="21"/>
      <c r="BF579" s="21"/>
      <c r="BG579" s="21"/>
      <c r="BH579" s="21"/>
      <c r="BI579" s="21"/>
      <c r="BJ579" s="21"/>
      <c r="BK579" s="21"/>
      <c r="BL579" s="21"/>
      <c r="BM579" s="21"/>
      <c r="BN579" s="21"/>
      <c r="BO579" s="24"/>
      <c r="BP579" s="25"/>
      <c r="BQ579" s="36"/>
      <c r="BR579" s="36"/>
      <c r="BS579" s="36"/>
      <c r="BT579" s="40"/>
      <c r="BU579" s="26"/>
      <c r="BV579" s="36"/>
      <c r="BW579" s="30"/>
    </row>
    <row r="580" spans="1:75" s="22" customFormat="1" ht="312" customHeight="1" x14ac:dyDescent="0.25">
      <c r="A580" s="17"/>
      <c r="B580" s="18"/>
      <c r="C580" s="18"/>
      <c r="D580" s="19"/>
      <c r="E580" s="19"/>
      <c r="F580" s="20"/>
      <c r="G580" s="18"/>
      <c r="H580" s="18"/>
      <c r="I580" s="18"/>
      <c r="J580" s="18"/>
      <c r="K580" s="18"/>
      <c r="L580" s="18"/>
      <c r="M580" s="20"/>
      <c r="N580" s="21"/>
      <c r="O580" s="28"/>
      <c r="P580" s="28"/>
      <c r="Q580" s="28"/>
      <c r="R580" s="28"/>
      <c r="S580" s="28"/>
      <c r="T580" s="28"/>
      <c r="U580" s="28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21"/>
      <c r="BD580" s="181"/>
      <c r="BE580" s="21"/>
      <c r="BF580" s="21"/>
      <c r="BG580" s="23"/>
      <c r="BH580" s="21"/>
      <c r="BI580" s="21"/>
      <c r="BJ580" s="21"/>
      <c r="BK580" s="21"/>
      <c r="BL580" s="23"/>
      <c r="BM580" s="21"/>
      <c r="BN580" s="21"/>
      <c r="BO580" s="24"/>
      <c r="BP580" s="25"/>
      <c r="BQ580" s="26"/>
    </row>
    <row r="581" spans="1:75" s="22" customFormat="1" ht="174.75" customHeight="1" x14ac:dyDescent="0.25">
      <c r="A581" s="17"/>
      <c r="B581" s="18"/>
      <c r="C581" s="18"/>
      <c r="D581" s="19"/>
      <c r="E581" s="19"/>
      <c r="F581" s="20"/>
      <c r="G581" s="18"/>
      <c r="H581" s="18"/>
      <c r="I581" s="18"/>
      <c r="J581" s="18"/>
      <c r="K581" s="18"/>
      <c r="L581" s="18"/>
      <c r="M581" s="20"/>
      <c r="N581" s="21"/>
      <c r="O581" s="28"/>
      <c r="P581" s="18"/>
      <c r="Q581" s="28"/>
      <c r="R581" s="28"/>
      <c r="S581" s="28"/>
      <c r="T581" s="28"/>
      <c r="U581" s="28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21"/>
      <c r="BD581" s="21"/>
      <c r="BE581" s="21"/>
      <c r="BF581" s="21"/>
      <c r="BG581" s="23"/>
      <c r="BH581" s="21"/>
      <c r="BI581" s="21"/>
      <c r="BJ581" s="21"/>
      <c r="BK581" s="21"/>
      <c r="BL581" s="23"/>
      <c r="BM581" s="21"/>
      <c r="BN581" s="21"/>
      <c r="BO581" s="24"/>
      <c r="BP581" s="25"/>
      <c r="BQ581" s="26"/>
    </row>
    <row r="582" spans="1:75" s="22" customFormat="1" ht="167.25" customHeight="1" x14ac:dyDescent="0.25">
      <c r="A582" s="17"/>
      <c r="B582" s="18"/>
      <c r="C582" s="18"/>
      <c r="D582" s="19"/>
      <c r="E582" s="19"/>
      <c r="F582" s="20"/>
      <c r="G582" s="18"/>
      <c r="H582" s="18"/>
      <c r="I582" s="18"/>
      <c r="J582" s="18"/>
      <c r="K582" s="18"/>
      <c r="L582" s="18"/>
      <c r="M582" s="20"/>
      <c r="N582" s="21"/>
      <c r="O582" s="23"/>
      <c r="P582" s="23"/>
      <c r="Q582" s="23"/>
      <c r="R582" s="23"/>
      <c r="S582" s="23"/>
      <c r="T582" s="23"/>
      <c r="U582" s="23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21"/>
      <c r="BD582" s="181"/>
      <c r="BE582" s="21"/>
      <c r="BF582" s="21"/>
      <c r="BG582" s="23"/>
      <c r="BH582" s="21"/>
      <c r="BI582" s="21"/>
      <c r="BJ582" s="21"/>
      <c r="BK582" s="21"/>
      <c r="BL582" s="23"/>
      <c r="BM582" s="21"/>
      <c r="BN582" s="21"/>
      <c r="BO582" s="24"/>
      <c r="BP582" s="25"/>
      <c r="BQ582" s="26"/>
    </row>
    <row r="583" spans="1:75" s="22" customFormat="1" ht="167.25" customHeight="1" x14ac:dyDescent="0.25">
      <c r="A583" s="17"/>
      <c r="B583" s="18"/>
      <c r="C583" s="18"/>
      <c r="D583" s="19"/>
      <c r="E583" s="19"/>
      <c r="F583" s="20"/>
      <c r="G583" s="18"/>
      <c r="H583" s="18"/>
      <c r="I583" s="18"/>
      <c r="J583" s="18"/>
      <c r="K583" s="18"/>
      <c r="L583" s="18"/>
      <c r="M583" s="20"/>
      <c r="N583" s="21"/>
      <c r="O583" s="23"/>
      <c r="P583" s="23"/>
      <c r="Q583" s="23"/>
      <c r="R583" s="23"/>
      <c r="S583" s="23"/>
      <c r="T583" s="23"/>
      <c r="U583" s="23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21"/>
      <c r="BD583" s="21"/>
      <c r="BE583" s="21"/>
      <c r="BF583" s="21"/>
      <c r="BG583" s="23"/>
      <c r="BH583" s="21"/>
      <c r="BI583" s="21"/>
      <c r="BJ583" s="21"/>
      <c r="BK583" s="21"/>
      <c r="BL583" s="23"/>
      <c r="BM583" s="21"/>
      <c r="BN583" s="21"/>
      <c r="BO583" s="24"/>
      <c r="BP583" s="25"/>
      <c r="BQ583" s="26"/>
    </row>
    <row r="584" spans="1:75" s="22" customFormat="1" ht="167.25" customHeight="1" x14ac:dyDescent="0.25">
      <c r="A584" s="17"/>
      <c r="B584" s="18"/>
      <c r="C584" s="18"/>
      <c r="D584" s="19"/>
      <c r="E584" s="19"/>
      <c r="F584" s="20"/>
      <c r="G584" s="18"/>
      <c r="H584" s="18"/>
      <c r="I584" s="18"/>
      <c r="J584" s="18"/>
      <c r="K584" s="18"/>
      <c r="L584" s="18"/>
      <c r="M584" s="20"/>
      <c r="N584" s="21"/>
      <c r="O584" s="23"/>
      <c r="P584" s="23"/>
      <c r="Q584" s="28"/>
      <c r="R584" s="28"/>
      <c r="S584" s="28"/>
      <c r="T584" s="28"/>
      <c r="U584" s="28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1"/>
      <c r="BB584" s="21"/>
      <c r="BC584" s="21"/>
      <c r="BD584" s="21"/>
      <c r="BE584" s="21"/>
      <c r="BF584" s="21"/>
      <c r="BG584" s="23"/>
      <c r="BH584" s="21"/>
      <c r="BI584" s="21"/>
      <c r="BJ584" s="21"/>
      <c r="BK584" s="21"/>
      <c r="BL584" s="23"/>
      <c r="BM584" s="21"/>
      <c r="BN584" s="21"/>
      <c r="BO584" s="24"/>
      <c r="BP584" s="25"/>
      <c r="BQ584" s="26"/>
    </row>
    <row r="585" spans="1:75" s="22" customFormat="1" ht="372" customHeight="1" x14ac:dyDescent="0.25">
      <c r="A585" s="17"/>
      <c r="B585" s="18"/>
      <c r="C585" s="18"/>
      <c r="D585" s="19"/>
      <c r="E585" s="19"/>
      <c r="F585" s="20"/>
      <c r="G585" s="18"/>
      <c r="H585" s="18"/>
      <c r="I585" s="18"/>
      <c r="J585" s="18"/>
      <c r="K585" s="18"/>
      <c r="L585" s="18"/>
      <c r="M585" s="20"/>
      <c r="N585" s="21"/>
      <c r="O585" s="18"/>
      <c r="P585" s="18"/>
      <c r="Q585" s="18"/>
      <c r="R585" s="18"/>
      <c r="S585" s="18"/>
      <c r="T585" s="18"/>
      <c r="U585" s="18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1"/>
      <c r="BB585" s="21"/>
      <c r="BC585" s="21"/>
      <c r="BD585" s="21"/>
      <c r="BE585" s="21"/>
      <c r="BF585" s="21"/>
      <c r="BG585" s="21"/>
      <c r="BH585" s="21"/>
      <c r="BI585" s="21"/>
      <c r="BJ585" s="21"/>
      <c r="BK585" s="21"/>
      <c r="BL585" s="21"/>
      <c r="BM585" s="21"/>
      <c r="BN585" s="21"/>
      <c r="BO585" s="24"/>
      <c r="BP585" s="21"/>
      <c r="BQ585" s="21"/>
      <c r="BR585" s="21"/>
      <c r="BS585" s="21"/>
    </row>
    <row r="586" spans="1:75" s="22" customFormat="1" ht="257.25" customHeight="1" x14ac:dyDescent="0.25">
      <c r="A586" s="17"/>
      <c r="B586" s="18"/>
      <c r="C586" s="18"/>
      <c r="D586" s="19"/>
      <c r="E586" s="19"/>
      <c r="F586" s="20"/>
      <c r="G586" s="18"/>
      <c r="H586" s="18"/>
      <c r="I586" s="18"/>
      <c r="J586" s="18"/>
      <c r="K586" s="18"/>
      <c r="L586" s="18"/>
      <c r="M586" s="20"/>
      <c r="N586" s="21"/>
      <c r="O586" s="18"/>
      <c r="P586" s="18"/>
      <c r="Q586" s="27"/>
      <c r="R586" s="27"/>
      <c r="S586" s="27"/>
      <c r="T586" s="27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21"/>
      <c r="BD586" s="21"/>
      <c r="BE586" s="21"/>
      <c r="BF586" s="21"/>
      <c r="BG586" s="21"/>
      <c r="BH586" s="21"/>
      <c r="BI586" s="21"/>
      <c r="BJ586" s="21"/>
      <c r="BK586" s="21"/>
      <c r="BL586" s="21"/>
      <c r="BM586" s="21"/>
      <c r="BN586" s="21"/>
      <c r="BO586" s="24"/>
      <c r="BP586" s="21"/>
      <c r="BQ586" s="21"/>
      <c r="BR586" s="21"/>
      <c r="BS586" s="21"/>
    </row>
    <row r="587" spans="1:75" s="22" customFormat="1" ht="254.25" customHeight="1" x14ac:dyDescent="0.25">
      <c r="A587" s="17"/>
      <c r="B587" s="18"/>
      <c r="C587" s="18"/>
      <c r="D587" s="19"/>
      <c r="E587" s="19"/>
      <c r="F587" s="20"/>
      <c r="G587" s="18"/>
      <c r="H587" s="18"/>
      <c r="I587" s="18"/>
      <c r="J587" s="18"/>
      <c r="K587" s="18"/>
      <c r="L587" s="18"/>
      <c r="M587" s="20"/>
      <c r="N587" s="21"/>
      <c r="O587" s="18"/>
      <c r="P587" s="18"/>
      <c r="Q587" s="27"/>
      <c r="R587" s="27"/>
      <c r="S587" s="27"/>
      <c r="T587" s="27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1"/>
      <c r="BB587" s="21"/>
      <c r="BC587" s="21"/>
      <c r="BD587" s="21"/>
      <c r="BE587" s="21"/>
      <c r="BF587" s="21"/>
      <c r="BG587" s="21"/>
      <c r="BH587" s="21"/>
      <c r="BI587" s="21"/>
      <c r="BJ587" s="21"/>
      <c r="BK587" s="21"/>
      <c r="BL587" s="21"/>
      <c r="BM587" s="21"/>
      <c r="BN587" s="21"/>
      <c r="BO587" s="24"/>
      <c r="BP587" s="21"/>
      <c r="BQ587" s="21"/>
      <c r="BR587" s="21"/>
      <c r="BS587" s="21"/>
    </row>
    <row r="588" spans="1:75" s="22" customFormat="1" ht="319.5" customHeight="1" x14ac:dyDescent="0.25">
      <c r="A588" s="17"/>
      <c r="B588" s="18"/>
      <c r="C588" s="18"/>
      <c r="D588" s="19"/>
      <c r="E588" s="19"/>
      <c r="F588" s="20"/>
      <c r="G588" s="18"/>
      <c r="H588" s="18"/>
      <c r="I588" s="18"/>
      <c r="J588" s="18"/>
      <c r="K588" s="18"/>
      <c r="L588" s="18"/>
      <c r="M588" s="20"/>
      <c r="N588" s="21"/>
      <c r="O588" s="23"/>
      <c r="P588" s="23"/>
      <c r="Q588" s="23"/>
      <c r="R588" s="23"/>
      <c r="S588" s="23"/>
      <c r="T588" s="23"/>
      <c r="U588" s="28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1"/>
      <c r="BB588" s="21"/>
      <c r="BC588" s="21"/>
      <c r="BD588" s="21"/>
      <c r="BE588" s="21"/>
      <c r="BF588" s="21"/>
      <c r="BG588" s="21"/>
      <c r="BH588" s="21"/>
      <c r="BI588" s="21"/>
      <c r="BJ588" s="21"/>
      <c r="BK588" s="21"/>
      <c r="BL588" s="21"/>
      <c r="BM588" s="21"/>
      <c r="BN588" s="21"/>
      <c r="BO588" s="24"/>
      <c r="BP588" s="21"/>
      <c r="BQ588" s="21"/>
      <c r="BR588" s="21"/>
      <c r="BS588" s="21"/>
    </row>
    <row r="589" spans="1:75" s="22" customFormat="1" ht="409.6" customHeight="1" x14ac:dyDescent="0.25">
      <c r="A589" s="17"/>
      <c r="B589" s="18"/>
      <c r="C589" s="18"/>
      <c r="D589" s="19"/>
      <c r="E589" s="19"/>
      <c r="F589" s="20"/>
      <c r="G589" s="18"/>
      <c r="H589" s="18"/>
      <c r="I589" s="18"/>
      <c r="J589" s="18"/>
      <c r="K589" s="18"/>
      <c r="L589" s="18"/>
      <c r="M589" s="18"/>
      <c r="N589" s="18"/>
      <c r="O589" s="28"/>
      <c r="P589" s="18"/>
      <c r="Q589" s="28"/>
      <c r="R589" s="28"/>
      <c r="S589" s="28"/>
      <c r="T589" s="28"/>
      <c r="U589" s="28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21"/>
      <c r="BD589" s="21"/>
      <c r="BE589" s="21"/>
      <c r="BF589" s="21"/>
      <c r="BG589" s="21"/>
      <c r="BH589" s="21"/>
      <c r="BI589" s="21"/>
      <c r="BJ589" s="21"/>
      <c r="BK589" s="21"/>
      <c r="BL589" s="21"/>
      <c r="BM589" s="21"/>
      <c r="BN589" s="21"/>
      <c r="BO589" s="24"/>
      <c r="BP589" s="21"/>
      <c r="BQ589" s="21"/>
      <c r="BR589" s="21"/>
      <c r="BS589" s="21"/>
    </row>
    <row r="590" spans="1:75" s="22" customFormat="1" ht="141.75" customHeight="1" x14ac:dyDescent="0.25">
      <c r="A590" s="17"/>
      <c r="B590" s="18"/>
      <c r="C590" s="18"/>
      <c r="D590" s="19"/>
      <c r="E590" s="19"/>
      <c r="F590" s="20"/>
      <c r="G590" s="18"/>
      <c r="H590" s="18"/>
      <c r="I590" s="18"/>
      <c r="J590" s="18"/>
      <c r="K590" s="18"/>
      <c r="L590" s="18"/>
      <c r="M590" s="20"/>
      <c r="N590" s="21"/>
      <c r="O590" s="23"/>
      <c r="P590" s="23"/>
      <c r="Q590" s="23"/>
      <c r="R590" s="23"/>
      <c r="S590" s="23"/>
      <c r="T590" s="23"/>
      <c r="U590" s="28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21"/>
      <c r="BD590" s="21"/>
      <c r="BE590" s="21"/>
      <c r="BF590" s="21"/>
      <c r="BG590" s="21"/>
      <c r="BH590" s="21"/>
      <c r="BI590" s="21"/>
      <c r="BJ590" s="21"/>
      <c r="BK590" s="21"/>
      <c r="BL590" s="21"/>
      <c r="BM590" s="21"/>
      <c r="BN590" s="21"/>
      <c r="BO590" s="24"/>
      <c r="BP590" s="21"/>
      <c r="BQ590" s="21"/>
      <c r="BR590" s="21"/>
      <c r="BS590" s="21"/>
    </row>
    <row r="591" spans="1:75" s="22" customFormat="1" ht="141.75" customHeight="1" x14ac:dyDescent="0.25">
      <c r="A591" s="17"/>
      <c r="B591" s="18"/>
      <c r="C591" s="18"/>
      <c r="D591" s="19"/>
      <c r="E591" s="19"/>
      <c r="F591" s="20"/>
      <c r="G591" s="18"/>
      <c r="H591" s="18"/>
      <c r="I591" s="18"/>
      <c r="J591" s="18"/>
      <c r="K591" s="18"/>
      <c r="L591" s="18"/>
      <c r="M591" s="20"/>
      <c r="N591" s="18"/>
      <c r="O591" s="23"/>
      <c r="P591" s="23"/>
      <c r="Q591" s="23"/>
      <c r="R591" s="23"/>
      <c r="S591" s="23"/>
      <c r="T591" s="23"/>
      <c r="U591" s="23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21"/>
      <c r="BD591" s="21"/>
      <c r="BE591" s="21"/>
      <c r="BF591" s="21"/>
      <c r="BG591" s="21"/>
      <c r="BH591" s="21"/>
      <c r="BI591" s="21"/>
      <c r="BJ591" s="21"/>
      <c r="BK591" s="21"/>
      <c r="BL591" s="21"/>
      <c r="BM591" s="21"/>
      <c r="BN591" s="21"/>
      <c r="BO591" s="24"/>
      <c r="BP591" s="21"/>
      <c r="BQ591" s="21"/>
      <c r="BR591" s="21"/>
      <c r="BS591" s="21"/>
    </row>
    <row r="592" spans="1:75" s="22" customFormat="1" ht="292.5" customHeight="1" x14ac:dyDescent="0.45">
      <c r="A592" s="17"/>
      <c r="B592" s="18"/>
      <c r="C592" s="176"/>
      <c r="D592" s="19"/>
      <c r="E592" s="19"/>
      <c r="F592" s="20"/>
      <c r="G592" s="18"/>
      <c r="H592" s="18"/>
      <c r="I592" s="18"/>
      <c r="J592" s="18"/>
      <c r="K592" s="18"/>
      <c r="L592" s="18"/>
      <c r="M592" s="20"/>
      <c r="N592" s="21"/>
      <c r="O592" s="27"/>
      <c r="P592" s="18"/>
      <c r="Q592" s="27"/>
      <c r="R592" s="27"/>
      <c r="S592" s="27"/>
      <c r="T592" s="27"/>
      <c r="U592" s="27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1"/>
      <c r="BB592" s="21"/>
      <c r="BC592" s="21"/>
      <c r="BD592" s="21"/>
      <c r="BE592" s="21"/>
      <c r="BF592" s="21"/>
      <c r="BG592" s="21"/>
      <c r="BH592" s="21"/>
      <c r="BI592" s="21"/>
      <c r="BJ592" s="21"/>
      <c r="BK592" s="21"/>
      <c r="BL592" s="21"/>
      <c r="BM592" s="21"/>
      <c r="BN592" s="21"/>
      <c r="BO592" s="24"/>
      <c r="BP592" s="21"/>
      <c r="BQ592" s="21"/>
      <c r="BR592" s="21"/>
      <c r="BS592" s="24"/>
      <c r="BT592" s="25"/>
      <c r="BU592" s="26"/>
    </row>
    <row r="593" spans="1:73" s="22" customFormat="1" ht="177" customHeight="1" x14ac:dyDescent="0.45">
      <c r="A593" s="17"/>
      <c r="B593" s="18"/>
      <c r="C593" s="176"/>
      <c r="D593" s="19"/>
      <c r="E593" s="19"/>
      <c r="F593" s="20"/>
      <c r="G593" s="18"/>
      <c r="H593" s="18"/>
      <c r="I593" s="18"/>
      <c r="J593" s="18"/>
      <c r="K593" s="18"/>
      <c r="L593" s="18"/>
      <c r="M593" s="20"/>
      <c r="N593" s="21"/>
      <c r="O593" s="18"/>
      <c r="P593" s="18"/>
      <c r="Q593" s="27"/>
      <c r="R593" s="27"/>
      <c r="S593" s="27"/>
      <c r="T593" s="27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1"/>
      <c r="BB593" s="21"/>
      <c r="BC593" s="21"/>
      <c r="BD593" s="21"/>
      <c r="BE593" s="21"/>
      <c r="BF593" s="21"/>
      <c r="BG593" s="21"/>
      <c r="BH593" s="21"/>
      <c r="BI593" s="21"/>
      <c r="BJ593" s="21"/>
      <c r="BK593" s="21"/>
      <c r="BL593" s="21"/>
      <c r="BM593" s="21"/>
      <c r="BN593" s="21"/>
      <c r="BO593" s="21"/>
      <c r="BP593" s="21"/>
      <c r="BQ593" s="21"/>
      <c r="BR593" s="21"/>
      <c r="BS593" s="24"/>
      <c r="BT593" s="25"/>
      <c r="BU593" s="26"/>
    </row>
  </sheetData>
  <autoFilter ref="A2:BW106"/>
  <mergeCells count="70">
    <mergeCell ref="I5:I6"/>
    <mergeCell ref="I7:I8"/>
    <mergeCell ref="K30:K31"/>
    <mergeCell ref="K35:K36"/>
    <mergeCell ref="K7:K8"/>
    <mergeCell ref="A81:N81"/>
    <mergeCell ref="K3:K4"/>
    <mergeCell ref="K40:K41"/>
    <mergeCell ref="K38:K39"/>
    <mergeCell ref="I75:I76"/>
    <mergeCell ref="J75:J76"/>
    <mergeCell ref="K75:K76"/>
    <mergeCell ref="J77:J78"/>
    <mergeCell ref="J79:J80"/>
    <mergeCell ref="K65:K68"/>
    <mergeCell ref="J69:J70"/>
    <mergeCell ref="K69:K70"/>
    <mergeCell ref="J71:J72"/>
    <mergeCell ref="J73:J74"/>
    <mergeCell ref="K73:K74"/>
    <mergeCell ref="J59:J60"/>
    <mergeCell ref="J63:J64"/>
    <mergeCell ref="I55:I56"/>
    <mergeCell ref="J55:J56"/>
    <mergeCell ref="K55:K56"/>
    <mergeCell ref="J57:J58"/>
    <mergeCell ref="K57:K58"/>
    <mergeCell ref="I52:I54"/>
    <mergeCell ref="J52:J54"/>
    <mergeCell ref="K52:K54"/>
    <mergeCell ref="K59:K60"/>
    <mergeCell ref="J61:J62"/>
    <mergeCell ref="K61:K62"/>
    <mergeCell ref="I48:I49"/>
    <mergeCell ref="J48:J49"/>
    <mergeCell ref="K48:K49"/>
    <mergeCell ref="J50:J51"/>
    <mergeCell ref="K50:K51"/>
    <mergeCell ref="I40:I41"/>
    <mergeCell ref="I42:I44"/>
    <mergeCell ref="J42:J44"/>
    <mergeCell ref="K42:K44"/>
    <mergeCell ref="J46:J47"/>
    <mergeCell ref="K46:K47"/>
    <mergeCell ref="J33:J34"/>
    <mergeCell ref="K33:K34"/>
    <mergeCell ref="J35:J37"/>
    <mergeCell ref="J38:J39"/>
    <mergeCell ref="J40:J41"/>
    <mergeCell ref="J26:J27"/>
    <mergeCell ref="K26:K27"/>
    <mergeCell ref="J28:J29"/>
    <mergeCell ref="K28:K29"/>
    <mergeCell ref="J30:J31"/>
    <mergeCell ref="M309:M310"/>
    <mergeCell ref="A1:BT1"/>
    <mergeCell ref="J3:J4"/>
    <mergeCell ref="K5:K6"/>
    <mergeCell ref="J7:J8"/>
    <mergeCell ref="I9:I10"/>
    <mergeCell ref="J9:J10"/>
    <mergeCell ref="K9:K10"/>
    <mergeCell ref="J11:J13"/>
    <mergeCell ref="K11:K13"/>
    <mergeCell ref="J20:J21"/>
    <mergeCell ref="K20:K21"/>
    <mergeCell ref="I20:I21"/>
    <mergeCell ref="J22:J23"/>
    <mergeCell ref="J24:J25"/>
    <mergeCell ref="I26:I27"/>
  </mergeCells>
  <pageMargins left="0" right="0" top="0" bottom="0" header="0" footer="0"/>
  <pageSetup paperSize="9" scale="10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0" sqref="J3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87_лот_(Всего)</vt:lpstr>
      <vt:lpstr>шаблон</vt:lpstr>
      <vt:lpstr>Лист1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2019-02-01T07:24:41Z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