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6 ПИР Модерн ВЛ-10кВ №03 ПС Ильино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2" i="1" l="1"/>
  <c r="I44" i="1" s="1"/>
  <c r="I50" i="1"/>
  <c r="I51" i="1"/>
  <c r="I52" i="1"/>
  <c r="I53" i="1" s="1"/>
  <c r="I37" i="1"/>
  <c r="I29" i="1"/>
  <c r="I57" i="1" l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J40" i="1" l="1"/>
  <c r="I35" i="1"/>
  <c r="I34" i="1"/>
  <c r="I36" i="1" l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<sst xmlns="http://schemas.openxmlformats.org/spreadsheetml/2006/main" count="107" uniqueCount="56">
  <si>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</si>
  <si>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</si>
  <si>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</si>
  <si>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</si>
  <si>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</si>
  <si>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</si>
  <si>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</si>
  <si>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</si>
  <si>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</si>
  <si>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</si>
  <si>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</si>
  <si>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</si>
  <si>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</si>
  <si>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</si>
  <si>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</si>
  <si>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</si>
  <si>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</si>
  <si>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</si>
  <si>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</si>
  <si>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</si>
  <si>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</si>
  <si>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</si>
  <si>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</si>
  <si>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</si>
  <si>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</si>
  <si>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</si>
  <si>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</si>
  <si>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</si>
  <si>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</si>
  <si>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</si>
  <si>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</si>
  <si>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</si>
  <si>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</si>
  <si>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</si>
  <si>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</si>
  <si>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</si>
  <si>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</si>
  <si>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</si>
  <si>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</si>
  <si>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</si>
  <si>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</si>
  <si>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</si>
  <si>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</si>
  <si>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</si>
  <si>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</si>
  <si>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</si>
  <si>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((0,07925* 0,018 / 0,2) *0,7* 1000*3</t>
  </si>
  <si>
    <t>Монтаж комплекта индикаторов короткого замыкания на ВЛ-10 кВ      ( 3шт.)</t>
  </si>
  <si>
    <t xml:space="preserve">Модернизация ВЛ-10 кВ №03 ПС 35/10 кВ Ильино с установкой
 реклоузеров (1 шт.), РЛР (34 шт.), ИКЗ (3 шт.), перенос имеющегося реклоузера (1 шт.)
</t>
  </si>
  <si>
    <t>Монтаж реклоузера R1 (1шт.)</t>
  </si>
  <si>
    <t>((0,018 + ((0,035 - 0,018) / (0,4 - 0,2)) * (0,31515- 0,2)) * 1000)*0,7*1</t>
  </si>
  <si>
    <t>Монтаж разъединителя 10 кВ             ( 34шт.)</t>
  </si>
  <si>
    <t>0,01467*0,018/0,2*1000*0,7*34</t>
  </si>
  <si>
    <t>Перенос имеющегося реклоузера</t>
  </si>
  <si>
    <t>((0,03702* 0,018 / 0,2) *1,2* 1000 )</t>
  </si>
  <si>
    <t>1,2-к-т реконструкции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</si>
</sst>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31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0" xfId="1" applyFont="1" applyAlignment="1">
      <alignment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45" xfId="1" applyFont="1" applyBorder="1" applyAlignment="1">
      <alignment horizontal="center" vertical="center" wrapText="1"/>
    </xf>
    <xf numFmtId="0" fontId="10" fillId="0" borderId="46" xfId="1" applyFont="1" applyBorder="1" applyAlignment="1">
      <alignment horizontal="center" vertical="center" wrapText="1"/>
    </xf>
    <xf numFmtId="0" fontId="10" fillId="0" borderId="47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28" workbookViewId="0">
      <selection activeCell="I57" sqref="I57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67" t="s">
        <v>1</v>
      </c>
      <c r="H1" s="67"/>
      <c r="I1" s="6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68" t="s">
        <v>2</v>
      </c>
      <c r="B5" s="68"/>
      <c r="C5" s="68"/>
      <c r="D5" s="68"/>
      <c r="G5" s="69" t="s">
        <v>2</v>
      </c>
      <c r="H5" s="69"/>
      <c r="I5" s="6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69" t="s">
        <v>3</v>
      </c>
      <c r="H6" s="69"/>
      <c r="I6" s="6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62"/>
      <c r="B7" s="62"/>
      <c r="C7" s="62"/>
      <c r="D7" s="62"/>
      <c r="E7" s="62"/>
      <c r="F7" s="62"/>
      <c r="G7" s="62"/>
      <c r="H7" s="62"/>
      <c r="I7" s="6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62"/>
      <c r="B10" s="62"/>
      <c r="C10" s="62"/>
      <c r="D10" s="62"/>
      <c r="E10" s="62"/>
      <c r="F10" s="62"/>
      <c r="G10" s="62"/>
      <c r="H10" s="62"/>
      <c r="I10" s="6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52.5" customHeight="1" x14ac:dyDescent="0.25">
      <c r="A12" s="63" t="s">
        <v>48</v>
      </c>
      <c r="B12" s="64"/>
      <c r="C12" s="64"/>
      <c r="D12" s="64"/>
      <c r="E12" s="64"/>
      <c r="F12" s="64"/>
      <c r="G12" s="64"/>
      <c r="H12" s="64"/>
      <c r="I12" s="6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65" t="s">
        <v>7</v>
      </c>
      <c r="B13" s="65"/>
      <c r="C13" s="65"/>
      <c r="D13" s="65"/>
      <c r="E13" s="66"/>
      <c r="F13" s="66"/>
      <c r="G13" s="66"/>
      <c r="H13" s="66"/>
      <c r="I13" s="66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65" t="s">
        <v>8</v>
      </c>
      <c r="B14" s="65"/>
      <c r="C14" s="65"/>
      <c r="D14" s="65"/>
      <c r="E14" s="66" t="s">
        <v>9</v>
      </c>
      <c r="F14" s="66"/>
      <c r="G14" s="66"/>
      <c r="H14" s="66"/>
      <c r="I14" s="66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72" t="s">
        <v>42</v>
      </c>
      <c r="C16" s="73"/>
      <c r="D16" s="74"/>
      <c r="E16" s="72" t="s">
        <v>43</v>
      </c>
      <c r="F16" s="74"/>
      <c r="G16" s="72" t="s">
        <v>44</v>
      </c>
      <c r="H16" s="74"/>
      <c r="I16" s="48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85">
        <v>2</v>
      </c>
      <c r="C17" s="85"/>
      <c r="D17" s="85"/>
      <c r="E17" s="86">
        <v>3</v>
      </c>
      <c r="F17" s="87"/>
      <c r="G17" s="88">
        <v>4</v>
      </c>
      <c r="H17" s="88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75">
        <v>1</v>
      </c>
      <c r="B18" s="78" t="s">
        <v>21</v>
      </c>
      <c r="C18" s="79"/>
      <c r="D18" s="79"/>
      <c r="E18" s="106" t="s">
        <v>10</v>
      </c>
      <c r="F18" s="107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76"/>
      <c r="B19" s="80"/>
      <c r="C19" s="81"/>
      <c r="D19" s="81"/>
      <c r="E19" s="58" t="s">
        <v>12</v>
      </c>
      <c r="F19" s="59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76"/>
      <c r="B20" s="80"/>
      <c r="C20" s="81"/>
      <c r="D20" s="81"/>
      <c r="E20" s="58" t="s">
        <v>25</v>
      </c>
      <c r="F20" s="59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7"/>
      <c r="B21" s="82"/>
      <c r="C21" s="83"/>
      <c r="D21" s="83"/>
      <c r="E21" s="60"/>
      <c r="F21" s="61"/>
      <c r="G21" s="89" t="s">
        <v>28</v>
      </c>
      <c r="H21" s="89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90" t="s">
        <v>16</v>
      </c>
      <c r="B22" s="90"/>
      <c r="C22" s="90"/>
      <c r="D22" s="13">
        <v>0.89478482999999998</v>
      </c>
      <c r="E22" s="49"/>
      <c r="F22" s="49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90" t="s">
        <v>29</v>
      </c>
      <c r="B23" s="90"/>
      <c r="C23" s="90"/>
      <c r="D23" s="37">
        <f>(I18+I19+I20)/1000</f>
        <v>0.30040160239966313</v>
      </c>
      <c r="E23" s="49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100" t="s">
        <v>30</v>
      </c>
      <c r="B24" s="100"/>
      <c r="C24" s="100"/>
      <c r="D24" s="100"/>
      <c r="E24" s="100"/>
      <c r="F24" s="100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3">
        <v>2</v>
      </c>
      <c r="C25" s="73"/>
      <c r="D25" s="73"/>
      <c r="E25" s="86">
        <v>3</v>
      </c>
      <c r="F25" s="87"/>
      <c r="G25" s="108">
        <v>4</v>
      </c>
      <c r="H25" s="109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75">
        <v>1</v>
      </c>
      <c r="B26" s="78" t="s">
        <v>49</v>
      </c>
      <c r="C26" s="79"/>
      <c r="D26" s="79"/>
      <c r="E26" s="106" t="s">
        <v>10</v>
      </c>
      <c r="F26" s="107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76"/>
      <c r="B27" s="80"/>
      <c r="C27" s="81"/>
      <c r="D27" s="81"/>
      <c r="E27" s="58"/>
      <c r="F27" s="59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76"/>
      <c r="B28" s="80"/>
      <c r="C28" s="81"/>
      <c r="D28" s="81"/>
      <c r="E28" s="58" t="s">
        <v>37</v>
      </c>
      <c r="F28" s="59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7"/>
      <c r="B29" s="82"/>
      <c r="C29" s="83"/>
      <c r="D29" s="83"/>
      <c r="E29" s="60"/>
      <c r="F29" s="61"/>
      <c r="G29" s="111" t="s">
        <v>50</v>
      </c>
      <c r="H29" s="112"/>
      <c r="I29" s="28">
        <f>((0.018 + ((0.035 - 0.018) / (0.4 - 0.2)) * (I28- 0.2)) * 1000 )*0.7*1</f>
        <v>19.451424999999997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90" t="s">
        <v>16</v>
      </c>
      <c r="B30" s="90"/>
      <c r="C30" s="90"/>
      <c r="D30" s="30"/>
      <c r="E30" s="49" t="s">
        <v>38</v>
      </c>
      <c r="F30" s="49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99" t="s">
        <v>39</v>
      </c>
      <c r="B31" s="100"/>
      <c r="C31" s="100"/>
      <c r="D31" s="41">
        <v>0.31514999999999999</v>
      </c>
      <c r="E31" s="42" t="s">
        <v>40</v>
      </c>
      <c r="F31" s="25"/>
      <c r="G31" s="25"/>
      <c r="H31" s="25"/>
      <c r="I31" s="43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99" t="s">
        <v>18</v>
      </c>
      <c r="B32" s="100"/>
      <c r="C32" s="100"/>
      <c r="D32" s="41">
        <v>0.29234763000000002</v>
      </c>
      <c r="E32" s="44"/>
      <c r="F32" s="42"/>
      <c r="G32" s="25"/>
      <c r="H32" s="25"/>
      <c r="I32" s="43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13"/>
      <c r="B33" s="114"/>
      <c r="C33" s="114"/>
      <c r="D33" s="114"/>
      <c r="E33" s="114"/>
      <c r="F33" s="114"/>
      <c r="G33" s="50"/>
      <c r="H33" s="50"/>
      <c r="I33" s="51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75">
        <v>2</v>
      </c>
      <c r="B34" s="78" t="s">
        <v>51</v>
      </c>
      <c r="C34" s="79"/>
      <c r="D34" s="79"/>
      <c r="E34" s="106" t="s">
        <v>10</v>
      </c>
      <c r="F34" s="107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76"/>
      <c r="B35" s="80"/>
      <c r="C35" s="81"/>
      <c r="D35" s="81"/>
      <c r="E35" s="58"/>
      <c r="F35" s="59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76"/>
      <c r="B36" s="80"/>
      <c r="C36" s="81"/>
      <c r="D36" s="81"/>
      <c r="E36" s="58" t="s">
        <v>37</v>
      </c>
      <c r="F36" s="59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7"/>
      <c r="B37" s="82"/>
      <c r="C37" s="83"/>
      <c r="D37" s="83"/>
      <c r="E37" s="60"/>
      <c r="F37" s="61"/>
      <c r="G37" s="84" t="s">
        <v>52</v>
      </c>
      <c r="H37" s="84"/>
      <c r="I37" s="28">
        <f>(I36)*0.018/0.2*1000*0.7*34</f>
        <v>31.429159019999993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90" t="s">
        <v>16</v>
      </c>
      <c r="B38" s="90"/>
      <c r="C38" s="90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99" t="s">
        <v>39</v>
      </c>
      <c r="B39" s="100"/>
      <c r="C39" s="100"/>
      <c r="D39" s="41">
        <v>1.467281E-2</v>
      </c>
      <c r="E39" s="42" t="s">
        <v>40</v>
      </c>
      <c r="F39" s="25"/>
      <c r="G39" s="25"/>
      <c r="H39" s="25"/>
      <c r="I39" s="43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99" t="s">
        <v>18</v>
      </c>
      <c r="B40" s="100"/>
      <c r="C40" s="100"/>
      <c r="D40" s="41">
        <v>9.2999999999999992E-3</v>
      </c>
      <c r="E40" s="44"/>
      <c r="F40" s="42"/>
      <c r="G40" s="25"/>
      <c r="H40" s="25"/>
      <c r="I40" s="43"/>
      <c r="J40" s="45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108">
        <v>2</v>
      </c>
      <c r="C41" s="127"/>
      <c r="D41" s="109"/>
      <c r="E41" s="125">
        <v>3</v>
      </c>
      <c r="F41" s="126"/>
      <c r="G41" s="108">
        <v>4</v>
      </c>
      <c r="H41" s="109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75">
        <v>3</v>
      </c>
      <c r="B42" s="78" t="s">
        <v>53</v>
      </c>
      <c r="C42" s="79"/>
      <c r="D42" s="128"/>
      <c r="E42" s="106" t="s">
        <v>10</v>
      </c>
      <c r="F42" s="107"/>
      <c r="G42" s="25" t="s">
        <v>11</v>
      </c>
      <c r="H42" s="11"/>
      <c r="I42" s="26">
        <f>D47-D48</f>
        <v>3.7019999999999997E-2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76"/>
      <c r="B43" s="80"/>
      <c r="C43" s="81"/>
      <c r="D43" s="129"/>
      <c r="E43" s="58"/>
      <c r="F43" s="59"/>
      <c r="G43" s="27" t="s">
        <v>17</v>
      </c>
      <c r="H43" s="11"/>
      <c r="I43" s="26">
        <v>0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76"/>
      <c r="B44" s="80"/>
      <c r="C44" s="81"/>
      <c r="D44" s="129"/>
      <c r="E44" s="58"/>
      <c r="F44" s="59"/>
      <c r="G44" s="27"/>
      <c r="H44" s="11"/>
      <c r="I44" s="26">
        <f>I42+I43</f>
        <v>3.7019999999999997E-2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7"/>
      <c r="B45" s="82"/>
      <c r="C45" s="83"/>
      <c r="D45" s="130"/>
      <c r="E45" s="60" t="s">
        <v>55</v>
      </c>
      <c r="F45" s="61"/>
      <c r="G45" s="111" t="s">
        <v>54</v>
      </c>
      <c r="H45" s="112"/>
      <c r="I45" s="28">
        <f>((0.03702* 0.018 / 0.2) *1.2* 1000 )</f>
        <v>3.9981599999999999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124" t="s">
        <v>16</v>
      </c>
      <c r="B46" s="124"/>
      <c r="C46" s="124"/>
      <c r="D46" s="30"/>
      <c r="E46" s="57" t="s">
        <v>38</v>
      </c>
      <c r="F46" s="57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99" t="s">
        <v>39</v>
      </c>
      <c r="B47" s="100"/>
      <c r="C47" s="100"/>
      <c r="D47" s="41">
        <v>3.7019999999999997E-2</v>
      </c>
      <c r="E47" s="42" t="s">
        <v>40</v>
      </c>
      <c r="F47" s="25"/>
      <c r="G47" s="25"/>
      <c r="H47" s="25"/>
      <c r="I47" s="43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99" t="s">
        <v>18</v>
      </c>
      <c r="B48" s="100"/>
      <c r="C48" s="100"/>
      <c r="D48" s="41">
        <v>0</v>
      </c>
      <c r="E48" s="44"/>
      <c r="F48" s="42"/>
      <c r="G48" s="25"/>
      <c r="H48" s="25"/>
      <c r="I48" s="43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108">
        <v>2</v>
      </c>
      <c r="C49" s="127"/>
      <c r="D49" s="109"/>
      <c r="E49" s="125">
        <v>3</v>
      </c>
      <c r="F49" s="126"/>
      <c r="G49" s="108">
        <v>4</v>
      </c>
      <c r="H49" s="109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75">
        <v>4</v>
      </c>
      <c r="B50" s="78" t="s">
        <v>47</v>
      </c>
      <c r="C50" s="79"/>
      <c r="D50" s="128"/>
      <c r="E50" s="106" t="s">
        <v>10</v>
      </c>
      <c r="F50" s="107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76"/>
      <c r="B51" s="80"/>
      <c r="C51" s="81"/>
      <c r="D51" s="129"/>
      <c r="E51" s="58"/>
      <c r="F51" s="59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76"/>
      <c r="B52" s="80"/>
      <c r="C52" s="81"/>
      <c r="D52" s="129"/>
      <c r="E52" s="58" t="s">
        <v>37</v>
      </c>
      <c r="F52" s="59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7"/>
      <c r="B53" s="82"/>
      <c r="C53" s="83"/>
      <c r="D53" s="130"/>
      <c r="E53" s="60"/>
      <c r="F53" s="61"/>
      <c r="G53" s="122" t="s">
        <v>46</v>
      </c>
      <c r="H53" s="123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124" t="s">
        <v>16</v>
      </c>
      <c r="B54" s="124"/>
      <c r="C54" s="124"/>
      <c r="D54" s="53"/>
      <c r="E54" s="54" t="s">
        <v>38</v>
      </c>
      <c r="F54" s="54"/>
      <c r="G54" s="55"/>
      <c r="H54" s="55"/>
      <c r="I54" s="56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99" t="s">
        <v>39</v>
      </c>
      <c r="B55" s="100"/>
      <c r="C55" s="100"/>
      <c r="D55" s="41">
        <v>7.9244999999999996E-2</v>
      </c>
      <c r="E55" s="42" t="s">
        <v>40</v>
      </c>
      <c r="F55" s="25"/>
      <c r="G55" s="52"/>
      <c r="H55" s="52"/>
      <c r="I55" s="4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99" t="s">
        <v>18</v>
      </c>
      <c r="B56" s="100"/>
      <c r="C56" s="100"/>
      <c r="D56" s="41">
        <v>6.6118999999999997E-2</v>
      </c>
      <c r="E56" s="44"/>
      <c r="F56" s="42"/>
      <c r="G56" s="52"/>
      <c r="H56" s="52"/>
      <c r="I56" s="4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100" t="s">
        <v>20</v>
      </c>
      <c r="B57" s="100"/>
      <c r="C57" s="100"/>
      <c r="D57" s="100"/>
      <c r="E57" s="100"/>
      <c r="F57" s="42"/>
      <c r="G57" s="25"/>
      <c r="H57" s="25"/>
      <c r="I57" s="47">
        <f>I53+I45+I37+I29</f>
        <v>69.856049019999986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0" t="s">
        <v>19</v>
      </c>
      <c r="B58" s="110"/>
      <c r="C58" s="110"/>
      <c r="D58" s="110"/>
      <c r="E58" s="110"/>
      <c r="F58" s="110"/>
      <c r="G58" s="91"/>
      <c r="H58" s="91"/>
      <c r="I58" s="46">
        <f>I57*3.83</f>
        <v>267.54866774659996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1" t="s">
        <v>13</v>
      </c>
      <c r="C59" s="102"/>
      <c r="D59" s="103"/>
      <c r="E59" s="104"/>
      <c r="F59" s="105"/>
      <c r="G59" s="70"/>
      <c r="H59" s="71"/>
      <c r="I59" s="32">
        <f>I58</f>
        <v>267.54866774659996</v>
      </c>
      <c r="J59" s="16"/>
      <c r="K59" s="17"/>
      <c r="L59" s="18"/>
    </row>
    <row r="60" spans="1:26" s="1" customFormat="1" ht="18" hidden="1" customHeight="1" x14ac:dyDescent="0.2">
      <c r="A60" s="19"/>
      <c r="B60" s="92" t="s">
        <v>14</v>
      </c>
      <c r="C60" s="93"/>
      <c r="D60" s="94"/>
      <c r="E60" s="95"/>
      <c r="F60" s="96"/>
      <c r="G60" s="97"/>
      <c r="H60" s="98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92" t="s">
        <v>13</v>
      </c>
      <c r="C61" s="93"/>
      <c r="D61" s="94"/>
      <c r="E61" s="95"/>
      <c r="F61" s="96"/>
      <c r="G61" s="97"/>
      <c r="H61" s="98"/>
      <c r="I61" s="33">
        <f>I59*I60</f>
        <v>267.54866774659996</v>
      </c>
      <c r="J61" s="16"/>
      <c r="K61" s="17"/>
      <c r="L61" s="18"/>
    </row>
    <row r="62" spans="1:26" ht="19.5" customHeight="1" x14ac:dyDescent="0.2">
      <c r="A62" s="20"/>
      <c r="B62" s="92" t="s">
        <v>15</v>
      </c>
      <c r="C62" s="93"/>
      <c r="D62" s="94"/>
      <c r="E62" s="95"/>
      <c r="F62" s="96"/>
      <c r="G62" s="97"/>
      <c r="H62" s="98"/>
      <c r="I62" s="34">
        <f>I61*18%</f>
        <v>48.158760194387995</v>
      </c>
      <c r="J62" s="21"/>
    </row>
    <row r="63" spans="1:26" ht="19.5" customHeight="1" thickBot="1" x14ac:dyDescent="0.25">
      <c r="A63" s="22"/>
      <c r="B63" s="115" t="s">
        <v>13</v>
      </c>
      <c r="C63" s="116"/>
      <c r="D63" s="117"/>
      <c r="E63" s="118"/>
      <c r="F63" s="119"/>
      <c r="G63" s="120"/>
      <c r="H63" s="121"/>
      <c r="I63" s="35">
        <f>I61+I62</f>
        <v>315.70742794098794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A56:C56"/>
    <mergeCell ref="E52:F52"/>
    <mergeCell ref="E53:F53"/>
    <mergeCell ref="G53:H53"/>
    <mergeCell ref="A54:C54"/>
    <mergeCell ref="A55:C55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E25:F25"/>
    <mergeCell ref="E26:F26"/>
    <mergeCell ref="E27:F27"/>
    <mergeCell ref="E28:F28"/>
    <mergeCell ref="B25:D25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A8:I8"/>
    <mergeCell ref="G1:I1"/>
    <mergeCell ref="A5:D5"/>
    <mergeCell ref="G5:I5"/>
    <mergeCell ref="G6:I6"/>
    <mergeCell ref="A7:I7"/>
    <mergeCell ref="E20:F20"/>
    <mergeCell ref="E21:F21"/>
    <mergeCell ref="A9:I9"/>
    <mergeCell ref="A10:I10"/>
    <mergeCell ref="A11:I11"/>
    <mergeCell ref="A12:I12"/>
    <mergeCell ref="A13:D13"/>
    <mergeCell ref="E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2018-08-03T11:04:31Z</dcterms:modified>
</cp:coreProperties>
</file>