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state="hidden" r:id="rId3"/>
  </sheets>
  <definedNames>
    <definedName name="_xlnm._FilterDatabase" localSheetId="0" hidden="1">'87_лот_(Всего)'!$A$2:$BT$2</definedName>
    <definedName name="_xlnm._FilterDatabase" localSheetId="1" hidden="1">шаблон!$A$2:$BW$14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шаблон!$A$1:$BO$38</definedName>
  </definedNames>
  <calcPr calcId="145621"/>
</workbook>
</file>

<file path=xl/calcChain.xml><?xml version="1.0" encoding="utf-8"?>
<calcChain xmlns="http://schemas.openxmlformats.org/spreadsheetml/2006/main">
  <c r="BN3" i="4" l="1"/>
  <c r="P27" i="4"/>
  <c r="S27" i="4"/>
  <c r="N28" i="4"/>
  <c r="U28" i="4"/>
  <c r="O28" i="4" l="1"/>
  <c r="AC27" i="4"/>
  <c r="P21" i="4"/>
  <c r="S21" i="4"/>
  <c r="U22" i="4"/>
  <c r="O22" i="4" s="1"/>
  <c r="N22" i="4"/>
  <c r="N16" i="4"/>
  <c r="U16" i="4"/>
  <c r="O16" i="4" s="1"/>
  <c r="P15" i="4"/>
  <c r="S15" i="4"/>
  <c r="AA15" i="4"/>
  <c r="P8" i="4"/>
  <c r="S8" i="4"/>
  <c r="U9" i="4"/>
  <c r="AC21" i="4" l="1"/>
  <c r="AC8" i="4" l="1"/>
  <c r="O9" i="4"/>
  <c r="N9" i="4"/>
  <c r="P3" i="4"/>
  <c r="S3" i="4"/>
  <c r="U4" i="4" l="1"/>
  <c r="N4" i="4"/>
  <c r="O4" i="4" l="1"/>
  <c r="AA3" i="4"/>
  <c r="AA33" i="4" s="1"/>
  <c r="P33" i="4"/>
  <c r="S33" i="4"/>
  <c r="V33" i="4"/>
  <c r="W33" i="4"/>
  <c r="X33" i="4"/>
  <c r="Y33" i="4"/>
  <c r="AC33" i="4"/>
  <c r="AD33" i="4"/>
  <c r="AE33" i="4"/>
  <c r="AF33" i="4"/>
  <c r="AG33" i="4"/>
  <c r="AH33" i="4"/>
  <c r="AJ33" i="4"/>
  <c r="AK33" i="4"/>
  <c r="AL33" i="4"/>
  <c r="AV33" i="4"/>
  <c r="AW33" i="4"/>
  <c r="AX33" i="4"/>
  <c r="AY33" i="4"/>
  <c r="AZ33" i="4"/>
  <c r="BA33" i="4"/>
  <c r="BD33" i="4"/>
  <c r="BH33" i="4"/>
  <c r="BI33" i="4"/>
  <c r="BJ33" i="4"/>
  <c r="BK33" i="4"/>
  <c r="BL33" i="4"/>
  <c r="BM33" i="4"/>
  <c r="N14" i="4"/>
  <c r="O14" i="4" s="1"/>
  <c r="U13" i="4"/>
  <c r="O13" i="4" s="1"/>
  <c r="N13" i="4"/>
  <c r="O12" i="4"/>
  <c r="T12" i="4" s="1"/>
  <c r="N12" i="4"/>
  <c r="U11" i="4"/>
  <c r="O11" i="4" s="1"/>
  <c r="N11" i="4"/>
  <c r="N10" i="4"/>
  <c r="O10" i="4" s="1"/>
  <c r="BS8" i="4"/>
  <c r="BT8" i="4" s="1"/>
  <c r="AU8" i="4"/>
  <c r="BS15" i="4"/>
  <c r="BT15" i="4" s="1"/>
  <c r="N7" i="4"/>
  <c r="O7" i="4" s="1"/>
  <c r="R7" i="4" s="1"/>
  <c r="R3" i="4" s="1"/>
  <c r="U6" i="4"/>
  <c r="O6" i="4" s="1"/>
  <c r="N6" i="4"/>
  <c r="U5" i="4"/>
  <c r="O5" i="4"/>
  <c r="N5" i="4"/>
  <c r="BT3" i="4"/>
  <c r="BS3" i="4"/>
  <c r="AU3" i="4"/>
  <c r="AM3" i="4"/>
  <c r="O8" i="4" l="1"/>
  <c r="O3" i="4"/>
  <c r="R10" i="4"/>
  <c r="T10" i="4"/>
  <c r="Q10" i="4"/>
  <c r="R14" i="4"/>
  <c r="T14" i="4"/>
  <c r="Q14" i="4"/>
  <c r="U14" i="4" s="1"/>
  <c r="BE8" i="4" s="1"/>
  <c r="R12" i="4"/>
  <c r="AM8" i="4"/>
  <c r="Q12" i="4"/>
  <c r="U12" i="4" s="1"/>
  <c r="AO8" i="4" s="1"/>
  <c r="AO33" i="4" s="1"/>
  <c r="Q7" i="4"/>
  <c r="Q3" i="4" s="1"/>
  <c r="T7" i="4"/>
  <c r="T3" i="4" s="1"/>
  <c r="T8" i="4" l="1"/>
  <c r="Q8" i="4"/>
  <c r="R8" i="4"/>
  <c r="U10" i="4"/>
  <c r="U8" i="4" s="1"/>
  <c r="U7" i="4"/>
  <c r="U3" i="4" s="1"/>
  <c r="AI8" i="4" l="1"/>
  <c r="BE3" i="4"/>
  <c r="BN8" i="4" l="1"/>
  <c r="N32" i="4"/>
  <c r="O32" i="4" s="1"/>
  <c r="T32" i="4" s="1"/>
  <c r="U31" i="4"/>
  <c r="O31" i="4" s="1"/>
  <c r="N31" i="4"/>
  <c r="U30" i="4"/>
  <c r="O30" i="4" s="1"/>
  <c r="N30" i="4"/>
  <c r="N29" i="4"/>
  <c r="O29" i="4" s="1"/>
  <c r="BS27" i="4"/>
  <c r="BT27" i="4" s="1"/>
  <c r="AU27" i="4"/>
  <c r="AM27" i="4"/>
  <c r="N26" i="4"/>
  <c r="O26" i="4" s="1"/>
  <c r="T26" i="4" s="1"/>
  <c r="U25" i="4"/>
  <c r="O25" i="4" s="1"/>
  <c r="N25" i="4"/>
  <c r="U24" i="4"/>
  <c r="O24" i="4" s="1"/>
  <c r="N24" i="4"/>
  <c r="N23" i="4"/>
  <c r="O23" i="4" s="1"/>
  <c r="BS21" i="4"/>
  <c r="BT21" i="4" s="1"/>
  <c r="AU21" i="4"/>
  <c r="N20" i="4"/>
  <c r="O20" i="4" s="1"/>
  <c r="T20" i="4" s="1"/>
  <c r="U19" i="4"/>
  <c r="N19" i="4"/>
  <c r="U18" i="4"/>
  <c r="N18" i="4"/>
  <c r="N17" i="4"/>
  <c r="O17" i="4" s="1"/>
  <c r="O18" i="4" l="1"/>
  <c r="AM15" i="4"/>
  <c r="T23" i="4"/>
  <c r="T21" i="4" s="1"/>
  <c r="O21" i="4"/>
  <c r="T29" i="4"/>
  <c r="T27" i="4" s="1"/>
  <c r="O27" i="4"/>
  <c r="O19" i="4"/>
  <c r="O15" i="4" s="1"/>
  <c r="O33" i="4" s="1"/>
  <c r="AU15" i="4"/>
  <c r="AU33" i="4" s="1"/>
  <c r="T17" i="4"/>
  <c r="T15" i="4" s="1"/>
  <c r="T33" i="4" s="1"/>
  <c r="AM21" i="4"/>
  <c r="R17" i="4"/>
  <c r="R20" i="4"/>
  <c r="R23" i="4"/>
  <c r="R26" i="4"/>
  <c r="R29" i="4"/>
  <c r="R27" i="4" s="1"/>
  <c r="R32" i="4"/>
  <c r="Q17" i="4"/>
  <c r="Q15" i="4" s="1"/>
  <c r="Q20" i="4"/>
  <c r="Q23" i="4"/>
  <c r="Q21" i="4" s="1"/>
  <c r="Q26" i="4"/>
  <c r="Q29" i="4"/>
  <c r="Q27" i="4" s="1"/>
  <c r="Q32" i="4"/>
  <c r="Q33" i="4" l="1"/>
  <c r="R21" i="4"/>
  <c r="R15" i="4"/>
  <c r="R33" i="4" s="1"/>
  <c r="AM33" i="4"/>
  <c r="U32" i="4"/>
  <c r="BE27" i="4" s="1"/>
  <c r="U26" i="4"/>
  <c r="BE21" i="4" s="1"/>
  <c r="U20" i="4"/>
  <c r="BE15" i="4" s="1"/>
  <c r="BE33" i="4" s="1"/>
  <c r="U29" i="4"/>
  <c r="U27" i="4" s="1"/>
  <c r="U23" i="4"/>
  <c r="U21" i="4" s="1"/>
  <c r="U17" i="4"/>
  <c r="U15" i="4" s="1"/>
  <c r="U33" i="4" s="1"/>
  <c r="AI15" i="4" l="1"/>
  <c r="AI21" i="4"/>
  <c r="BN21" i="4" s="1"/>
  <c r="AI27" i="4"/>
  <c r="BN27" i="4" s="1"/>
  <c r="BN15" i="4" l="1"/>
  <c r="AI33" i="4"/>
  <c r="BN33" i="4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P72" i="2"/>
  <c r="Q72" i="2"/>
  <c r="Q70" i="2"/>
  <c r="S72" i="2"/>
  <c r="S70" i="2"/>
  <c r="S76" i="2"/>
  <c r="S75" i="2"/>
  <c r="Q76" i="2"/>
  <c r="Q75" i="2"/>
  <c r="P76" i="2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P41" i="2"/>
  <c r="T76" i="2"/>
  <c r="P75" i="2"/>
  <c r="T72" i="2"/>
  <c r="P70" i="2"/>
  <c r="T40" i="2"/>
  <c r="P38" i="2"/>
  <c r="P55" i="2"/>
  <c r="T56" i="2"/>
  <c r="S55" i="2"/>
  <c r="Q55" i="2"/>
  <c r="T37" i="2"/>
  <c r="BJ35" i="2" s="1"/>
  <c r="BB70" i="2"/>
  <c r="BK70" i="2" s="1"/>
  <c r="T70" i="2"/>
  <c r="T75" i="2"/>
  <c r="BB75" i="2"/>
  <c r="BK75" i="2" s="1"/>
  <c r="AF55" i="2"/>
  <c r="T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AJ29" i="2"/>
  <c r="P28" i="2"/>
  <c r="P27" i="2"/>
  <c r="Q28" i="2"/>
  <c r="Q27" i="2"/>
  <c r="P26" i="2"/>
  <c r="P25" i="2"/>
  <c r="Q26" i="2"/>
  <c r="Q25" i="2" s="1"/>
  <c r="P24" i="2"/>
  <c r="P23" i="2" s="1"/>
  <c r="Q24" i="2"/>
  <c r="Q23" i="2" s="1"/>
  <c r="P22" i="2"/>
  <c r="P10" i="2"/>
  <c r="T10" i="2" s="1"/>
  <c r="BF8" i="2" s="1"/>
  <c r="M44" i="2"/>
  <c r="N44" i="2" s="1"/>
  <c r="R43" i="2"/>
  <c r="O43" i="2"/>
  <c r="T22" i="2"/>
  <c r="P21" i="2"/>
  <c r="T30" i="2"/>
  <c r="T28" i="2"/>
  <c r="T26" i="2"/>
  <c r="T24" i="2"/>
  <c r="BB23" i="2" s="1"/>
  <c r="BK23" i="2" s="1"/>
  <c r="T23" i="2"/>
  <c r="BB25" i="2"/>
  <c r="BK25" i="2" s="1"/>
  <c r="T25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/>
  <c r="M86" i="2"/>
  <c r="M85" i="2"/>
  <c r="N85" i="2" s="1"/>
  <c r="N86" i="2"/>
  <c r="P86" i="2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 s="1"/>
  <c r="P18" i="2"/>
  <c r="P13" i="2"/>
  <c r="S9" i="2" l="1"/>
  <c r="Q9" i="2"/>
  <c r="Q8" i="2" s="1"/>
  <c r="N8" i="2"/>
  <c r="P9" i="2"/>
  <c r="P8" i="2" s="1"/>
  <c r="S17" i="2"/>
  <c r="S16" i="2" s="1"/>
  <c r="P17" i="2"/>
  <c r="N16" i="2"/>
  <c r="Q17" i="2"/>
  <c r="Q16" i="2" s="1"/>
  <c r="S36" i="2"/>
  <c r="S35" i="2" s="1"/>
  <c r="N35" i="2"/>
  <c r="Q36" i="2"/>
  <c r="Q35" i="2" s="1"/>
  <c r="P36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46" i="2"/>
  <c r="S47" i="2"/>
  <c r="S46" i="2" s="1"/>
  <c r="P47" i="2"/>
  <c r="Q47" i="2"/>
  <c r="Q46" i="2" s="1"/>
  <c r="T86" i="2"/>
  <c r="BF84" i="2" s="1"/>
  <c r="T42" i="2"/>
  <c r="BK55" i="2"/>
  <c r="P6" i="2"/>
  <c r="T7" i="2"/>
  <c r="Q18" i="2"/>
  <c r="T20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Q13" i="2"/>
  <c r="T14" i="2"/>
  <c r="Q85" i="2"/>
  <c r="Q84" i="2" s="1"/>
  <c r="P85" i="2"/>
  <c r="S85" i="2"/>
  <c r="S84" i="2" s="1"/>
  <c r="N84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S62" i="2"/>
  <c r="T63" i="2"/>
  <c r="N64" i="2"/>
  <c r="S65" i="2"/>
  <c r="P65" i="2"/>
  <c r="Q65" i="2"/>
  <c r="N6" i="2"/>
  <c r="T5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S8" i="2"/>
  <c r="T9" i="2"/>
  <c r="S29" i="2"/>
  <c r="T34" i="2"/>
  <c r="BB41" i="2"/>
  <c r="BK41" i="2" s="1"/>
  <c r="T41" i="2"/>
  <c r="Q68" i="2"/>
  <c r="S68" i="2"/>
  <c r="P68" i="2"/>
  <c r="T68" i="2" s="1"/>
  <c r="BB64" i="2" s="1"/>
  <c r="N73" i="2"/>
  <c r="S74" i="2"/>
  <c r="S73" i="2" s="1"/>
  <c r="Q74" i="2"/>
  <c r="Q73" i="2" s="1"/>
  <c r="P74" i="2"/>
  <c r="P11" i="2" l="1"/>
  <c r="T12" i="2"/>
  <c r="P35" i="2"/>
  <c r="T36" i="2"/>
  <c r="P16" i="2"/>
  <c r="T17" i="2"/>
  <c r="P46" i="2"/>
  <c r="T47" i="2"/>
  <c r="T29" i="2"/>
  <c r="BB29" i="2"/>
  <c r="BK29" i="2" s="1"/>
  <c r="BB8" i="2"/>
  <c r="BK8" i="2" s="1"/>
  <c r="T8" i="2"/>
  <c r="T44" i="2"/>
  <c r="P43" i="2"/>
  <c r="T83" i="2"/>
  <c r="BF81" i="2" s="1"/>
  <c r="T52" i="2"/>
  <c r="P51" i="2"/>
  <c r="BB3" i="2"/>
  <c r="BK3" i="2" s="1"/>
  <c r="T3" i="2"/>
  <c r="Q64" i="2"/>
  <c r="S64" i="2"/>
  <c r="BB62" i="2"/>
  <c r="BK62" i="2" s="1"/>
  <c r="T62" i="2"/>
  <c r="P77" i="2"/>
  <c r="T78" i="2"/>
  <c r="T82" i="2"/>
  <c r="P81" i="2"/>
  <c r="P49" i="2"/>
  <c r="T50" i="2"/>
  <c r="P84" i="2"/>
  <c r="T85" i="2"/>
  <c r="T13" i="2"/>
  <c r="BB13" i="2"/>
  <c r="BK13" i="2" s="1"/>
  <c r="P53" i="2"/>
  <c r="T54" i="2"/>
  <c r="P60" i="2"/>
  <c r="T61" i="2"/>
  <c r="BB18" i="2"/>
  <c r="BK18" i="2" s="1"/>
  <c r="T18" i="2"/>
  <c r="T6" i="2"/>
  <c r="BH6" i="2"/>
  <c r="BK6" i="2" s="1"/>
  <c r="P73" i="2"/>
  <c r="T74" i="2"/>
  <c r="P64" i="2"/>
  <c r="T65" i="2"/>
  <c r="Q81" i="2"/>
  <c r="BB46" i="2" l="1"/>
  <c r="BK46" i="2" s="1"/>
  <c r="T46" i="2"/>
  <c r="T16" i="2"/>
  <c r="BB16" i="2"/>
  <c r="BK16" i="2" s="1"/>
  <c r="T35" i="2"/>
  <c r="BB35" i="2"/>
  <c r="BK35" i="2" s="1"/>
  <c r="BB11" i="2"/>
  <c r="BK11" i="2" s="1"/>
  <c r="T11" i="2"/>
  <c r="AF64" i="2"/>
  <c r="BK64" i="2" s="1"/>
  <c r="T64" i="2"/>
  <c r="BB73" i="2"/>
  <c r="BK73" i="2" s="1"/>
  <c r="T73" i="2"/>
  <c r="T60" i="2"/>
  <c r="BB60" i="2"/>
  <c r="BK60" i="2" s="1"/>
  <c r="BB53" i="2"/>
  <c r="BK53" i="2" s="1"/>
  <c r="T53" i="2"/>
  <c r="T84" i="2"/>
  <c r="BB84" i="2"/>
  <c r="BK84" i="2" s="1"/>
  <c r="T49" i="2"/>
  <c r="BB49" i="2"/>
  <c r="BK49" i="2" s="1"/>
  <c r="BB77" i="2"/>
  <c r="BK77" i="2" s="1"/>
  <c r="T77" i="2"/>
  <c r="T43" i="2"/>
  <c r="BB43" i="2"/>
  <c r="BK43" i="2" s="1"/>
  <c r="BB81" i="2"/>
  <c r="BK81" i="2" s="1"/>
  <c r="T81" i="2"/>
  <c r="BB51" i="2"/>
  <c r="BK51" i="2" s="1"/>
  <c r="T51" i="2"/>
</calcChain>
</file>

<file path=xl/sharedStrings.xml><?xml version="1.0" encoding="utf-8"?>
<sst xmlns="http://schemas.openxmlformats.org/spreadsheetml/2006/main" count="540" uniqueCount="376">
  <si>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</si>
  <si>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</si>
  <si>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</si>
  <si>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</si>
  <si>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</si>
  <si>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</si>
  <si>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</si>
  <si>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</si>
  <si>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</si>
  <si>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</si>
  <si>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</si>
  <si>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</si>
  <si>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</si>
  <si>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</si>
  <si>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</si>
  <si>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</si>
  <si>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</si>
  <si>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</si>
  <si>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</si>
  <si>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</si>
  <si>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</si>
  <si>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</si>
  <si>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</si>
  <si>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</si>
  <si>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</si>
  <si>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</si>
  <si>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</si>
  <si>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</si>
  <si>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</si>
  <si>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</si>
  <si>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</si>
  <si>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</si>
  <si>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</si>
  <si>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</si>
  <si>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</si>
  <si>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</si>
  <si>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</si>
  <si>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</si>
  <si>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</si>
  <si>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</si>
  <si>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</si>
  <si>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</si>
  <si>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</si>
  <si>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</si>
  <si>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</si>
  <si>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</si>
  <si>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</si>
  <si>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</si>
  <si>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</si>
  <si>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</si>
  <si>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</si>
  <si>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</si>
  <si>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</si>
  <si>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</si>
  <si>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</si>
  <si>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</si>
  <si>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</si>
  <si>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</si>
  <si>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</si>
  <si>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</si>
  <si>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</si>
  <si>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</si>
  <si>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</si>
  <si>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</si>
  <si>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</si>
  <si>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</si>
  <si>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</si>
  <si>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</si>
  <si>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</si>
  <si>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</si>
  <si>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</si>
  <si>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</si>
  <si>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</si>
  <si>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</si>
  <si>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</si>
  <si>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</si>
  <si>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</si>
  <si>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</si>
  <si>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</si>
  <si>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</si>
  <si>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</si>
  <si>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</si>
  <si>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</si>
  <si>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</si>
  <si>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</si>
  <si>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</si>
  <si>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</si>
  <si>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</si>
  <si>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</si>
  <si>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</si>
  <si>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</si>
  <si>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</si>
  <si>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</si>
  <si>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</si>
  <si>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</si>
  <si>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</si>
  <si>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</si>
  <si>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</si>
  <si>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</si>
  <si>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</si>
  <si>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</si>
  <si>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</si>
  <si>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</si>
  <si>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</si>
  <si>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</si>
  <si>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</si>
  <si>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</si>
  <si>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</si>
  <si>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</si>
  <si>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</si>
  <si>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</si>
  <si>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</si>
  <si>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</si>
  <si>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</si>
  <si>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</si>
  <si>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</si>
  <si>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</si>
  <si>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</si>
  <si>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</si>
  <si>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</si>
  <si>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</si>
  <si>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</si>
  <si>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</si>
  <si>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</si>
  <si>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</si>
  <si>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</si>
  <si>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</si>
  <si>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</si>
  <si>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</si>
  <si>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</si>
  <si>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</si>
  <si>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</si>
  <si>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</si>
  <si>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</si>
  <si>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</si>
  <si>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</si>
  <si>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</si>
  <si>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</si>
  <si>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</si>
  <si>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</si>
  <si>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</si>
  <si>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</si>
  <si>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</si>
  <si>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</si>
  <si>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</si>
  <si>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</si>
  <si>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</si>
  <si>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</si>
  <si>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</si>
  <si>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</si>
  <si>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</si>
  <si>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</si>
  <si>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</si>
  <si>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</si>
  <si>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</si>
  <si>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</si>
  <si>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</si>
  <si>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</si>
  <si>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</si>
  <si>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</si>
  <si>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</si>
  <si>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</si>
  <si>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</si>
  <si>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</si>
  <si>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</si>
  <si>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</si>
  <si>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</si>
  <si>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</si>
  <si>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</si>
  <si>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</si>
  <si>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</si>
  <si>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</si>
  <si>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</si>
  <si>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</si>
  <si>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</si>
  <si>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</si>
  <si>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</si>
  <si>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</si>
  <si>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</si>
  <si>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</si>
  <si>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</si>
  <si>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</si>
  <si>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</si>
  <si>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</si>
  <si>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</si>
  <si>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</si>
  <si>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</si>
  <si>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</si>
  <si>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</si>
  <si>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</si>
  <si>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</si>
  <si>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</si>
  <si>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</si>
  <si>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</si>
  <si>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</si>
  <si>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</si>
  <si>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</si>
  <si>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</si>
  <si>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</si>
  <si>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</si>
  <si>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</si>
  <si>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</si>
  <si>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</si>
  <si>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</si>
  <si>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</si>
  <si>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</si>
  <si>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</si>
  <si>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</si>
  <si>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</si>
  <si>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</si>
  <si>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</si>
  <si>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</si>
  <si>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</si>
  <si>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</si>
  <si>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</si>
  <si>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</si>
  <si>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</si>
  <si>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</si>
  <si>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</si>
  <si>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</si>
  <si>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</si>
  <si>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</si>
  <si>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</si>
  <si>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</si>
  <si>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</si>
  <si>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</si>
  <si>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</si>
  <si>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</si>
  <si>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</si>
  <si>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</si>
  <si>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</si>
  <si>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</si>
  <si>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</si>
  <si>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</si>
  <si>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</si>
  <si>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</si>
  <si>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</si>
  <si>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</si>
  <si>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</si>
  <si>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</si>
  <si>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</si>
  <si>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</si>
  <si>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</si>
  <si>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</si>
  <si>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</si>
  <si>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</si>
  <si>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</si>
  <si>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</si>
  <si>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</si>
  <si>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</si>
  <si>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</si>
  <si>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</si>
  <si>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</si>
  <si>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</si>
  <si>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</si>
  <si>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</si>
  <si>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</si>
  <si>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</si>
  <si>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</si>
  <si>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</si>
  <si>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</si>
  <si>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</si>
  <si>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</si>
  <si>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</si>
  <si>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</si>
  <si>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</si>
  <si>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</si>
  <si>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</si>
  <si>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</si>
  <si>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</si>
  <si>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</si>
  <si>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</si>
  <si>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</si>
  <si>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</si>
  <si>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</si>
  <si>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</si>
  <si>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</si>
  <si>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</si>
  <si>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</si>
  <si>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</si>
  <si>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</si>
  <si>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</si>
  <si>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</si>
  <si>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</si>
  <si>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</si>
  <si>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</si>
  <si>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</si>
  <si>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</si>
  <si>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</si>
  <si>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</si>
  <si>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</si>
  <si>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</si>
  <si>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</si>
  <si>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</si>
  <si>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</si>
  <si>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</si>
  <si>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</si>
  <si>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</si>
  <si>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</si>
  <si>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</si>
  <si>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</si>
  <si>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</si>
  <si>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</si>
  <si>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</si>
  <si>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</si>
  <si>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</si>
  <si>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</si>
  <si>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</si>
  <si>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</si>
  <si>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</si>
  <si>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</si>
  <si>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</si>
  <si>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</si>
  <si>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</si>
  <si>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</si>
  <si>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</si>
  <si>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</si>
  <si>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</si>
  <si>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</si>
  <si>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</si>
  <si>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</si>
  <si>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</si>
  <si>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</si>
  <si>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</si>
  <si>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</si>
  <si>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</si>
  <si>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</si>
  <si>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</si>
  <si>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</si>
  <si>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</si>
  <si>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</si>
  <si>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41727530 (ВЭС-3889/2018)</t>
  </si>
  <si>
    <t>Дукач Юрий Степанович</t>
  </si>
  <si>
    <t>Курская обл., Горшеченский р-н, с. Березово</t>
  </si>
  <si>
    <t>строительство воздушной линии электропередачи 0,4 кВ (ВЛИ-0,4кВ) самонесущим изолированным проводом протяженностью  0,03 км от проектируемой ТП-10/0,4 кВ до границы земельного участка заявителя (марку и сечение провода, протяженность уточнить при проектировании).
- монтаж линейного разъединителя 10 кВ на опоре № 270 существующей ВЛ-10 кВ № 1123 (тип и технические характеристики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</si>
  <si>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опоры № 270 ВЛ-10 кВ № 1123 в части монтажа металлоконструкций для установки линейного разъединителя  (объем реконструкции уточнить при проектировании).</t>
  </si>
  <si>
    <t>СТП 25 кВА</t>
  </si>
  <si>
    <t>41719274 (СЭС-3911/2018)</t>
  </si>
  <si>
    <t>Морозова Татьяна Ивановна</t>
  </si>
  <si>
    <t>Курская обл., г.Железногорск, с/о "Горняк", "Рясник-1", уч. 1046</t>
  </si>
  <si>
    <t>строительство КВЛ-6 кВ протяженностью 0,27 км от опроры №117 существующей ВЛ-6 кВ № 2.1.25 до проектируемой ТП-6/0,4 кВ с увеличением протяженности существующей ВЛ-6 кВ (точку врезки, марку и сечение провода, протяженность, тип разъединителя уточнить при проектировании) в том числе:
-  строительство воздушной линии электропередачи 6 кВ защищенным проводом – ответвления протяженностью 0,2 км. 
- строительство кабельной линии электропередачи 6 кВ методом прокладки в траншее протяженностью 0,07 км.
- монтаж линейного разъединителя 6 кВ на концевой опоре проектируемого ответвления от ВЛ-6 кВ № 2.1.25. 
10.1.1.	 строительство воздушной линии электропередачи 0,4 кВ самонесущим изолированным проводом (ВЛИ-0,4 кВ) протяженностью 0,2 км от проектируемой ТП-6/0,4 кВ до границы земельного участка заявителя (марку и сечение провода, протяженность уточнить при проектировании).
10.2.	Строительство новых подстанций: строительство трансформаторной подстанции 6/0,4 кВ столбового типа,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</si>
  <si>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ВЛ-6 кВ № 2.1.25 в части монтажа ответвительной арматуры в точке врезки (объем реконструкции уточнить при проектировании).</t>
  </si>
  <si>
    <t>0,07 (в траншее)</t>
  </si>
  <si>
    <t>41648789 (ЦЭС-16100/2018)</t>
  </si>
  <si>
    <t>ООО "Максимус"</t>
  </si>
  <si>
    <t>Курская обл., Курский р-н, д. Ворошнево, уч. 46:11:050502:99</t>
  </si>
  <si>
    <t>строительство воздушной линии электропередачи 6 кВ защищенным проводом - ответвления протяженностью  0,01 км от опоры  существующей  ВЛ-6 кВ № 411.51 до проектируемой ТП-6/0,4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6 кВ на концевой опоре проектируемого ответвления от ВЛ-6 кВ № 411.51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ВЛИ-0,4 кВ протяженностью 0,005 км от проектируемой ТП-6/0,4 кВ до границы земельного участка заявителя (марку и сечение провода, протяженность уточнить при проектировании).                                                    
10.2. Строительство новых подстанций: строительство трансформаторной подстанции 6/0,4 кВ столбового типа с одним силовым трансформатором мощностью 63 кВА (тип ТП, мощность силового трансформатора, схемы соединений РУ-6 кВ и РУ-0,4 кВ, количество и параметры оборудования уточнить при проектировании).</t>
  </si>
  <si>
    <t>реконструкция существующей ВЛ-6 кВ № 411.51 в части монтажа ответвительной арматуры в точке врезки (объем реконструкции уточнить при проектировании).</t>
  </si>
  <si>
    <t>Хоз.способ от 18.06.2018г.</t>
  </si>
  <si>
    <t>41721812 (ЦЭС-16838/2018)</t>
  </si>
  <si>
    <t>Третьяков Виктор Алексеевич</t>
  </si>
  <si>
    <t>Курская обл., Курский р-н, д. 1-я Моква, уч. 46:11:091207:1318</t>
  </si>
  <si>
    <t>строительство ВЛ-10 кВ защищенным проводом - ответвления протяженностью 0,11 км от опоры № 1-11  существующей  ВЛ-10 кВ № 415.10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415.10 (тип и технические характеристики уточнить при проектировании);
- строительство ВЛ-0,4 кВ самонесущим изолированным проводом протяженностью  0,35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</si>
  <si>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415.10  в части монтажа ответвительной арматуры к опоре ВЛ-10 кВ в точке врезки (объем реконструкции уточнить при проектировании).</t>
  </si>
  <si>
    <t>41732958 (ЦЭС-16904/2018)</t>
  </si>
  <si>
    <t>Селезнева Александра Сергеевна</t>
  </si>
  <si>
    <t>Курская обл., г. Курск, снт "Цветово", уч. 102</t>
  </si>
  <si>
    <t>строительство воздушной линии электропередачи 10 кВ защищенным проводом – ответвления протяженностью 0,01 км от опоры № 5-28 ВЛ-10 кВ № 412.06 до проектируемой ТП-10/0,4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412.06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проектировании).
10.2.   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</si>
  <si>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проектировании).</t>
  </si>
  <si>
    <t>КТП 100 кВА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</si>
  <si>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120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</si>
  <si>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</si>
  <si>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</si>
  <si>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</si>
  <si>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</si>
  <si>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</si>
  <si>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</si>
  <si>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</si>
  <si>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</si>
  <si>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</si>
  <si>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1) СТП 25 кВА-1 шт.
2)СТП 63 кВА-3 шт.
3) КТП 100 кВА-1 шт.</t>
  </si>
  <si>
    <t>Монтаж технического учета, шт.</t>
  </si>
  <si>
    <t>КВАНТ ST 2000-12-W-230*5(10)-0.5S/1</t>
  </si>
  <si>
    <t>Шкаф АСКУЭ в комплекте с УСПД (МЭК-104)</t>
  </si>
  <si>
    <t>Шкаф АСКУЭ в комплекте со счетчиком (МЭК-104)</t>
  </si>
  <si>
    <t>Монтаж технического прибора учета,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</si>
</sst>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167" fontId="8" fillId="0" borderId="2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25"/>
  <sheetViews>
    <sheetView tabSelected="1" view="pageBreakPreview" zoomScale="30" zoomScaleNormal="30" zoomScaleSheetLayoutView="30" workbookViewId="0">
      <pane ySplit="2" topLeftCell="A31" activePane="bottomLeft" state="frozen"/>
      <selection pane="bottomLeft" activeCell="I34" sqref="I34"/>
    </sheetView>
  </sheetViews>
  <sheetFormatPr defaultColWidth="9.140625" defaultRowHeight="34.5" x14ac:dyDescent="0.45"/>
  <cols>
    <col min="1" max="1" width="32.42578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2.28515625" style="176" customWidth="1"/>
    <col min="8" max="8" width="23" style="176" customWidth="1"/>
    <col min="9" max="9" width="43.140625" style="176" customWidth="1"/>
    <col min="10" max="10" width="111.140625" style="176" customWidth="1"/>
    <col min="11" max="11" width="60" style="176" customWidth="1"/>
    <col min="12" max="12" width="21.42578125" style="176" customWidth="1"/>
    <col min="13" max="13" width="52.28515625" style="176" customWidth="1"/>
    <col min="14" max="14" width="71.28515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8" style="176" customWidth="1"/>
    <col min="20" max="20" width="34.140625" style="176" customWidth="1"/>
    <col min="21" max="21" width="39.855468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41.28515625" style="176" customWidth="1"/>
    <col min="27" max="27" width="27.42578125" style="176" customWidth="1"/>
    <col min="28" max="28" width="49.140625" style="176" customWidth="1"/>
    <col min="29" max="29" width="32" style="176" customWidth="1"/>
    <col min="30" max="30" width="25.7109375" style="176" hidden="1" customWidth="1"/>
    <col min="31" max="31" width="19.7109375" style="176" hidden="1" customWidth="1"/>
    <col min="32" max="32" width="71.5703125" style="176" hidden="1" customWidth="1"/>
    <col min="33" max="33" width="26.4257812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1.5703125" style="176" customWidth="1"/>
    <col min="40" max="40" width="34.140625" style="176" customWidth="1"/>
    <col min="41" max="41" width="33" style="176" customWidth="1"/>
    <col min="42" max="42" width="33.85546875" style="176" hidden="1" customWidth="1"/>
    <col min="43" max="43" width="34.285156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9.140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31.85546875" style="176" hidden="1" customWidth="1"/>
    <col min="56" max="56" width="38.7109375" style="176" customWidth="1"/>
    <col min="57" max="57" width="38.140625" style="176" customWidth="1"/>
    <col min="58" max="58" width="85.57031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7.855468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95" customWidth="1"/>
    <col min="68" max="68" width="68.7109375" style="176" customWidth="1"/>
    <col min="69" max="69" width="32" style="196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89.75" customHeight="1" x14ac:dyDescent="0.95">
      <c r="A1" s="218" t="s">
        <v>360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375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7" t="s">
        <v>18</v>
      </c>
      <c r="BQ2" s="178"/>
    </row>
    <row r="3" spans="1:72" s="22" customFormat="1" ht="227.25" customHeight="1" x14ac:dyDescent="0.25">
      <c r="A3" s="20" t="s">
        <v>331</v>
      </c>
      <c r="B3" s="181">
        <v>41727530</v>
      </c>
      <c r="C3" s="24">
        <v>43390</v>
      </c>
      <c r="D3" s="29">
        <v>466.1</v>
      </c>
      <c r="E3" s="29"/>
      <c r="F3" s="20">
        <v>15</v>
      </c>
      <c r="G3" s="20" t="s">
        <v>332</v>
      </c>
      <c r="H3" s="20" t="s">
        <v>131</v>
      </c>
      <c r="I3" s="20" t="s">
        <v>333</v>
      </c>
      <c r="J3" s="216" t="s">
        <v>334</v>
      </c>
      <c r="K3" s="216" t="s">
        <v>335</v>
      </c>
      <c r="L3" s="20"/>
      <c r="M3" s="20"/>
      <c r="N3" s="20"/>
      <c r="O3" s="21">
        <f>SUM(O4:O7)</f>
        <v>358.29000000000008</v>
      </c>
      <c r="P3" s="21">
        <f t="shared" ref="P3:U3" si="0">SUM(P4:P7)</f>
        <v>0</v>
      </c>
      <c r="Q3" s="21">
        <f t="shared" si="0"/>
        <v>17.459199999999999</v>
      </c>
      <c r="R3" s="21">
        <f t="shared" si="0"/>
        <v>82.377600000000001</v>
      </c>
      <c r="S3" s="21">
        <f t="shared" si="0"/>
        <v>243.97</v>
      </c>
      <c r="T3" s="21">
        <f t="shared" si="0"/>
        <v>14.4832</v>
      </c>
      <c r="U3" s="21">
        <f t="shared" si="0"/>
        <v>358.29000000000008</v>
      </c>
      <c r="V3" s="20"/>
      <c r="W3" s="20"/>
      <c r="X3" s="20"/>
      <c r="Y3" s="20"/>
      <c r="Z3" s="20" t="s">
        <v>372</v>
      </c>
      <c r="AA3" s="21">
        <f>U4</f>
        <v>27.510000000000005</v>
      </c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11">
        <v>1</v>
      </c>
      <c r="AM3" s="21">
        <f>U5</f>
        <v>58.690000000000005</v>
      </c>
      <c r="AN3" s="20"/>
      <c r="AO3" s="20"/>
      <c r="AP3" s="20"/>
      <c r="AQ3" s="20"/>
      <c r="AR3" s="20"/>
      <c r="AS3" s="20"/>
      <c r="AT3" s="211" t="s">
        <v>336</v>
      </c>
      <c r="AU3" s="21">
        <f>U6</f>
        <v>238.37</v>
      </c>
      <c r="AV3" s="20"/>
      <c r="AW3" s="20"/>
      <c r="AX3" s="20"/>
      <c r="AY3" s="20"/>
      <c r="AZ3" s="20"/>
      <c r="BA3" s="20"/>
      <c r="BB3" s="20"/>
      <c r="BC3" s="20"/>
      <c r="BD3" s="211">
        <v>0.03</v>
      </c>
      <c r="BE3" s="21">
        <f>U7</f>
        <v>33.72</v>
      </c>
      <c r="BF3" s="20"/>
      <c r="BG3" s="21"/>
      <c r="BH3" s="20"/>
      <c r="BI3" s="29"/>
      <c r="BJ3" s="29"/>
      <c r="BK3" s="20"/>
      <c r="BL3" s="20"/>
      <c r="BM3" s="20"/>
      <c r="BN3" s="179">
        <f>W3+Y3+AA3+AC3+AE3+AG3+AI3+AM3+AO3+AQ3+AS3+AU3+AW3+AY3+BA3+BC3+BE3+BG3+BI3+BK3+BM3</f>
        <v>358.29000000000008</v>
      </c>
      <c r="BO3" s="24">
        <v>43570</v>
      </c>
      <c r="BP3" s="197" t="s">
        <v>210</v>
      </c>
      <c r="BQ3" s="24">
        <v>43390</v>
      </c>
      <c r="BR3" s="198">
        <v>6</v>
      </c>
      <c r="BS3" s="22">
        <f t="shared" ref="BS3" si="1">BR3*30</f>
        <v>180</v>
      </c>
      <c r="BT3" s="182">
        <f t="shared" ref="BT3" si="2">BQ3+BS3</f>
        <v>43570</v>
      </c>
    </row>
    <row r="4" spans="1:72" s="22" customFormat="1" ht="154.9" customHeight="1" x14ac:dyDescent="0.25">
      <c r="A4" s="20"/>
      <c r="B4" s="181"/>
      <c r="C4" s="24"/>
      <c r="D4" s="29"/>
      <c r="E4" s="29"/>
      <c r="F4" s="20"/>
      <c r="G4" s="20"/>
      <c r="H4" s="20"/>
      <c r="I4" s="20"/>
      <c r="J4" s="219"/>
      <c r="K4" s="219"/>
      <c r="L4" s="20"/>
      <c r="M4" s="20" t="s">
        <v>371</v>
      </c>
      <c r="N4" s="20" t="str">
        <f>Z3</f>
        <v>КВАНТ ST 2000-12-W-230*5(10)-0.5S/1</v>
      </c>
      <c r="O4" s="21">
        <f>U4</f>
        <v>27.510000000000005</v>
      </c>
      <c r="P4" s="21"/>
      <c r="Q4" s="21">
        <v>1.01</v>
      </c>
      <c r="R4" s="21">
        <v>1.07</v>
      </c>
      <c r="S4" s="21">
        <v>19.760000000000002</v>
      </c>
      <c r="T4" s="21">
        <v>5.67</v>
      </c>
      <c r="U4" s="21">
        <f>SUM(Q4:T4)</f>
        <v>27.510000000000005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11"/>
      <c r="AM4" s="21"/>
      <c r="AN4" s="20"/>
      <c r="AO4" s="20"/>
      <c r="AP4" s="20"/>
      <c r="AQ4" s="20"/>
      <c r="AR4" s="20"/>
      <c r="AS4" s="20"/>
      <c r="AT4" s="211"/>
      <c r="AU4" s="21"/>
      <c r="AV4" s="20"/>
      <c r="AW4" s="20"/>
      <c r="AX4" s="20"/>
      <c r="AY4" s="20"/>
      <c r="AZ4" s="20"/>
      <c r="BA4" s="20"/>
      <c r="BB4" s="20"/>
      <c r="BC4" s="20"/>
      <c r="BD4" s="211"/>
      <c r="BE4" s="21"/>
      <c r="BF4" s="20"/>
      <c r="BG4" s="21"/>
      <c r="BH4" s="20"/>
      <c r="BI4" s="29"/>
      <c r="BJ4" s="29"/>
      <c r="BK4" s="20"/>
      <c r="BL4" s="20"/>
      <c r="BM4" s="20"/>
      <c r="BN4" s="179"/>
      <c r="BO4" s="24"/>
      <c r="BP4" s="197"/>
      <c r="BQ4" s="24"/>
      <c r="BR4" s="198"/>
      <c r="BT4" s="182"/>
    </row>
    <row r="5" spans="1:72" s="22" customFormat="1" ht="147" customHeight="1" x14ac:dyDescent="0.25">
      <c r="A5" s="20"/>
      <c r="B5" s="181"/>
      <c r="C5" s="24"/>
      <c r="D5" s="29"/>
      <c r="E5" s="29"/>
      <c r="F5" s="20"/>
      <c r="G5" s="20"/>
      <c r="H5" s="20"/>
      <c r="I5" s="20"/>
      <c r="J5" s="219"/>
      <c r="K5" s="219"/>
      <c r="L5" s="20"/>
      <c r="M5" s="20" t="s">
        <v>316</v>
      </c>
      <c r="N5" s="20">
        <f>AL3</f>
        <v>1</v>
      </c>
      <c r="O5" s="21">
        <f>U5</f>
        <v>58.690000000000005</v>
      </c>
      <c r="P5" s="21"/>
      <c r="Q5" s="21">
        <v>4.3499999999999996</v>
      </c>
      <c r="R5" s="21">
        <v>7.07</v>
      </c>
      <c r="S5" s="21">
        <v>45.49</v>
      </c>
      <c r="T5" s="21">
        <v>1.78</v>
      </c>
      <c r="U5" s="21">
        <f t="shared" ref="U5:U7" si="3">SUM(Q5:T5)</f>
        <v>58.690000000000005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11"/>
      <c r="AM5" s="20"/>
      <c r="AN5" s="20"/>
      <c r="AO5" s="20"/>
      <c r="AP5" s="20"/>
      <c r="AQ5" s="20"/>
      <c r="AR5" s="20"/>
      <c r="AS5" s="20"/>
      <c r="AT5" s="211"/>
      <c r="AU5" s="20"/>
      <c r="AV5" s="20"/>
      <c r="AW5" s="20"/>
      <c r="AX5" s="20"/>
      <c r="AY5" s="20"/>
      <c r="AZ5" s="20"/>
      <c r="BA5" s="20"/>
      <c r="BB5" s="20"/>
      <c r="BC5" s="20"/>
      <c r="BD5" s="211"/>
      <c r="BE5" s="21"/>
      <c r="BF5" s="20"/>
      <c r="BG5" s="21"/>
      <c r="BH5" s="20"/>
      <c r="BI5" s="29"/>
      <c r="BJ5" s="29"/>
      <c r="BK5" s="20"/>
      <c r="BL5" s="20"/>
      <c r="BM5" s="20"/>
      <c r="BN5" s="179"/>
      <c r="BO5" s="24"/>
      <c r="BP5" s="197"/>
      <c r="BQ5" s="24"/>
      <c r="BR5" s="198"/>
      <c r="BT5" s="182"/>
    </row>
    <row r="6" spans="1:72" s="22" customFormat="1" ht="159" customHeight="1" x14ac:dyDescent="0.25">
      <c r="A6" s="20"/>
      <c r="B6" s="181"/>
      <c r="C6" s="24"/>
      <c r="D6" s="29"/>
      <c r="E6" s="29"/>
      <c r="F6" s="20"/>
      <c r="G6" s="20"/>
      <c r="H6" s="20"/>
      <c r="I6" s="20"/>
      <c r="J6" s="219"/>
      <c r="K6" s="219"/>
      <c r="L6" s="20"/>
      <c r="M6" s="20" t="s">
        <v>318</v>
      </c>
      <c r="N6" s="20" t="str">
        <f>AT3</f>
        <v>СТП 25 кВА</v>
      </c>
      <c r="O6" s="21">
        <f>U6</f>
        <v>238.37</v>
      </c>
      <c r="P6" s="21"/>
      <c r="Q6" s="21">
        <v>8.39</v>
      </c>
      <c r="R6" s="21">
        <v>46.25</v>
      </c>
      <c r="S6" s="21">
        <v>178.72</v>
      </c>
      <c r="T6" s="21">
        <v>5.01</v>
      </c>
      <c r="U6" s="21">
        <f t="shared" si="3"/>
        <v>238.37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11"/>
      <c r="AM6" s="20"/>
      <c r="AN6" s="20"/>
      <c r="AO6" s="20"/>
      <c r="AP6" s="20"/>
      <c r="AQ6" s="20"/>
      <c r="AR6" s="20"/>
      <c r="AS6" s="20"/>
      <c r="AT6" s="211"/>
      <c r="AU6" s="20"/>
      <c r="AV6" s="20"/>
      <c r="AW6" s="20"/>
      <c r="AX6" s="20"/>
      <c r="AY6" s="20"/>
      <c r="AZ6" s="20"/>
      <c r="BA6" s="20"/>
      <c r="BB6" s="20"/>
      <c r="BC6" s="20"/>
      <c r="BD6" s="211"/>
      <c r="BE6" s="21"/>
      <c r="BF6" s="20"/>
      <c r="BG6" s="21"/>
      <c r="BH6" s="20"/>
      <c r="BI6" s="29"/>
      <c r="BJ6" s="29"/>
      <c r="BK6" s="20"/>
      <c r="BL6" s="20"/>
      <c r="BM6" s="20"/>
      <c r="BN6" s="179"/>
      <c r="BO6" s="24"/>
      <c r="BP6" s="197"/>
      <c r="BQ6" s="24"/>
      <c r="BR6" s="198"/>
      <c r="BT6" s="182"/>
    </row>
    <row r="7" spans="1:72" s="22" customFormat="1" ht="159" customHeight="1" x14ac:dyDescent="0.25">
      <c r="A7" s="20"/>
      <c r="B7" s="181"/>
      <c r="C7" s="24"/>
      <c r="D7" s="29"/>
      <c r="E7" s="29"/>
      <c r="F7" s="20"/>
      <c r="G7" s="20"/>
      <c r="H7" s="20"/>
      <c r="I7" s="20"/>
      <c r="J7" s="217"/>
      <c r="K7" s="217"/>
      <c r="L7" s="20"/>
      <c r="M7" s="20" t="s">
        <v>310</v>
      </c>
      <c r="N7" s="20">
        <f>BD3</f>
        <v>0.03</v>
      </c>
      <c r="O7" s="21">
        <f>N7*1124</f>
        <v>33.72</v>
      </c>
      <c r="P7" s="21"/>
      <c r="Q7" s="21">
        <f>O7*0.11</f>
        <v>3.7092000000000001</v>
      </c>
      <c r="R7" s="21">
        <f>O7*0.83</f>
        <v>27.987599999999997</v>
      </c>
      <c r="S7" s="21">
        <v>0</v>
      </c>
      <c r="T7" s="21">
        <f>O7*0.06</f>
        <v>2.0231999999999997</v>
      </c>
      <c r="U7" s="21">
        <f t="shared" si="3"/>
        <v>33.72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11"/>
      <c r="AM7" s="20"/>
      <c r="AN7" s="20"/>
      <c r="AO7" s="20"/>
      <c r="AP7" s="20"/>
      <c r="AQ7" s="20"/>
      <c r="AR7" s="20"/>
      <c r="AS7" s="20"/>
      <c r="AT7" s="211"/>
      <c r="AU7" s="20"/>
      <c r="AV7" s="20"/>
      <c r="AW7" s="20"/>
      <c r="AX7" s="20"/>
      <c r="AY7" s="20"/>
      <c r="AZ7" s="20"/>
      <c r="BA7" s="20"/>
      <c r="BB7" s="20"/>
      <c r="BC7" s="20"/>
      <c r="BD7" s="211"/>
      <c r="BE7" s="21"/>
      <c r="BF7" s="20"/>
      <c r="BG7" s="21"/>
      <c r="BH7" s="20"/>
      <c r="BI7" s="29"/>
      <c r="BJ7" s="29"/>
      <c r="BK7" s="20"/>
      <c r="BL7" s="20"/>
      <c r="BM7" s="20"/>
      <c r="BN7" s="179"/>
      <c r="BO7" s="24"/>
      <c r="BP7" s="197"/>
      <c r="BQ7" s="24"/>
      <c r="BR7" s="198"/>
      <c r="BT7" s="182"/>
    </row>
    <row r="8" spans="1:72" s="22" customFormat="1" ht="254.25" customHeight="1" x14ac:dyDescent="0.25">
      <c r="A8" s="20" t="s">
        <v>337</v>
      </c>
      <c r="B8" s="181">
        <v>41719274</v>
      </c>
      <c r="C8" s="24">
        <v>43376</v>
      </c>
      <c r="D8" s="29">
        <v>11915.52</v>
      </c>
      <c r="E8" s="29"/>
      <c r="F8" s="20">
        <v>7</v>
      </c>
      <c r="G8" s="20" t="s">
        <v>338</v>
      </c>
      <c r="H8" s="20" t="s">
        <v>135</v>
      </c>
      <c r="I8" s="20" t="s">
        <v>339</v>
      </c>
      <c r="J8" s="216" t="s">
        <v>340</v>
      </c>
      <c r="K8" s="216" t="s">
        <v>341</v>
      </c>
      <c r="L8" s="20"/>
      <c r="M8" s="20"/>
      <c r="N8" s="20"/>
      <c r="O8" s="21">
        <f>SUM(O9:O14)</f>
        <v>1116.1500000000001</v>
      </c>
      <c r="P8" s="21">
        <f t="shared" ref="P8:U8" si="4">SUM(P9:P14)</f>
        <v>0</v>
      </c>
      <c r="Q8" s="21">
        <f t="shared" si="4"/>
        <v>87.730800000000016</v>
      </c>
      <c r="R8" s="21">
        <f t="shared" si="4"/>
        <v>604.82680000000005</v>
      </c>
      <c r="S8" s="21">
        <f t="shared" si="4"/>
        <v>380.14</v>
      </c>
      <c r="T8" s="21">
        <f t="shared" si="4"/>
        <v>43.452400000000004</v>
      </c>
      <c r="U8" s="21">
        <f t="shared" si="4"/>
        <v>1116.1500000000001</v>
      </c>
      <c r="V8" s="20"/>
      <c r="W8" s="20"/>
      <c r="X8" s="20"/>
      <c r="Y8" s="20"/>
      <c r="Z8" s="20"/>
      <c r="AA8" s="20"/>
      <c r="AB8" s="20" t="s">
        <v>374</v>
      </c>
      <c r="AC8" s="21">
        <f>U9</f>
        <v>112.07999999999998</v>
      </c>
      <c r="AD8" s="20"/>
      <c r="AE8" s="20"/>
      <c r="AF8" s="20"/>
      <c r="AG8" s="20"/>
      <c r="AH8" s="20">
        <v>0.2</v>
      </c>
      <c r="AI8" s="21">
        <f>U10</f>
        <v>256</v>
      </c>
      <c r="AJ8" s="20"/>
      <c r="AK8" s="20"/>
      <c r="AL8" s="211">
        <v>1</v>
      </c>
      <c r="AM8" s="21">
        <f>U11</f>
        <v>58.690000000000005</v>
      </c>
      <c r="AN8" s="20" t="s">
        <v>342</v>
      </c>
      <c r="AO8" s="21">
        <f>U12</f>
        <v>165.48000000000002</v>
      </c>
      <c r="AP8" s="20"/>
      <c r="AQ8" s="20"/>
      <c r="AR8" s="20"/>
      <c r="AS8" s="20"/>
      <c r="AT8" s="211" t="s">
        <v>272</v>
      </c>
      <c r="AU8" s="21">
        <f>U13</f>
        <v>299.10000000000002</v>
      </c>
      <c r="AV8" s="20"/>
      <c r="AW8" s="20"/>
      <c r="AX8" s="20"/>
      <c r="AY8" s="20"/>
      <c r="AZ8" s="20"/>
      <c r="BA8" s="20"/>
      <c r="BB8" s="20"/>
      <c r="BC8" s="20"/>
      <c r="BD8" s="211">
        <v>0.2</v>
      </c>
      <c r="BE8" s="21">
        <f>U14</f>
        <v>224.8</v>
      </c>
      <c r="BF8" s="20"/>
      <c r="BG8" s="21"/>
      <c r="BH8" s="20"/>
      <c r="BI8" s="29"/>
      <c r="BJ8" s="29"/>
      <c r="BK8" s="20"/>
      <c r="BL8" s="20"/>
      <c r="BM8" s="20"/>
      <c r="BN8" s="179">
        <f t="shared" ref="BN8" si="5">W8+Y8+AA8+AC8+AE8+AG8+AI8+AM8+AO8+AQ8+AS8+AU8+AW8+AY8+BA8+BC8+BE8+BG8+BI8+BK8+BM8</f>
        <v>1116.1500000000001</v>
      </c>
      <c r="BO8" s="24">
        <v>43736</v>
      </c>
      <c r="BP8" s="177" t="s">
        <v>210</v>
      </c>
      <c r="BQ8" s="24">
        <v>43376</v>
      </c>
      <c r="BR8" s="198">
        <v>12</v>
      </c>
      <c r="BS8" s="22">
        <f t="shared" ref="BS8" si="6">BR8*30</f>
        <v>360</v>
      </c>
      <c r="BT8" s="182">
        <f t="shared" ref="BT8" si="7">BQ8+BS8</f>
        <v>43736</v>
      </c>
    </row>
    <row r="9" spans="1:72" s="22" customFormat="1" ht="157.9" customHeight="1" x14ac:dyDescent="0.25">
      <c r="A9" s="20"/>
      <c r="B9" s="181"/>
      <c r="C9" s="24"/>
      <c r="D9" s="29"/>
      <c r="E9" s="29"/>
      <c r="F9" s="20"/>
      <c r="G9" s="20"/>
      <c r="H9" s="20"/>
      <c r="I9" s="20"/>
      <c r="J9" s="219"/>
      <c r="K9" s="219"/>
      <c r="L9" s="20"/>
      <c r="M9" s="20" t="s">
        <v>323</v>
      </c>
      <c r="N9" s="20" t="str">
        <f>AB8</f>
        <v>Шкаф АСКУЭ в комплекте со счетчиком (МЭК-104)</v>
      </c>
      <c r="O9" s="21">
        <f>U9</f>
        <v>112.07999999999998</v>
      </c>
      <c r="P9" s="21"/>
      <c r="Q9" s="21">
        <v>2.37</v>
      </c>
      <c r="R9" s="21">
        <v>5.7</v>
      </c>
      <c r="S9" s="21">
        <v>98.6</v>
      </c>
      <c r="T9" s="21">
        <v>5.41</v>
      </c>
      <c r="U9" s="21">
        <f>SUM(Q9:T9)</f>
        <v>112.07999999999998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20"/>
      <c r="AK9" s="20"/>
      <c r="AL9" s="211"/>
      <c r="AM9" s="21"/>
      <c r="AN9" s="20"/>
      <c r="AO9" s="21"/>
      <c r="AP9" s="20"/>
      <c r="AQ9" s="20"/>
      <c r="AR9" s="20"/>
      <c r="AS9" s="20"/>
      <c r="AT9" s="211"/>
      <c r="AU9" s="21"/>
      <c r="AV9" s="20"/>
      <c r="AW9" s="20"/>
      <c r="AX9" s="20"/>
      <c r="AY9" s="20"/>
      <c r="AZ9" s="20"/>
      <c r="BA9" s="20"/>
      <c r="BB9" s="20"/>
      <c r="BC9" s="20"/>
      <c r="BD9" s="211"/>
      <c r="BE9" s="21"/>
      <c r="BF9" s="20"/>
      <c r="BG9" s="21"/>
      <c r="BH9" s="20"/>
      <c r="BI9" s="29"/>
      <c r="BJ9" s="29"/>
      <c r="BK9" s="20"/>
      <c r="BL9" s="20"/>
      <c r="BM9" s="20"/>
      <c r="BN9" s="179"/>
      <c r="BO9" s="24"/>
      <c r="BP9" s="177"/>
      <c r="BQ9" s="24"/>
      <c r="BR9" s="198"/>
      <c r="BT9" s="182"/>
    </row>
    <row r="10" spans="1:72" s="22" customFormat="1" ht="181.9" customHeight="1" x14ac:dyDescent="0.25">
      <c r="A10" s="20"/>
      <c r="B10" s="181"/>
      <c r="C10" s="24"/>
      <c r="D10" s="29"/>
      <c r="E10" s="29"/>
      <c r="F10" s="20"/>
      <c r="G10" s="20"/>
      <c r="H10" s="20"/>
      <c r="I10" s="20"/>
      <c r="J10" s="219"/>
      <c r="K10" s="219"/>
      <c r="L10" s="20"/>
      <c r="M10" s="20" t="s">
        <v>314</v>
      </c>
      <c r="N10" s="20">
        <f>AH8</f>
        <v>0.2</v>
      </c>
      <c r="O10" s="21">
        <f>N10*1280</f>
        <v>256</v>
      </c>
      <c r="P10" s="21"/>
      <c r="Q10" s="21">
        <f>O10*0.11</f>
        <v>28.16</v>
      </c>
      <c r="R10" s="21">
        <f>O10*0.84</f>
        <v>215.04</v>
      </c>
      <c r="S10" s="21">
        <v>0</v>
      </c>
      <c r="T10" s="21">
        <f>O10*0.05</f>
        <v>12.8</v>
      </c>
      <c r="U10" s="21">
        <f>SUM(Q10:T10)</f>
        <v>256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11"/>
      <c r="AM10" s="20"/>
      <c r="AN10" s="20"/>
      <c r="AO10" s="20"/>
      <c r="AP10" s="20"/>
      <c r="AQ10" s="20"/>
      <c r="AR10" s="20"/>
      <c r="AS10" s="20"/>
      <c r="AT10" s="211"/>
      <c r="AU10" s="20"/>
      <c r="AV10" s="20"/>
      <c r="AW10" s="20"/>
      <c r="AX10" s="20"/>
      <c r="AY10" s="20"/>
      <c r="AZ10" s="20"/>
      <c r="BA10" s="20"/>
      <c r="BB10" s="20"/>
      <c r="BC10" s="20"/>
      <c r="BD10" s="211"/>
      <c r="BE10" s="21"/>
      <c r="BF10" s="20"/>
      <c r="BG10" s="21"/>
      <c r="BH10" s="20"/>
      <c r="BI10" s="29"/>
      <c r="BJ10" s="29"/>
      <c r="BK10" s="20"/>
      <c r="BL10" s="20"/>
      <c r="BM10" s="20"/>
      <c r="BN10" s="179"/>
      <c r="BO10" s="24"/>
      <c r="BP10" s="177"/>
      <c r="BQ10" s="24"/>
      <c r="BR10" s="198"/>
      <c r="BT10" s="182"/>
    </row>
    <row r="11" spans="1:72" s="22" customFormat="1" ht="181.9" customHeight="1" x14ac:dyDescent="0.25">
      <c r="A11" s="20"/>
      <c r="B11" s="181"/>
      <c r="C11" s="24"/>
      <c r="D11" s="29"/>
      <c r="E11" s="29"/>
      <c r="F11" s="20"/>
      <c r="G11" s="20"/>
      <c r="H11" s="20"/>
      <c r="I11" s="20"/>
      <c r="J11" s="219"/>
      <c r="K11" s="219"/>
      <c r="L11" s="20"/>
      <c r="M11" s="20" t="s">
        <v>316</v>
      </c>
      <c r="N11" s="20">
        <f>AL8</f>
        <v>1</v>
      </c>
      <c r="O11" s="21">
        <f>U11</f>
        <v>58.690000000000005</v>
      </c>
      <c r="P11" s="21"/>
      <c r="Q11" s="21">
        <v>4.3499999999999996</v>
      </c>
      <c r="R11" s="21">
        <v>7.07</v>
      </c>
      <c r="S11" s="21">
        <v>45.49</v>
      </c>
      <c r="T11" s="21">
        <v>1.78</v>
      </c>
      <c r="U11" s="21">
        <f t="shared" ref="U11" si="8">SUM(Q11:T11)</f>
        <v>58.690000000000005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11"/>
      <c r="AM11" s="20"/>
      <c r="AN11" s="20"/>
      <c r="AO11" s="20"/>
      <c r="AP11" s="20"/>
      <c r="AQ11" s="20"/>
      <c r="AR11" s="20"/>
      <c r="AS11" s="20"/>
      <c r="AT11" s="211"/>
      <c r="AU11" s="20"/>
      <c r="AV11" s="20"/>
      <c r="AW11" s="20"/>
      <c r="AX11" s="20"/>
      <c r="AY11" s="20"/>
      <c r="AZ11" s="20"/>
      <c r="BA11" s="20"/>
      <c r="BB11" s="20"/>
      <c r="BC11" s="20"/>
      <c r="BD11" s="211"/>
      <c r="BE11" s="21"/>
      <c r="BF11" s="20"/>
      <c r="BG11" s="21"/>
      <c r="BH11" s="20"/>
      <c r="BI11" s="29"/>
      <c r="BJ11" s="29"/>
      <c r="BK11" s="20"/>
      <c r="BL11" s="20"/>
      <c r="BM11" s="20"/>
      <c r="BN11" s="179"/>
      <c r="BO11" s="24"/>
      <c r="BP11" s="177"/>
      <c r="BQ11" s="24"/>
      <c r="BR11" s="198"/>
      <c r="BT11" s="182"/>
    </row>
    <row r="12" spans="1:72" s="22" customFormat="1" ht="165.6" customHeight="1" x14ac:dyDescent="0.25">
      <c r="A12" s="20"/>
      <c r="B12" s="181"/>
      <c r="C12" s="24"/>
      <c r="D12" s="29"/>
      <c r="E12" s="29"/>
      <c r="F12" s="20"/>
      <c r="G12" s="20"/>
      <c r="H12" s="20"/>
      <c r="I12" s="20"/>
      <c r="J12" s="219"/>
      <c r="K12" s="219"/>
      <c r="L12" s="20"/>
      <c r="M12" s="20" t="s">
        <v>317</v>
      </c>
      <c r="N12" s="20" t="str">
        <f>AN8</f>
        <v>0,07 (в траншее)</v>
      </c>
      <c r="O12" s="21">
        <f>0.07*2364</f>
        <v>165.48000000000002</v>
      </c>
      <c r="P12" s="21"/>
      <c r="Q12" s="21">
        <f>O12*0.11</f>
        <v>18.202800000000003</v>
      </c>
      <c r="R12" s="21">
        <f>O12*0.86</f>
        <v>142.31280000000001</v>
      </c>
      <c r="S12" s="21">
        <v>0</v>
      </c>
      <c r="T12" s="21">
        <f>O12*0.03</f>
        <v>4.9644000000000004</v>
      </c>
      <c r="U12" s="21">
        <f t="shared" ref="U12" si="9">SUM(Q12:T12)</f>
        <v>165.48000000000002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11"/>
      <c r="AM12" s="20"/>
      <c r="AN12" s="20"/>
      <c r="AO12" s="20"/>
      <c r="AP12" s="20"/>
      <c r="AQ12" s="20"/>
      <c r="AR12" s="20"/>
      <c r="AS12" s="20"/>
      <c r="AT12" s="211"/>
      <c r="AU12" s="20"/>
      <c r="AV12" s="20"/>
      <c r="AW12" s="20"/>
      <c r="AX12" s="20"/>
      <c r="AY12" s="20"/>
      <c r="AZ12" s="20"/>
      <c r="BA12" s="20"/>
      <c r="BB12" s="20"/>
      <c r="BC12" s="20"/>
      <c r="BD12" s="211"/>
      <c r="BE12" s="21"/>
      <c r="BF12" s="20"/>
      <c r="BG12" s="21"/>
      <c r="BH12" s="20"/>
      <c r="BI12" s="29"/>
      <c r="BJ12" s="29"/>
      <c r="BK12" s="20"/>
      <c r="BL12" s="20"/>
      <c r="BM12" s="20"/>
      <c r="BN12" s="179"/>
      <c r="BO12" s="24"/>
      <c r="BP12" s="177"/>
      <c r="BQ12" s="24"/>
      <c r="BR12" s="198"/>
      <c r="BT12" s="182"/>
    </row>
    <row r="13" spans="1:72" s="22" customFormat="1" ht="165.6" customHeight="1" x14ac:dyDescent="0.25">
      <c r="A13" s="20"/>
      <c r="B13" s="181"/>
      <c r="C13" s="24"/>
      <c r="D13" s="29"/>
      <c r="E13" s="29"/>
      <c r="F13" s="20"/>
      <c r="G13" s="20"/>
      <c r="H13" s="20"/>
      <c r="I13" s="20"/>
      <c r="J13" s="219"/>
      <c r="K13" s="219"/>
      <c r="L13" s="20"/>
      <c r="M13" s="20" t="s">
        <v>318</v>
      </c>
      <c r="N13" s="20" t="str">
        <f>AT8</f>
        <v>СТП 63 кВА</v>
      </c>
      <c r="O13" s="21">
        <f>U13</f>
        <v>299.10000000000002</v>
      </c>
      <c r="P13" s="21"/>
      <c r="Q13" s="21">
        <v>9.92</v>
      </c>
      <c r="R13" s="21">
        <v>48.12</v>
      </c>
      <c r="S13" s="21">
        <v>236.05</v>
      </c>
      <c r="T13" s="21">
        <v>5.01</v>
      </c>
      <c r="U13" s="21">
        <f t="shared" ref="U13:U14" si="10">SUM(Q13:T13)</f>
        <v>299.10000000000002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11"/>
      <c r="AM13" s="20"/>
      <c r="AN13" s="20"/>
      <c r="AO13" s="20"/>
      <c r="AP13" s="20"/>
      <c r="AQ13" s="20"/>
      <c r="AR13" s="20"/>
      <c r="AS13" s="20"/>
      <c r="AT13" s="211"/>
      <c r="AU13" s="20"/>
      <c r="AV13" s="20"/>
      <c r="AW13" s="20"/>
      <c r="AX13" s="20"/>
      <c r="AY13" s="20"/>
      <c r="AZ13" s="20"/>
      <c r="BA13" s="20"/>
      <c r="BB13" s="20"/>
      <c r="BC13" s="20"/>
      <c r="BD13" s="211"/>
      <c r="BE13" s="21"/>
      <c r="BF13" s="20"/>
      <c r="BG13" s="21"/>
      <c r="BH13" s="20"/>
      <c r="BI13" s="29"/>
      <c r="BJ13" s="29"/>
      <c r="BK13" s="20"/>
      <c r="BL13" s="20"/>
      <c r="BM13" s="20"/>
      <c r="BN13" s="179"/>
      <c r="BO13" s="24"/>
      <c r="BP13" s="177"/>
      <c r="BQ13" s="24"/>
      <c r="BR13" s="198"/>
      <c r="BT13" s="182"/>
    </row>
    <row r="14" spans="1:72" s="22" customFormat="1" ht="165.6" customHeight="1" x14ac:dyDescent="0.25">
      <c r="A14" s="20"/>
      <c r="B14" s="181"/>
      <c r="C14" s="24"/>
      <c r="D14" s="29"/>
      <c r="E14" s="29"/>
      <c r="F14" s="20"/>
      <c r="G14" s="20"/>
      <c r="H14" s="20"/>
      <c r="I14" s="20"/>
      <c r="J14" s="217"/>
      <c r="K14" s="217"/>
      <c r="L14" s="20"/>
      <c r="M14" s="20" t="s">
        <v>310</v>
      </c>
      <c r="N14" s="20">
        <f>BD8</f>
        <v>0.2</v>
      </c>
      <c r="O14" s="21">
        <f>N14*1124</f>
        <v>224.8</v>
      </c>
      <c r="P14" s="21"/>
      <c r="Q14" s="21">
        <f>O14*0.11</f>
        <v>24.728000000000002</v>
      </c>
      <c r="R14" s="21">
        <f>O14*0.83</f>
        <v>186.584</v>
      </c>
      <c r="S14" s="21">
        <v>0</v>
      </c>
      <c r="T14" s="21">
        <f>O14*0.06</f>
        <v>13.488</v>
      </c>
      <c r="U14" s="21">
        <f t="shared" si="10"/>
        <v>224.8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11"/>
      <c r="AM14" s="20"/>
      <c r="AN14" s="20"/>
      <c r="AO14" s="20"/>
      <c r="AP14" s="20"/>
      <c r="AQ14" s="20"/>
      <c r="AR14" s="20"/>
      <c r="AS14" s="20"/>
      <c r="AT14" s="211"/>
      <c r="AU14" s="20"/>
      <c r="AV14" s="20"/>
      <c r="AW14" s="20"/>
      <c r="AX14" s="20"/>
      <c r="AY14" s="20"/>
      <c r="AZ14" s="20"/>
      <c r="BA14" s="20"/>
      <c r="BB14" s="20"/>
      <c r="BC14" s="20"/>
      <c r="BD14" s="211"/>
      <c r="BE14" s="21"/>
      <c r="BF14" s="20"/>
      <c r="BG14" s="21"/>
      <c r="BH14" s="20"/>
      <c r="BI14" s="29"/>
      <c r="BJ14" s="29"/>
      <c r="BK14" s="20"/>
      <c r="BL14" s="20"/>
      <c r="BM14" s="20"/>
      <c r="BN14" s="179"/>
      <c r="BO14" s="24"/>
      <c r="BP14" s="177"/>
      <c r="BQ14" s="24"/>
      <c r="BR14" s="198"/>
      <c r="BT14" s="182"/>
    </row>
    <row r="15" spans="1:72" s="22" customFormat="1" ht="254.25" customHeight="1" x14ac:dyDescent="0.25">
      <c r="A15" s="20" t="s">
        <v>343</v>
      </c>
      <c r="B15" s="181">
        <v>41648789</v>
      </c>
      <c r="C15" s="24">
        <v>43250</v>
      </c>
      <c r="D15" s="29">
        <v>466.1</v>
      </c>
      <c r="E15" s="29">
        <v>466.1</v>
      </c>
      <c r="F15" s="20">
        <v>15</v>
      </c>
      <c r="G15" s="20" t="s">
        <v>344</v>
      </c>
      <c r="H15" s="20" t="s">
        <v>138</v>
      </c>
      <c r="I15" s="20" t="s">
        <v>345</v>
      </c>
      <c r="J15" s="216" t="s">
        <v>346</v>
      </c>
      <c r="K15" s="216" t="s">
        <v>347</v>
      </c>
      <c r="L15" s="20"/>
      <c r="M15" s="20"/>
      <c r="N15" s="21"/>
      <c r="O15" s="23">
        <f>SUM(O16:O20)</f>
        <v>403.72</v>
      </c>
      <c r="P15" s="23">
        <f t="shared" ref="P15:U15" si="11">SUM(P16:P20)</f>
        <v>0</v>
      </c>
      <c r="Q15" s="23">
        <f t="shared" si="11"/>
        <v>17.3062</v>
      </c>
      <c r="R15" s="23">
        <f t="shared" si="11"/>
        <v>71.676600000000008</v>
      </c>
      <c r="S15" s="23">
        <f t="shared" si="11"/>
        <v>301.3</v>
      </c>
      <c r="T15" s="23">
        <f t="shared" si="11"/>
        <v>13.437199999999999</v>
      </c>
      <c r="U15" s="23">
        <f t="shared" si="11"/>
        <v>403.72</v>
      </c>
      <c r="V15" s="20"/>
      <c r="W15" s="20"/>
      <c r="X15" s="20"/>
      <c r="Y15" s="20"/>
      <c r="Z15" s="20" t="s">
        <v>372</v>
      </c>
      <c r="AA15" s="23">
        <f>U16</f>
        <v>27.510000000000005</v>
      </c>
      <c r="AB15" s="20"/>
      <c r="AC15" s="20"/>
      <c r="AD15" s="20"/>
      <c r="AE15" s="20"/>
      <c r="AF15" s="20"/>
      <c r="AG15" s="20"/>
      <c r="AH15" s="20">
        <v>0.01</v>
      </c>
      <c r="AI15" s="21">
        <f>U17</f>
        <v>12.8</v>
      </c>
      <c r="AJ15" s="20"/>
      <c r="AK15" s="20"/>
      <c r="AL15" s="211">
        <v>1</v>
      </c>
      <c r="AM15" s="21">
        <f>U18</f>
        <v>58.690000000000005</v>
      </c>
      <c r="AN15" s="20"/>
      <c r="AO15" s="20"/>
      <c r="AP15" s="20"/>
      <c r="AQ15" s="20"/>
      <c r="AR15" s="20"/>
      <c r="AS15" s="20"/>
      <c r="AT15" s="211" t="s">
        <v>272</v>
      </c>
      <c r="AU15" s="21">
        <f>U19</f>
        <v>299.10000000000002</v>
      </c>
      <c r="AV15" s="20"/>
      <c r="AW15" s="20"/>
      <c r="AX15" s="20"/>
      <c r="AY15" s="20"/>
      <c r="AZ15" s="20"/>
      <c r="BA15" s="20"/>
      <c r="BB15" s="20"/>
      <c r="BC15" s="20"/>
      <c r="BD15" s="211">
        <v>5.0000000000000001E-3</v>
      </c>
      <c r="BE15" s="21">
        <f>U20</f>
        <v>5.62</v>
      </c>
      <c r="BF15" s="20"/>
      <c r="BG15" s="20"/>
      <c r="BH15" s="20"/>
      <c r="BI15" s="29"/>
      <c r="BJ15" s="29"/>
      <c r="BK15" s="20"/>
      <c r="BL15" s="20"/>
      <c r="BM15" s="20"/>
      <c r="BN15" s="179">
        <f t="shared" ref="BN15" si="12">W15+Y15+AA15+AC15+AE15+AG15+AI15+AM15+AO15+AQ15+AS15+AU15+AW15+AY15+BA15+BC15+BE15+BG15+BI15+BK15+BM15</f>
        <v>403.72</v>
      </c>
      <c r="BO15" s="24">
        <v>43430</v>
      </c>
      <c r="BP15" s="197" t="s">
        <v>348</v>
      </c>
      <c r="BQ15" s="24">
        <v>43250</v>
      </c>
      <c r="BR15" s="198">
        <v>6</v>
      </c>
      <c r="BS15" s="22">
        <f t="shared" ref="BS15:BS27" si="13">BR15*30</f>
        <v>180</v>
      </c>
      <c r="BT15" s="182">
        <f t="shared" ref="BT15:BT27" si="14">BQ15+BS15</f>
        <v>43430</v>
      </c>
    </row>
    <row r="16" spans="1:72" s="22" customFormat="1" ht="133.9" customHeight="1" x14ac:dyDescent="0.25">
      <c r="A16" s="20"/>
      <c r="B16" s="181"/>
      <c r="C16" s="24"/>
      <c r="D16" s="29"/>
      <c r="E16" s="29"/>
      <c r="F16" s="20"/>
      <c r="G16" s="20"/>
      <c r="H16" s="20"/>
      <c r="I16" s="20"/>
      <c r="J16" s="219"/>
      <c r="K16" s="219"/>
      <c r="L16" s="20"/>
      <c r="M16" s="20" t="s">
        <v>371</v>
      </c>
      <c r="N16" s="21" t="str">
        <f>Z15</f>
        <v>КВАНТ ST 2000-12-W-230*5(10)-0.5S/1</v>
      </c>
      <c r="O16" s="21">
        <f>U16</f>
        <v>27.510000000000005</v>
      </c>
      <c r="P16" s="21"/>
      <c r="Q16" s="21">
        <v>1.01</v>
      </c>
      <c r="R16" s="21">
        <v>1.07</v>
      </c>
      <c r="S16" s="21">
        <v>19.760000000000002</v>
      </c>
      <c r="T16" s="21">
        <v>5.67</v>
      </c>
      <c r="U16" s="21">
        <f>SUM(Q16:T16)</f>
        <v>27.510000000000005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"/>
      <c r="AJ16" s="20"/>
      <c r="AK16" s="20"/>
      <c r="AL16" s="211"/>
      <c r="AM16" s="21"/>
      <c r="AN16" s="20"/>
      <c r="AO16" s="20"/>
      <c r="AP16" s="20"/>
      <c r="AQ16" s="20"/>
      <c r="AR16" s="20"/>
      <c r="AS16" s="20"/>
      <c r="AT16" s="211"/>
      <c r="AU16" s="21"/>
      <c r="AV16" s="20"/>
      <c r="AW16" s="20"/>
      <c r="AX16" s="20"/>
      <c r="AY16" s="20"/>
      <c r="AZ16" s="20"/>
      <c r="BA16" s="20"/>
      <c r="BB16" s="20"/>
      <c r="BC16" s="20"/>
      <c r="BD16" s="211"/>
      <c r="BE16" s="21"/>
      <c r="BF16" s="20"/>
      <c r="BG16" s="20"/>
      <c r="BH16" s="20"/>
      <c r="BI16" s="29"/>
      <c r="BJ16" s="29"/>
      <c r="BK16" s="20"/>
      <c r="BL16" s="20"/>
      <c r="BM16" s="20"/>
      <c r="BN16" s="179"/>
      <c r="BO16" s="24"/>
      <c r="BP16" s="197"/>
      <c r="BQ16" s="24"/>
      <c r="BR16" s="198"/>
      <c r="BT16" s="182"/>
    </row>
    <row r="17" spans="1:73" s="22" customFormat="1" ht="156" customHeight="1" x14ac:dyDescent="0.25">
      <c r="A17" s="20"/>
      <c r="B17" s="181"/>
      <c r="C17" s="24"/>
      <c r="D17" s="29"/>
      <c r="E17" s="29"/>
      <c r="F17" s="20"/>
      <c r="G17" s="20"/>
      <c r="H17" s="20"/>
      <c r="I17" s="20"/>
      <c r="J17" s="219"/>
      <c r="K17" s="219"/>
      <c r="L17" s="20"/>
      <c r="M17" s="20" t="s">
        <v>314</v>
      </c>
      <c r="N17" s="20">
        <f>AH15</f>
        <v>0.01</v>
      </c>
      <c r="O17" s="21">
        <f>N17*1280</f>
        <v>12.8</v>
      </c>
      <c r="P17" s="21"/>
      <c r="Q17" s="21">
        <f>O17*0.11</f>
        <v>1.4080000000000001</v>
      </c>
      <c r="R17" s="21">
        <f>O17*0.84</f>
        <v>10.752000000000001</v>
      </c>
      <c r="S17" s="21">
        <v>0</v>
      </c>
      <c r="T17" s="21">
        <f>O17*0.05</f>
        <v>0.64000000000000012</v>
      </c>
      <c r="U17" s="21">
        <f>SUM(Q17:T17)</f>
        <v>12.8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11"/>
      <c r="AM17" s="20"/>
      <c r="AN17" s="20"/>
      <c r="AO17" s="20"/>
      <c r="AP17" s="20"/>
      <c r="AQ17" s="20"/>
      <c r="AR17" s="20"/>
      <c r="AS17" s="20"/>
      <c r="AT17" s="211"/>
      <c r="AU17" s="20"/>
      <c r="AV17" s="20"/>
      <c r="AW17" s="20"/>
      <c r="AX17" s="20"/>
      <c r="AY17" s="20"/>
      <c r="AZ17" s="20"/>
      <c r="BA17" s="20"/>
      <c r="BB17" s="20"/>
      <c r="BC17" s="20"/>
      <c r="BD17" s="211"/>
      <c r="BE17" s="21"/>
      <c r="BF17" s="20"/>
      <c r="BG17" s="20"/>
      <c r="BH17" s="20"/>
      <c r="BI17" s="29"/>
      <c r="BJ17" s="29"/>
      <c r="BK17" s="20"/>
      <c r="BL17" s="20"/>
      <c r="BM17" s="20"/>
      <c r="BN17" s="179"/>
      <c r="BO17" s="24"/>
      <c r="BP17" s="197"/>
      <c r="BQ17" s="24"/>
      <c r="BR17" s="198"/>
      <c r="BT17" s="182"/>
    </row>
    <row r="18" spans="1:73" s="22" customFormat="1" ht="153.6" customHeight="1" x14ac:dyDescent="0.25">
      <c r="A18" s="20"/>
      <c r="B18" s="181"/>
      <c r="C18" s="24"/>
      <c r="D18" s="29"/>
      <c r="E18" s="29"/>
      <c r="F18" s="20"/>
      <c r="G18" s="20"/>
      <c r="H18" s="20"/>
      <c r="I18" s="20"/>
      <c r="J18" s="219"/>
      <c r="K18" s="219"/>
      <c r="L18" s="20"/>
      <c r="M18" s="20" t="s">
        <v>316</v>
      </c>
      <c r="N18" s="20">
        <f>AL15</f>
        <v>1</v>
      </c>
      <c r="O18" s="21">
        <f>U18</f>
        <v>58.690000000000005</v>
      </c>
      <c r="P18" s="21"/>
      <c r="Q18" s="21">
        <v>4.3499999999999996</v>
      </c>
      <c r="R18" s="21">
        <v>7.07</v>
      </c>
      <c r="S18" s="21">
        <v>45.49</v>
      </c>
      <c r="T18" s="21">
        <v>1.78</v>
      </c>
      <c r="U18" s="21">
        <f t="shared" ref="U18:U20" si="15">SUM(Q18:T18)</f>
        <v>58.690000000000005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1"/>
      <c r="AM18" s="20"/>
      <c r="AN18" s="20"/>
      <c r="AO18" s="20"/>
      <c r="AP18" s="20"/>
      <c r="AQ18" s="20"/>
      <c r="AR18" s="20"/>
      <c r="AS18" s="20"/>
      <c r="AT18" s="211"/>
      <c r="AU18" s="20"/>
      <c r="AV18" s="20"/>
      <c r="AW18" s="20"/>
      <c r="AX18" s="20"/>
      <c r="AY18" s="20"/>
      <c r="AZ18" s="20"/>
      <c r="BA18" s="20"/>
      <c r="BB18" s="20"/>
      <c r="BC18" s="20"/>
      <c r="BD18" s="211"/>
      <c r="BE18" s="21"/>
      <c r="BF18" s="20"/>
      <c r="BG18" s="20"/>
      <c r="BH18" s="20"/>
      <c r="BI18" s="29"/>
      <c r="BJ18" s="29"/>
      <c r="BK18" s="20"/>
      <c r="BL18" s="20"/>
      <c r="BM18" s="20"/>
      <c r="BN18" s="179"/>
      <c r="BO18" s="24"/>
      <c r="BP18" s="197"/>
      <c r="BQ18" s="24"/>
      <c r="BR18" s="198"/>
      <c r="BT18" s="182"/>
    </row>
    <row r="19" spans="1:73" s="22" customFormat="1" ht="175.9" customHeight="1" x14ac:dyDescent="0.25">
      <c r="A19" s="20"/>
      <c r="B19" s="181"/>
      <c r="C19" s="24"/>
      <c r="D19" s="29"/>
      <c r="E19" s="29"/>
      <c r="F19" s="20"/>
      <c r="G19" s="20"/>
      <c r="H19" s="20"/>
      <c r="I19" s="20"/>
      <c r="J19" s="219"/>
      <c r="K19" s="219"/>
      <c r="L19" s="20"/>
      <c r="M19" s="20" t="s">
        <v>318</v>
      </c>
      <c r="N19" s="20" t="str">
        <f>AT15</f>
        <v>СТП 63 кВА</v>
      </c>
      <c r="O19" s="21">
        <f>U19</f>
        <v>299.10000000000002</v>
      </c>
      <c r="P19" s="21"/>
      <c r="Q19" s="21">
        <v>9.92</v>
      </c>
      <c r="R19" s="21">
        <v>48.12</v>
      </c>
      <c r="S19" s="21">
        <v>236.05</v>
      </c>
      <c r="T19" s="21">
        <v>5.01</v>
      </c>
      <c r="U19" s="21">
        <f t="shared" si="15"/>
        <v>299.10000000000002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11"/>
      <c r="AM19" s="20"/>
      <c r="AN19" s="20"/>
      <c r="AO19" s="20"/>
      <c r="AP19" s="20"/>
      <c r="AQ19" s="20"/>
      <c r="AR19" s="20"/>
      <c r="AS19" s="20"/>
      <c r="AT19" s="211"/>
      <c r="AU19" s="20"/>
      <c r="AV19" s="20"/>
      <c r="AW19" s="20"/>
      <c r="AX19" s="20"/>
      <c r="AY19" s="20"/>
      <c r="AZ19" s="20"/>
      <c r="BA19" s="20"/>
      <c r="BB19" s="20"/>
      <c r="BC19" s="20"/>
      <c r="BD19" s="211"/>
      <c r="BE19" s="21"/>
      <c r="BF19" s="20"/>
      <c r="BG19" s="20"/>
      <c r="BH19" s="20"/>
      <c r="BI19" s="29"/>
      <c r="BJ19" s="29"/>
      <c r="BK19" s="20"/>
      <c r="BL19" s="20"/>
      <c r="BM19" s="20"/>
      <c r="BN19" s="179"/>
      <c r="BO19" s="24"/>
      <c r="BP19" s="197"/>
      <c r="BQ19" s="24"/>
      <c r="BR19" s="198"/>
      <c r="BT19" s="182"/>
    </row>
    <row r="20" spans="1:73" s="22" customFormat="1" ht="154.15" customHeight="1" x14ac:dyDescent="0.25">
      <c r="A20" s="20"/>
      <c r="B20" s="181"/>
      <c r="C20" s="24"/>
      <c r="D20" s="29"/>
      <c r="E20" s="29"/>
      <c r="F20" s="20"/>
      <c r="G20" s="20"/>
      <c r="H20" s="20"/>
      <c r="I20" s="20"/>
      <c r="J20" s="217"/>
      <c r="K20" s="217"/>
      <c r="L20" s="20"/>
      <c r="M20" s="20" t="s">
        <v>310</v>
      </c>
      <c r="N20" s="20">
        <f>BD15</f>
        <v>5.0000000000000001E-3</v>
      </c>
      <c r="O20" s="21">
        <f>N20*1124</f>
        <v>5.62</v>
      </c>
      <c r="P20" s="21"/>
      <c r="Q20" s="21">
        <f>O20*0.11</f>
        <v>0.61819999999999997</v>
      </c>
      <c r="R20" s="21">
        <f>O20*0.83</f>
        <v>4.6646000000000001</v>
      </c>
      <c r="S20" s="21">
        <v>0</v>
      </c>
      <c r="T20" s="21">
        <f>O20*0.06</f>
        <v>0.3372</v>
      </c>
      <c r="U20" s="21">
        <f t="shared" si="15"/>
        <v>5.62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11"/>
      <c r="AM20" s="20"/>
      <c r="AN20" s="20"/>
      <c r="AO20" s="20"/>
      <c r="AP20" s="20"/>
      <c r="AQ20" s="20"/>
      <c r="AR20" s="20"/>
      <c r="AS20" s="20"/>
      <c r="AT20" s="211"/>
      <c r="AU20" s="20"/>
      <c r="AV20" s="20"/>
      <c r="AW20" s="20"/>
      <c r="AX20" s="20"/>
      <c r="AY20" s="20"/>
      <c r="AZ20" s="20"/>
      <c r="BA20" s="20"/>
      <c r="BB20" s="20"/>
      <c r="BC20" s="20"/>
      <c r="BD20" s="211"/>
      <c r="BE20" s="21"/>
      <c r="BF20" s="20"/>
      <c r="BG20" s="20"/>
      <c r="BH20" s="20"/>
      <c r="BI20" s="29"/>
      <c r="BJ20" s="29"/>
      <c r="BK20" s="20"/>
      <c r="BL20" s="20"/>
      <c r="BM20" s="20"/>
      <c r="BN20" s="179"/>
      <c r="BO20" s="24"/>
      <c r="BP20" s="197"/>
      <c r="BQ20" s="24"/>
      <c r="BR20" s="198"/>
      <c r="BT20" s="182"/>
    </row>
    <row r="21" spans="1:73" s="22" customFormat="1" ht="314.25" customHeight="1" x14ac:dyDescent="0.25">
      <c r="A21" s="20" t="s">
        <v>349</v>
      </c>
      <c r="B21" s="181">
        <v>41721812</v>
      </c>
      <c r="C21" s="24">
        <v>43383</v>
      </c>
      <c r="D21" s="29">
        <v>466.1</v>
      </c>
      <c r="E21" s="29"/>
      <c r="F21" s="20">
        <v>10</v>
      </c>
      <c r="G21" s="20" t="s">
        <v>350</v>
      </c>
      <c r="H21" s="20" t="s">
        <v>138</v>
      </c>
      <c r="I21" s="20" t="s">
        <v>351</v>
      </c>
      <c r="J21" s="216" t="s">
        <v>352</v>
      </c>
      <c r="K21" s="216" t="s">
        <v>353</v>
      </c>
      <c r="L21" s="20"/>
      <c r="M21" s="20"/>
      <c r="N21" s="21"/>
      <c r="O21" s="23">
        <f>SUM(O22:O26)</f>
        <v>1004.07</v>
      </c>
      <c r="P21" s="23">
        <f t="shared" ref="P21:U21" si="16">SUM(P22:P26)</f>
        <v>0</v>
      </c>
      <c r="Q21" s="23">
        <f t="shared" si="16"/>
        <v>75.402000000000001</v>
      </c>
      <c r="R21" s="23">
        <f t="shared" si="16"/>
        <v>505.68399999999997</v>
      </c>
      <c r="S21" s="23">
        <f t="shared" si="16"/>
        <v>380.14</v>
      </c>
      <c r="T21" s="23">
        <f t="shared" si="16"/>
        <v>42.844000000000001</v>
      </c>
      <c r="U21" s="23">
        <f t="shared" si="16"/>
        <v>1004.07</v>
      </c>
      <c r="V21" s="20"/>
      <c r="W21" s="20"/>
      <c r="X21" s="20"/>
      <c r="Y21" s="20"/>
      <c r="Z21" s="20"/>
      <c r="AA21" s="20"/>
      <c r="AB21" s="20" t="s">
        <v>374</v>
      </c>
      <c r="AC21" s="23">
        <f>U22</f>
        <v>112.07999999999998</v>
      </c>
      <c r="AD21" s="20"/>
      <c r="AE21" s="20"/>
      <c r="AF21" s="20"/>
      <c r="AG21" s="20"/>
      <c r="AH21" s="20">
        <v>0.11</v>
      </c>
      <c r="AI21" s="21">
        <f>U23</f>
        <v>140.80000000000001</v>
      </c>
      <c r="AJ21" s="20"/>
      <c r="AK21" s="20"/>
      <c r="AL21" s="211">
        <v>1</v>
      </c>
      <c r="AM21" s="21">
        <f>U24</f>
        <v>58.690000000000005</v>
      </c>
      <c r="AN21" s="20"/>
      <c r="AO21" s="20"/>
      <c r="AP21" s="20"/>
      <c r="AQ21" s="20"/>
      <c r="AR21" s="20"/>
      <c r="AS21" s="20"/>
      <c r="AT21" s="211" t="s">
        <v>272</v>
      </c>
      <c r="AU21" s="21">
        <f>U25</f>
        <v>299.10000000000002</v>
      </c>
      <c r="AV21" s="20"/>
      <c r="AW21" s="20"/>
      <c r="AX21" s="20"/>
      <c r="AY21" s="20"/>
      <c r="AZ21" s="20"/>
      <c r="BA21" s="20"/>
      <c r="BB21" s="20"/>
      <c r="BC21" s="20"/>
      <c r="BD21" s="211">
        <v>0.35</v>
      </c>
      <c r="BE21" s="21">
        <f>U26</f>
        <v>393.4</v>
      </c>
      <c r="BF21" s="20"/>
      <c r="BG21" s="20"/>
      <c r="BH21" s="20"/>
      <c r="BI21" s="20"/>
      <c r="BJ21" s="20"/>
      <c r="BK21" s="20"/>
      <c r="BL21" s="20"/>
      <c r="BM21" s="20"/>
      <c r="BN21" s="179">
        <f t="shared" ref="BN21" si="17">W21+Y21+AA21+AC21+AE21+AG21+AI21+AM21+AO21+AQ21+AS21+AU21+AW21+AY21+BA21+BC21+BE21+BG21+BI21+BK21+BM21</f>
        <v>1004.07</v>
      </c>
      <c r="BO21" s="24">
        <v>43563</v>
      </c>
      <c r="BP21" s="177" t="s">
        <v>210</v>
      </c>
      <c r="BQ21" s="24">
        <v>43383</v>
      </c>
      <c r="BR21" s="198">
        <v>6</v>
      </c>
      <c r="BS21" s="22">
        <f t="shared" si="13"/>
        <v>180</v>
      </c>
      <c r="BT21" s="182">
        <f t="shared" si="14"/>
        <v>43563</v>
      </c>
    </row>
    <row r="22" spans="1:73" s="22" customFormat="1" ht="139.9" customHeight="1" x14ac:dyDescent="0.25">
      <c r="A22" s="20"/>
      <c r="B22" s="181"/>
      <c r="C22" s="24"/>
      <c r="D22" s="29"/>
      <c r="E22" s="29"/>
      <c r="F22" s="20"/>
      <c r="G22" s="20"/>
      <c r="H22" s="20"/>
      <c r="I22" s="20"/>
      <c r="J22" s="219"/>
      <c r="K22" s="219"/>
      <c r="L22" s="20"/>
      <c r="M22" s="20" t="s">
        <v>323</v>
      </c>
      <c r="N22" s="20" t="str">
        <f>AB21</f>
        <v>Шкаф АСКУЭ в комплекте со счетчиком (МЭК-104)</v>
      </c>
      <c r="O22" s="21">
        <f>U22</f>
        <v>112.07999999999998</v>
      </c>
      <c r="P22" s="21"/>
      <c r="Q22" s="21">
        <v>2.37</v>
      </c>
      <c r="R22" s="21">
        <v>5.7</v>
      </c>
      <c r="S22" s="21">
        <v>98.6</v>
      </c>
      <c r="T22" s="21">
        <v>5.41</v>
      </c>
      <c r="U22" s="21">
        <f>SUM(Q22:T22)</f>
        <v>112.07999999999998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1"/>
      <c r="AJ22" s="20"/>
      <c r="AK22" s="20"/>
      <c r="AL22" s="211"/>
      <c r="AM22" s="21"/>
      <c r="AN22" s="20"/>
      <c r="AO22" s="20"/>
      <c r="AP22" s="20"/>
      <c r="AQ22" s="20"/>
      <c r="AR22" s="20"/>
      <c r="AS22" s="20"/>
      <c r="AT22" s="211"/>
      <c r="AU22" s="21"/>
      <c r="AV22" s="20"/>
      <c r="AW22" s="20"/>
      <c r="AX22" s="20"/>
      <c r="AY22" s="20"/>
      <c r="AZ22" s="20"/>
      <c r="BA22" s="20"/>
      <c r="BB22" s="20"/>
      <c r="BC22" s="20"/>
      <c r="BD22" s="211"/>
      <c r="BE22" s="21"/>
      <c r="BF22" s="20"/>
      <c r="BG22" s="20"/>
      <c r="BH22" s="20"/>
      <c r="BI22" s="20"/>
      <c r="BJ22" s="20"/>
      <c r="BK22" s="20"/>
      <c r="BL22" s="20"/>
      <c r="BM22" s="20"/>
      <c r="BN22" s="179"/>
      <c r="BO22" s="24"/>
      <c r="BP22" s="177"/>
      <c r="BQ22" s="26"/>
      <c r="BR22" s="198"/>
      <c r="BT22" s="182"/>
    </row>
    <row r="23" spans="1:73" s="22" customFormat="1" ht="160.9" customHeight="1" x14ac:dyDescent="0.25">
      <c r="A23" s="20"/>
      <c r="B23" s="181"/>
      <c r="C23" s="24"/>
      <c r="D23" s="29"/>
      <c r="E23" s="29"/>
      <c r="F23" s="20"/>
      <c r="G23" s="20"/>
      <c r="H23" s="20"/>
      <c r="I23" s="20"/>
      <c r="J23" s="219"/>
      <c r="K23" s="219"/>
      <c r="L23" s="20"/>
      <c r="M23" s="20" t="s">
        <v>314</v>
      </c>
      <c r="N23" s="20">
        <f>AH21</f>
        <v>0.11</v>
      </c>
      <c r="O23" s="21">
        <f>N23*1280</f>
        <v>140.80000000000001</v>
      </c>
      <c r="P23" s="21"/>
      <c r="Q23" s="21">
        <f>O23*0.11</f>
        <v>15.488000000000001</v>
      </c>
      <c r="R23" s="21">
        <f>O23*0.84</f>
        <v>118.27200000000001</v>
      </c>
      <c r="S23" s="21">
        <v>0</v>
      </c>
      <c r="T23" s="21">
        <f>O23*0.05</f>
        <v>7.0400000000000009</v>
      </c>
      <c r="U23" s="21">
        <f>SUM(Q23:T23)</f>
        <v>140.80000000000001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11"/>
      <c r="AM23" s="20"/>
      <c r="AN23" s="20"/>
      <c r="AO23" s="20"/>
      <c r="AP23" s="20"/>
      <c r="AQ23" s="20"/>
      <c r="AR23" s="20"/>
      <c r="AS23" s="20"/>
      <c r="AT23" s="211"/>
      <c r="AU23" s="20"/>
      <c r="AV23" s="20"/>
      <c r="AW23" s="20"/>
      <c r="AX23" s="20"/>
      <c r="AY23" s="20"/>
      <c r="AZ23" s="20"/>
      <c r="BA23" s="20"/>
      <c r="BB23" s="20"/>
      <c r="BC23" s="20"/>
      <c r="BD23" s="211"/>
      <c r="BE23" s="20"/>
      <c r="BF23" s="20"/>
      <c r="BG23" s="20"/>
      <c r="BH23" s="20"/>
      <c r="BI23" s="20"/>
      <c r="BJ23" s="20"/>
      <c r="BK23" s="20"/>
      <c r="BL23" s="20"/>
      <c r="BM23" s="20"/>
      <c r="BN23" s="179"/>
      <c r="BO23" s="24"/>
      <c r="BP23" s="177"/>
      <c r="BQ23" s="26"/>
      <c r="BR23" s="198"/>
      <c r="BT23" s="182"/>
    </row>
    <row r="24" spans="1:73" s="22" customFormat="1" ht="205.9" customHeight="1" x14ac:dyDescent="0.25">
      <c r="A24" s="20"/>
      <c r="B24" s="181"/>
      <c r="C24" s="24"/>
      <c r="D24" s="29"/>
      <c r="E24" s="29"/>
      <c r="F24" s="20"/>
      <c r="G24" s="20"/>
      <c r="H24" s="20"/>
      <c r="I24" s="20"/>
      <c r="J24" s="219"/>
      <c r="K24" s="219"/>
      <c r="L24" s="20"/>
      <c r="M24" s="20" t="s">
        <v>316</v>
      </c>
      <c r="N24" s="20">
        <f>AL21</f>
        <v>1</v>
      </c>
      <c r="O24" s="21">
        <f>U24</f>
        <v>58.690000000000005</v>
      </c>
      <c r="P24" s="21"/>
      <c r="Q24" s="21">
        <v>4.3499999999999996</v>
      </c>
      <c r="R24" s="21">
        <v>7.07</v>
      </c>
      <c r="S24" s="21">
        <v>45.49</v>
      </c>
      <c r="T24" s="21">
        <v>1.78</v>
      </c>
      <c r="U24" s="21">
        <f t="shared" ref="U24:U26" si="18">SUM(Q24:T24)</f>
        <v>58.690000000000005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11"/>
      <c r="AM24" s="20"/>
      <c r="AN24" s="20"/>
      <c r="AO24" s="20"/>
      <c r="AP24" s="20"/>
      <c r="AQ24" s="20"/>
      <c r="AR24" s="20"/>
      <c r="AS24" s="20"/>
      <c r="AT24" s="211"/>
      <c r="AU24" s="20"/>
      <c r="AV24" s="20"/>
      <c r="AW24" s="20"/>
      <c r="AX24" s="20"/>
      <c r="AY24" s="20"/>
      <c r="AZ24" s="20"/>
      <c r="BA24" s="20"/>
      <c r="BB24" s="20"/>
      <c r="BC24" s="20"/>
      <c r="BD24" s="211"/>
      <c r="BE24" s="20"/>
      <c r="BF24" s="20"/>
      <c r="BG24" s="20"/>
      <c r="BH24" s="20"/>
      <c r="BI24" s="20"/>
      <c r="BJ24" s="20"/>
      <c r="BK24" s="20"/>
      <c r="BL24" s="20"/>
      <c r="BM24" s="20"/>
      <c r="BN24" s="179"/>
      <c r="BO24" s="24"/>
      <c r="BP24" s="177"/>
      <c r="BQ24" s="26"/>
      <c r="BR24" s="198"/>
      <c r="BT24" s="182"/>
    </row>
    <row r="25" spans="1:73" s="22" customFormat="1" ht="195.6" customHeight="1" x14ac:dyDescent="0.25">
      <c r="A25" s="20"/>
      <c r="B25" s="181"/>
      <c r="C25" s="24"/>
      <c r="D25" s="29"/>
      <c r="E25" s="29"/>
      <c r="F25" s="20"/>
      <c r="G25" s="20"/>
      <c r="H25" s="20"/>
      <c r="I25" s="20"/>
      <c r="J25" s="219"/>
      <c r="K25" s="219"/>
      <c r="L25" s="20"/>
      <c r="M25" s="20" t="s">
        <v>318</v>
      </c>
      <c r="N25" s="20" t="str">
        <f>AT21</f>
        <v>СТП 63 кВА</v>
      </c>
      <c r="O25" s="21">
        <f>U25</f>
        <v>299.10000000000002</v>
      </c>
      <c r="P25" s="21"/>
      <c r="Q25" s="21">
        <v>9.92</v>
      </c>
      <c r="R25" s="21">
        <v>48.12</v>
      </c>
      <c r="S25" s="21">
        <v>236.05</v>
      </c>
      <c r="T25" s="21">
        <v>5.01</v>
      </c>
      <c r="U25" s="21">
        <f t="shared" si="18"/>
        <v>299.10000000000002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1"/>
      <c r="AM25" s="20"/>
      <c r="AN25" s="20"/>
      <c r="AO25" s="20"/>
      <c r="AP25" s="20"/>
      <c r="AQ25" s="20"/>
      <c r="AR25" s="20"/>
      <c r="AS25" s="20"/>
      <c r="AT25" s="211"/>
      <c r="AU25" s="20"/>
      <c r="AV25" s="20"/>
      <c r="AW25" s="20"/>
      <c r="AX25" s="20"/>
      <c r="AY25" s="20"/>
      <c r="AZ25" s="20"/>
      <c r="BA25" s="20"/>
      <c r="BB25" s="20"/>
      <c r="BC25" s="20"/>
      <c r="BD25" s="211"/>
      <c r="BE25" s="20"/>
      <c r="BF25" s="20"/>
      <c r="BG25" s="20"/>
      <c r="BH25" s="20"/>
      <c r="BI25" s="20"/>
      <c r="BJ25" s="20"/>
      <c r="BK25" s="20"/>
      <c r="BL25" s="20"/>
      <c r="BM25" s="20"/>
      <c r="BN25" s="179"/>
      <c r="BO25" s="24"/>
      <c r="BP25" s="177"/>
      <c r="BQ25" s="26"/>
      <c r="BR25" s="198"/>
      <c r="BT25" s="182"/>
    </row>
    <row r="26" spans="1:73" s="22" customFormat="1" ht="192" customHeight="1" x14ac:dyDescent="0.25">
      <c r="A26" s="20"/>
      <c r="B26" s="181"/>
      <c r="C26" s="24"/>
      <c r="D26" s="29"/>
      <c r="E26" s="29"/>
      <c r="F26" s="20"/>
      <c r="G26" s="20"/>
      <c r="H26" s="20"/>
      <c r="I26" s="20"/>
      <c r="J26" s="217"/>
      <c r="K26" s="217"/>
      <c r="L26" s="20"/>
      <c r="M26" s="20" t="s">
        <v>310</v>
      </c>
      <c r="N26" s="20">
        <f>BD21</f>
        <v>0.35</v>
      </c>
      <c r="O26" s="21">
        <f>N26*1124</f>
        <v>393.4</v>
      </c>
      <c r="P26" s="21"/>
      <c r="Q26" s="21">
        <f>O26*0.11</f>
        <v>43.274000000000001</v>
      </c>
      <c r="R26" s="21">
        <f>O26*0.83</f>
        <v>326.52199999999999</v>
      </c>
      <c r="S26" s="21">
        <v>0</v>
      </c>
      <c r="T26" s="21">
        <f>O26*0.06</f>
        <v>23.603999999999999</v>
      </c>
      <c r="U26" s="21">
        <f t="shared" si="18"/>
        <v>393.4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11"/>
      <c r="AM26" s="20"/>
      <c r="AN26" s="20"/>
      <c r="AO26" s="20"/>
      <c r="AP26" s="20"/>
      <c r="AQ26" s="20"/>
      <c r="AR26" s="20"/>
      <c r="AS26" s="20"/>
      <c r="AT26" s="211"/>
      <c r="AU26" s="20"/>
      <c r="AV26" s="20"/>
      <c r="AW26" s="20"/>
      <c r="AX26" s="20"/>
      <c r="AY26" s="20"/>
      <c r="AZ26" s="20"/>
      <c r="BA26" s="20"/>
      <c r="BB26" s="20"/>
      <c r="BC26" s="20"/>
      <c r="BD26" s="211"/>
      <c r="BE26" s="20"/>
      <c r="BF26" s="20"/>
      <c r="BG26" s="20"/>
      <c r="BH26" s="20"/>
      <c r="BI26" s="20"/>
      <c r="BJ26" s="20"/>
      <c r="BK26" s="20"/>
      <c r="BL26" s="20"/>
      <c r="BM26" s="20"/>
      <c r="BN26" s="179"/>
      <c r="BO26" s="24"/>
      <c r="BP26" s="177"/>
      <c r="BQ26" s="26"/>
      <c r="BR26" s="198"/>
      <c r="BT26" s="182"/>
    </row>
    <row r="27" spans="1:73" s="22" customFormat="1" ht="319.14999999999998" customHeight="1" x14ac:dyDescent="0.25">
      <c r="A27" s="17" t="s">
        <v>354</v>
      </c>
      <c r="B27" s="18">
        <v>41732958</v>
      </c>
      <c r="C27" s="24">
        <v>43395</v>
      </c>
      <c r="D27" s="19">
        <v>466.1</v>
      </c>
      <c r="E27" s="19"/>
      <c r="F27" s="20">
        <v>10</v>
      </c>
      <c r="G27" s="18" t="s">
        <v>355</v>
      </c>
      <c r="H27" s="18" t="s">
        <v>138</v>
      </c>
      <c r="I27" s="18" t="s">
        <v>356</v>
      </c>
      <c r="J27" s="220" t="s">
        <v>357</v>
      </c>
      <c r="K27" s="220" t="s">
        <v>358</v>
      </c>
      <c r="L27" s="20"/>
      <c r="M27" s="20"/>
      <c r="N27" s="21"/>
      <c r="O27" s="23">
        <f>SUM(O28:O32)</f>
        <v>1015.8000000000001</v>
      </c>
      <c r="P27" s="23">
        <f t="shared" ref="P27:U27" si="19">SUM(P28:P32)</f>
        <v>0</v>
      </c>
      <c r="Q27" s="23">
        <f t="shared" si="19"/>
        <v>61.0304</v>
      </c>
      <c r="R27" s="23">
        <f t="shared" si="19"/>
        <v>331.33920000000001</v>
      </c>
      <c r="S27" s="23">
        <f t="shared" si="19"/>
        <v>597.5</v>
      </c>
      <c r="T27" s="23">
        <f t="shared" si="19"/>
        <v>25.930399999999999</v>
      </c>
      <c r="U27" s="23">
        <f t="shared" si="19"/>
        <v>1015.8000000000001</v>
      </c>
      <c r="V27" s="21"/>
      <c r="W27" s="21"/>
      <c r="X27" s="21"/>
      <c r="Y27" s="21"/>
      <c r="Z27" s="21"/>
      <c r="AA27" s="21"/>
      <c r="AB27" s="21" t="s">
        <v>373</v>
      </c>
      <c r="AC27" s="21">
        <f>U28</f>
        <v>117.81</v>
      </c>
      <c r="AD27" s="21"/>
      <c r="AE27" s="21"/>
      <c r="AF27" s="21"/>
      <c r="AG27" s="21"/>
      <c r="AH27" s="21">
        <v>0.01</v>
      </c>
      <c r="AI27" s="21">
        <f>U29</f>
        <v>12.8</v>
      </c>
      <c r="AJ27" s="21"/>
      <c r="AK27" s="21"/>
      <c r="AL27" s="179">
        <v>1</v>
      </c>
      <c r="AM27" s="21">
        <f>U30</f>
        <v>58.690000000000005</v>
      </c>
      <c r="AN27" s="21"/>
      <c r="AO27" s="21"/>
      <c r="AP27" s="21"/>
      <c r="AQ27" s="21"/>
      <c r="AR27" s="21"/>
      <c r="AS27" s="21"/>
      <c r="AT27" s="179" t="s">
        <v>359</v>
      </c>
      <c r="AU27" s="21">
        <f>U31</f>
        <v>646.66</v>
      </c>
      <c r="AV27" s="21"/>
      <c r="AW27" s="21"/>
      <c r="AX27" s="21"/>
      <c r="AY27" s="21"/>
      <c r="AZ27" s="21"/>
      <c r="BA27" s="21"/>
      <c r="BB27" s="20"/>
      <c r="BC27" s="29"/>
      <c r="BD27" s="211">
        <v>0.16</v>
      </c>
      <c r="BE27" s="29">
        <f>U32</f>
        <v>179.84</v>
      </c>
      <c r="BF27" s="29"/>
      <c r="BG27" s="21"/>
      <c r="BH27" s="20"/>
      <c r="BI27" s="23"/>
      <c r="BJ27" s="23"/>
      <c r="BK27" s="21"/>
      <c r="BL27" s="21"/>
      <c r="BM27" s="21"/>
      <c r="BN27" s="179">
        <f t="shared" ref="BN27" si="20">W27+Y27+AA27+AC27+AE27+AG27+AI27+AM27+AO27+AQ27+AS27+AU27+AW27+AY27+BA27+BC27+BE27+BG27+BI27+BK27+BM27</f>
        <v>1015.8000000000001</v>
      </c>
      <c r="BO27" s="24">
        <v>43575</v>
      </c>
      <c r="BP27" s="21" t="s">
        <v>210</v>
      </c>
      <c r="BQ27" s="180">
        <v>43395</v>
      </c>
      <c r="BR27" s="181">
        <v>6</v>
      </c>
      <c r="BS27" s="22">
        <f t="shared" si="13"/>
        <v>180</v>
      </c>
      <c r="BT27" s="182">
        <f t="shared" si="14"/>
        <v>43575</v>
      </c>
      <c r="BU27" s="25"/>
    </row>
    <row r="28" spans="1:73" s="22" customFormat="1" ht="199.1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21"/>
      <c r="K28" s="221"/>
      <c r="L28" s="20"/>
      <c r="M28" s="20" t="s">
        <v>323</v>
      </c>
      <c r="N28" s="21" t="str">
        <f>AB27</f>
        <v>Шкаф АСКУЭ в комплекте с УСПД (МЭК-104)</v>
      </c>
      <c r="O28" s="23">
        <f>U28</f>
        <v>117.81</v>
      </c>
      <c r="P28" s="23"/>
      <c r="Q28" s="23">
        <v>2.4700000000000002</v>
      </c>
      <c r="R28" s="23">
        <v>5.7</v>
      </c>
      <c r="S28" s="23">
        <v>104.23</v>
      </c>
      <c r="T28" s="23">
        <v>5.41</v>
      </c>
      <c r="U28" s="23">
        <f>SUM(Q28:T28)</f>
        <v>117.81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79"/>
      <c r="AM28" s="21"/>
      <c r="AN28" s="21"/>
      <c r="AO28" s="21"/>
      <c r="AP28" s="21"/>
      <c r="AQ28" s="21"/>
      <c r="AR28" s="21"/>
      <c r="AS28" s="21"/>
      <c r="AT28" s="179"/>
      <c r="AU28" s="21"/>
      <c r="AV28" s="21"/>
      <c r="AW28" s="21"/>
      <c r="AX28" s="21"/>
      <c r="AY28" s="21"/>
      <c r="AZ28" s="21"/>
      <c r="BA28" s="21"/>
      <c r="BB28" s="20"/>
      <c r="BC28" s="29"/>
      <c r="BD28" s="211"/>
      <c r="BE28" s="29"/>
      <c r="BF28" s="29"/>
      <c r="BG28" s="21"/>
      <c r="BH28" s="20"/>
      <c r="BI28" s="23"/>
      <c r="BJ28" s="23"/>
      <c r="BK28" s="21"/>
      <c r="BL28" s="21"/>
      <c r="BM28" s="21"/>
      <c r="BN28" s="179"/>
      <c r="BO28" s="24"/>
      <c r="BP28" s="21"/>
      <c r="BQ28" s="180"/>
      <c r="BR28" s="181"/>
      <c r="BT28" s="182"/>
      <c r="BU28" s="25"/>
    </row>
    <row r="29" spans="1:73" s="22" customFormat="1" ht="171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21"/>
      <c r="K29" s="221"/>
      <c r="L29" s="20"/>
      <c r="M29" s="20" t="s">
        <v>314</v>
      </c>
      <c r="N29" s="20">
        <f>AH27</f>
        <v>0.01</v>
      </c>
      <c r="O29" s="21">
        <f>N29*1280</f>
        <v>12.8</v>
      </c>
      <c r="P29" s="21"/>
      <c r="Q29" s="21">
        <f>O29*0.11</f>
        <v>1.4080000000000001</v>
      </c>
      <c r="R29" s="21">
        <f>O29*0.84</f>
        <v>10.752000000000001</v>
      </c>
      <c r="S29" s="21">
        <v>0</v>
      </c>
      <c r="T29" s="21">
        <f>O29*0.05</f>
        <v>0.64000000000000012</v>
      </c>
      <c r="U29" s="21">
        <f>SUM(Q29:T29)</f>
        <v>12.8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79"/>
      <c r="AM29" s="21"/>
      <c r="AN29" s="21"/>
      <c r="AO29" s="21"/>
      <c r="AP29" s="21"/>
      <c r="AQ29" s="21"/>
      <c r="AR29" s="21"/>
      <c r="AS29" s="21"/>
      <c r="AT29" s="179"/>
      <c r="AU29" s="21"/>
      <c r="AV29" s="21"/>
      <c r="AW29" s="21"/>
      <c r="AX29" s="21"/>
      <c r="AY29" s="21"/>
      <c r="AZ29" s="21"/>
      <c r="BA29" s="21"/>
      <c r="BB29" s="20"/>
      <c r="BC29" s="29"/>
      <c r="BD29" s="211"/>
      <c r="BE29" s="29"/>
      <c r="BF29" s="29"/>
      <c r="BG29" s="21"/>
      <c r="BH29" s="20"/>
      <c r="BI29" s="23"/>
      <c r="BJ29" s="23"/>
      <c r="BK29" s="21"/>
      <c r="BL29" s="21"/>
      <c r="BM29" s="21"/>
      <c r="BN29" s="179"/>
      <c r="BO29" s="24"/>
      <c r="BP29" s="21"/>
      <c r="BQ29" s="180"/>
      <c r="BR29" s="181"/>
      <c r="BT29" s="182"/>
      <c r="BU29" s="25"/>
    </row>
    <row r="30" spans="1:73" s="22" customFormat="1" ht="205.1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21"/>
      <c r="K30" s="221"/>
      <c r="L30" s="20"/>
      <c r="M30" s="20" t="s">
        <v>316</v>
      </c>
      <c r="N30" s="20">
        <f>AL27</f>
        <v>1</v>
      </c>
      <c r="O30" s="21">
        <f>U30</f>
        <v>58.690000000000005</v>
      </c>
      <c r="P30" s="21"/>
      <c r="Q30" s="21">
        <v>4.3499999999999996</v>
      </c>
      <c r="R30" s="21">
        <v>7.07</v>
      </c>
      <c r="S30" s="21">
        <v>45.49</v>
      </c>
      <c r="T30" s="21">
        <v>1.78</v>
      </c>
      <c r="U30" s="21">
        <f t="shared" ref="U30:U32" si="21">SUM(Q30:T30)</f>
        <v>58.690000000000005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79"/>
      <c r="AM30" s="21"/>
      <c r="AN30" s="21"/>
      <c r="AO30" s="21"/>
      <c r="AP30" s="21"/>
      <c r="AQ30" s="21"/>
      <c r="AR30" s="21"/>
      <c r="AS30" s="21"/>
      <c r="AT30" s="179"/>
      <c r="AU30" s="21"/>
      <c r="AV30" s="21"/>
      <c r="AW30" s="21"/>
      <c r="AX30" s="21"/>
      <c r="AY30" s="21"/>
      <c r="AZ30" s="21"/>
      <c r="BA30" s="21"/>
      <c r="BB30" s="20"/>
      <c r="BC30" s="29"/>
      <c r="BD30" s="211"/>
      <c r="BE30" s="29"/>
      <c r="BF30" s="29"/>
      <c r="BG30" s="21"/>
      <c r="BH30" s="20"/>
      <c r="BI30" s="23"/>
      <c r="BJ30" s="23"/>
      <c r="BK30" s="21"/>
      <c r="BL30" s="21"/>
      <c r="BM30" s="21"/>
      <c r="BN30" s="179"/>
      <c r="BO30" s="24"/>
      <c r="BP30" s="21"/>
      <c r="BQ30" s="180"/>
      <c r="BR30" s="181"/>
      <c r="BT30" s="182"/>
      <c r="BU30" s="25"/>
    </row>
    <row r="31" spans="1:73" s="22" customFormat="1" ht="205.1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21"/>
      <c r="K31" s="221"/>
      <c r="L31" s="20"/>
      <c r="M31" s="20" t="s">
        <v>318</v>
      </c>
      <c r="N31" s="20" t="str">
        <f>AT27</f>
        <v>КТП 100 кВА</v>
      </c>
      <c r="O31" s="21">
        <f>U31</f>
        <v>646.66</v>
      </c>
      <c r="P31" s="21"/>
      <c r="Q31" s="21">
        <v>33.020000000000003</v>
      </c>
      <c r="R31" s="21">
        <v>158.55000000000001</v>
      </c>
      <c r="S31" s="21">
        <v>447.78</v>
      </c>
      <c r="T31" s="21">
        <v>7.31</v>
      </c>
      <c r="U31" s="21">
        <f t="shared" si="21"/>
        <v>646.66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79"/>
      <c r="AM31" s="21"/>
      <c r="AN31" s="21"/>
      <c r="AO31" s="21"/>
      <c r="AP31" s="21"/>
      <c r="AQ31" s="21"/>
      <c r="AR31" s="21"/>
      <c r="AS31" s="21"/>
      <c r="AT31" s="179"/>
      <c r="AU31" s="21"/>
      <c r="AV31" s="21"/>
      <c r="AW31" s="21"/>
      <c r="AX31" s="21"/>
      <c r="AY31" s="21"/>
      <c r="AZ31" s="21"/>
      <c r="BA31" s="21"/>
      <c r="BB31" s="20"/>
      <c r="BC31" s="29"/>
      <c r="BD31" s="211"/>
      <c r="BE31" s="29"/>
      <c r="BF31" s="29"/>
      <c r="BG31" s="21"/>
      <c r="BH31" s="20"/>
      <c r="BI31" s="23"/>
      <c r="BJ31" s="23"/>
      <c r="BK31" s="21"/>
      <c r="BL31" s="21"/>
      <c r="BM31" s="21"/>
      <c r="BN31" s="179"/>
      <c r="BO31" s="24"/>
      <c r="BP31" s="21"/>
      <c r="BQ31" s="180"/>
      <c r="BR31" s="181"/>
      <c r="BT31" s="182"/>
      <c r="BU31" s="25"/>
    </row>
    <row r="32" spans="1:73" s="22" customFormat="1" ht="179.4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22"/>
      <c r="K32" s="222"/>
      <c r="L32" s="20"/>
      <c r="M32" s="20" t="s">
        <v>310</v>
      </c>
      <c r="N32" s="20">
        <f>BD27</f>
        <v>0.16</v>
      </c>
      <c r="O32" s="21">
        <f>N32*1124</f>
        <v>179.84</v>
      </c>
      <c r="P32" s="21"/>
      <c r="Q32" s="21">
        <f>O32*0.11</f>
        <v>19.782399999999999</v>
      </c>
      <c r="R32" s="21">
        <f>O32*0.83</f>
        <v>149.2672</v>
      </c>
      <c r="S32" s="21">
        <v>0</v>
      </c>
      <c r="T32" s="21">
        <f>O32*0.06</f>
        <v>10.7904</v>
      </c>
      <c r="U32" s="21">
        <f t="shared" si="21"/>
        <v>179.84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79"/>
      <c r="AM32" s="21"/>
      <c r="AN32" s="21"/>
      <c r="AO32" s="21"/>
      <c r="AP32" s="21"/>
      <c r="AQ32" s="21"/>
      <c r="AR32" s="21"/>
      <c r="AS32" s="21"/>
      <c r="AT32" s="179"/>
      <c r="AU32" s="21"/>
      <c r="AV32" s="21"/>
      <c r="AW32" s="21"/>
      <c r="AX32" s="21"/>
      <c r="AY32" s="21"/>
      <c r="AZ32" s="21"/>
      <c r="BA32" s="21"/>
      <c r="BB32" s="20"/>
      <c r="BC32" s="29"/>
      <c r="BD32" s="211"/>
      <c r="BE32" s="29"/>
      <c r="BF32" s="29"/>
      <c r="BG32" s="21"/>
      <c r="BH32" s="20"/>
      <c r="BI32" s="23"/>
      <c r="BJ32" s="23"/>
      <c r="BK32" s="21"/>
      <c r="BL32" s="21"/>
      <c r="BM32" s="21"/>
      <c r="BN32" s="179"/>
      <c r="BO32" s="24"/>
      <c r="BP32" s="21"/>
      <c r="BQ32" s="180"/>
      <c r="BR32" s="181"/>
      <c r="BT32" s="182"/>
      <c r="BU32" s="25"/>
    </row>
    <row r="33" spans="1:73" s="208" customFormat="1" ht="318" customHeight="1" x14ac:dyDescent="0.25">
      <c r="A33" s="223" t="s">
        <v>39</v>
      </c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03"/>
      <c r="O33" s="204">
        <f>O3+O8+O15+O21+O27</f>
        <v>3898.03</v>
      </c>
      <c r="P33" s="204">
        <f t="shared" ref="P33:BN33" si="22">P3+P8+P15+P21+P27</f>
        <v>0</v>
      </c>
      <c r="Q33" s="204">
        <f t="shared" si="22"/>
        <v>258.92860000000002</v>
      </c>
      <c r="R33" s="204">
        <f t="shared" si="22"/>
        <v>1595.9041999999999</v>
      </c>
      <c r="S33" s="204">
        <f t="shared" si="22"/>
        <v>1903.0500000000002</v>
      </c>
      <c r="T33" s="204">
        <f t="shared" si="22"/>
        <v>140.1472</v>
      </c>
      <c r="U33" s="204">
        <f t="shared" si="22"/>
        <v>3898.03</v>
      </c>
      <c r="V33" s="204">
        <f t="shared" si="22"/>
        <v>0</v>
      </c>
      <c r="W33" s="204">
        <f t="shared" si="22"/>
        <v>0</v>
      </c>
      <c r="X33" s="204">
        <f t="shared" si="22"/>
        <v>0</v>
      </c>
      <c r="Y33" s="204">
        <f t="shared" si="22"/>
        <v>0</v>
      </c>
      <c r="Z33" s="204"/>
      <c r="AA33" s="204">
        <f t="shared" si="22"/>
        <v>55.02000000000001</v>
      </c>
      <c r="AB33" s="204"/>
      <c r="AC33" s="204">
        <f t="shared" si="22"/>
        <v>341.96999999999997</v>
      </c>
      <c r="AD33" s="204">
        <f t="shared" si="22"/>
        <v>0</v>
      </c>
      <c r="AE33" s="204">
        <f t="shared" si="22"/>
        <v>0</v>
      </c>
      <c r="AF33" s="204">
        <f t="shared" si="22"/>
        <v>0</v>
      </c>
      <c r="AG33" s="204">
        <f t="shared" si="22"/>
        <v>0</v>
      </c>
      <c r="AH33" s="204">
        <f t="shared" si="22"/>
        <v>0.33</v>
      </c>
      <c r="AI33" s="204">
        <f t="shared" si="22"/>
        <v>422.40000000000003</v>
      </c>
      <c r="AJ33" s="204">
        <f t="shared" si="22"/>
        <v>0</v>
      </c>
      <c r="AK33" s="204">
        <f t="shared" si="22"/>
        <v>0</v>
      </c>
      <c r="AL33" s="204">
        <f t="shared" si="22"/>
        <v>5</v>
      </c>
      <c r="AM33" s="204">
        <f t="shared" si="22"/>
        <v>293.45000000000005</v>
      </c>
      <c r="AN33" s="204">
        <v>7.0000000000000007E-2</v>
      </c>
      <c r="AO33" s="204">
        <f t="shared" si="22"/>
        <v>165.48000000000002</v>
      </c>
      <c r="AP33" s="204"/>
      <c r="AQ33" s="204"/>
      <c r="AR33" s="204"/>
      <c r="AS33" s="204"/>
      <c r="AT33" s="204" t="s">
        <v>370</v>
      </c>
      <c r="AU33" s="204">
        <f t="shared" si="22"/>
        <v>1782.33</v>
      </c>
      <c r="AV33" s="204">
        <f t="shared" si="22"/>
        <v>0</v>
      </c>
      <c r="AW33" s="204">
        <f t="shared" si="22"/>
        <v>0</v>
      </c>
      <c r="AX33" s="204">
        <f t="shared" si="22"/>
        <v>0</v>
      </c>
      <c r="AY33" s="204">
        <f t="shared" si="22"/>
        <v>0</v>
      </c>
      <c r="AZ33" s="204">
        <f t="shared" si="22"/>
        <v>0</v>
      </c>
      <c r="BA33" s="204">
        <f t="shared" si="22"/>
        <v>0</v>
      </c>
      <c r="BB33" s="204"/>
      <c r="BC33" s="204"/>
      <c r="BD33" s="204">
        <f t="shared" si="22"/>
        <v>0.745</v>
      </c>
      <c r="BE33" s="204">
        <f t="shared" si="22"/>
        <v>837.38</v>
      </c>
      <c r="BF33" s="204"/>
      <c r="BG33" s="204"/>
      <c r="BH33" s="204">
        <f t="shared" si="22"/>
        <v>0</v>
      </c>
      <c r="BI33" s="204">
        <f t="shared" si="22"/>
        <v>0</v>
      </c>
      <c r="BJ33" s="204">
        <f t="shared" si="22"/>
        <v>0</v>
      </c>
      <c r="BK33" s="204">
        <f t="shared" si="22"/>
        <v>0</v>
      </c>
      <c r="BL33" s="204">
        <f t="shared" si="22"/>
        <v>0</v>
      </c>
      <c r="BM33" s="204">
        <f t="shared" si="22"/>
        <v>0</v>
      </c>
      <c r="BN33" s="204">
        <f t="shared" si="22"/>
        <v>3898.03</v>
      </c>
      <c r="BO33" s="206"/>
      <c r="BP33" s="204"/>
      <c r="BQ33" s="204"/>
      <c r="BR33" s="205"/>
      <c r="BS33" s="205"/>
      <c r="BT33" s="206"/>
      <c r="BU33" s="207"/>
    </row>
    <row r="34" spans="1:73" s="22" customFormat="1" ht="162.75" customHeight="1" x14ac:dyDescent="0.25">
      <c r="A34" s="200"/>
      <c r="B34" s="201"/>
      <c r="C34" s="201"/>
      <c r="D34" s="202"/>
      <c r="E34" s="202"/>
      <c r="F34" s="178"/>
      <c r="G34" s="201"/>
      <c r="H34" s="201"/>
      <c r="I34" s="201"/>
      <c r="J34" s="201"/>
      <c r="K34" s="201"/>
      <c r="L34" s="178"/>
      <c r="M34" s="178"/>
      <c r="N34" s="178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178"/>
      <c r="BE34" s="40"/>
      <c r="BF34" s="40"/>
      <c r="BG34" s="178"/>
      <c r="BH34" s="178"/>
      <c r="BI34" s="40"/>
      <c r="BJ34" s="178"/>
      <c r="BK34" s="178"/>
      <c r="BL34" s="40"/>
      <c r="BM34" s="36"/>
      <c r="BN34" s="36"/>
      <c r="BO34" s="26"/>
      <c r="BP34" s="199"/>
      <c r="BQ34" s="21"/>
      <c r="BR34" s="23"/>
      <c r="BS34" s="23"/>
      <c r="BT34" s="24"/>
      <c r="BU34" s="25"/>
    </row>
    <row r="35" spans="1:73" s="22" customFormat="1" ht="165" customHeight="1" x14ac:dyDescent="0.25">
      <c r="A35" s="209" t="s">
        <v>361</v>
      </c>
      <c r="B35" s="201"/>
      <c r="C35" s="201"/>
      <c r="D35" s="202"/>
      <c r="E35" s="202"/>
      <c r="F35" s="178"/>
      <c r="G35" s="201"/>
      <c r="H35" s="201"/>
      <c r="I35" s="209" t="s">
        <v>365</v>
      </c>
      <c r="J35" s="201"/>
      <c r="K35" s="201"/>
      <c r="L35" s="209" t="s">
        <v>366</v>
      </c>
      <c r="M35" s="178"/>
      <c r="N35" s="178"/>
      <c r="O35" s="40"/>
      <c r="P35" s="40"/>
      <c r="Q35" s="40"/>
      <c r="R35" s="40"/>
      <c r="S35" s="40"/>
      <c r="T35" s="40"/>
      <c r="U35" s="40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78"/>
      <c r="AI35" s="40"/>
      <c r="AJ35" s="40"/>
      <c r="AK35" s="36"/>
      <c r="AL35" s="178"/>
      <c r="AM35" s="40"/>
      <c r="AN35" s="40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178"/>
      <c r="BE35" s="40"/>
      <c r="BF35" s="40"/>
      <c r="BG35" s="178"/>
      <c r="BH35" s="178"/>
      <c r="BI35" s="40"/>
      <c r="BJ35" s="178"/>
      <c r="BK35" s="178"/>
      <c r="BL35" s="40"/>
      <c r="BM35" s="36"/>
      <c r="BN35" s="36"/>
      <c r="BO35" s="26"/>
      <c r="BP35" s="199"/>
      <c r="BQ35" s="21"/>
      <c r="BR35" s="23"/>
      <c r="BS35" s="23"/>
      <c r="BT35" s="24"/>
      <c r="BU35" s="25"/>
    </row>
    <row r="36" spans="1:73" s="22" customFormat="1" ht="165" customHeight="1" x14ac:dyDescent="0.25">
      <c r="A36" s="209" t="s">
        <v>362</v>
      </c>
      <c r="B36" s="201"/>
      <c r="C36" s="201"/>
      <c r="D36" s="202"/>
      <c r="E36" s="202"/>
      <c r="F36" s="178"/>
      <c r="G36" s="201"/>
      <c r="H36" s="201"/>
      <c r="I36" s="209" t="s">
        <v>365</v>
      </c>
      <c r="J36" s="201"/>
      <c r="K36" s="201"/>
      <c r="L36" s="209" t="s">
        <v>367</v>
      </c>
      <c r="M36" s="178"/>
      <c r="N36" s="178"/>
      <c r="O36" s="40"/>
      <c r="P36" s="178"/>
      <c r="Q36" s="40"/>
      <c r="R36" s="40"/>
      <c r="S36" s="40"/>
      <c r="T36" s="40"/>
      <c r="U36" s="40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178"/>
      <c r="BE36" s="40"/>
      <c r="BF36" s="40"/>
      <c r="BG36" s="178"/>
      <c r="BH36" s="178"/>
      <c r="BI36" s="40"/>
      <c r="BJ36" s="178"/>
      <c r="BK36" s="178"/>
      <c r="BL36" s="40"/>
      <c r="BM36" s="36"/>
      <c r="BN36" s="36"/>
      <c r="BO36" s="26"/>
      <c r="BP36" s="199"/>
      <c r="BQ36" s="21"/>
      <c r="BR36" s="23"/>
      <c r="BS36" s="23"/>
      <c r="BT36" s="24"/>
      <c r="BU36" s="25"/>
    </row>
    <row r="37" spans="1:73" s="22" customFormat="1" ht="165" customHeight="1" x14ac:dyDescent="0.25">
      <c r="A37" s="209" t="s">
        <v>363</v>
      </c>
      <c r="B37" s="201"/>
      <c r="C37" s="201"/>
      <c r="D37" s="202"/>
      <c r="E37" s="202"/>
      <c r="F37" s="178"/>
      <c r="G37" s="201"/>
      <c r="H37" s="201"/>
      <c r="I37" s="209" t="s">
        <v>365</v>
      </c>
      <c r="J37" s="201"/>
      <c r="K37" s="201"/>
      <c r="L37" s="209" t="s">
        <v>368</v>
      </c>
      <c r="M37" s="178"/>
      <c r="N37" s="178"/>
      <c r="O37" s="40"/>
      <c r="P37" s="40"/>
      <c r="Q37" s="40"/>
      <c r="R37" s="40"/>
      <c r="S37" s="40"/>
      <c r="T37" s="40"/>
      <c r="U37" s="40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178"/>
      <c r="BE37" s="40"/>
      <c r="BF37" s="40"/>
      <c r="BG37" s="178"/>
      <c r="BH37" s="178"/>
      <c r="BI37" s="40"/>
      <c r="BJ37" s="178"/>
      <c r="BK37" s="178"/>
      <c r="BL37" s="40"/>
      <c r="BM37" s="36"/>
      <c r="BN37" s="36"/>
      <c r="BO37" s="26"/>
      <c r="BP37" s="199"/>
      <c r="BQ37" s="21"/>
      <c r="BR37" s="23"/>
      <c r="BS37" s="23"/>
      <c r="BT37" s="24"/>
      <c r="BU37" s="25"/>
    </row>
    <row r="38" spans="1:73" s="22" customFormat="1" ht="165" customHeight="1" x14ac:dyDescent="0.25">
      <c r="A38" s="209" t="s">
        <v>364</v>
      </c>
      <c r="B38" s="201"/>
      <c r="C38" s="201"/>
      <c r="D38" s="202"/>
      <c r="E38" s="202"/>
      <c r="F38" s="178"/>
      <c r="G38" s="201"/>
      <c r="H38" s="201"/>
      <c r="I38" s="209" t="s">
        <v>365</v>
      </c>
      <c r="J38" s="201"/>
      <c r="K38" s="201"/>
      <c r="L38" s="209" t="s">
        <v>369</v>
      </c>
      <c r="M38" s="178"/>
      <c r="N38" s="178"/>
      <c r="O38" s="40"/>
      <c r="P38" s="40"/>
      <c r="Q38" s="40"/>
      <c r="R38" s="40"/>
      <c r="S38" s="40"/>
      <c r="T38" s="40"/>
      <c r="U38" s="40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178"/>
      <c r="AQ38" s="40"/>
      <c r="AR38" s="178"/>
      <c r="AS38" s="36"/>
      <c r="AT38" s="36"/>
      <c r="AU38" s="36"/>
      <c r="AV38" s="36"/>
      <c r="AW38" s="36"/>
      <c r="AX38" s="36"/>
      <c r="AY38" s="36"/>
      <c r="AZ38" s="36"/>
      <c r="BA38" s="36"/>
      <c r="BB38" s="178"/>
      <c r="BC38" s="40"/>
      <c r="BD38" s="178"/>
      <c r="BE38" s="40"/>
      <c r="BF38" s="178"/>
      <c r="BG38" s="178"/>
      <c r="BH38" s="178"/>
      <c r="BI38" s="40"/>
      <c r="BJ38" s="178"/>
      <c r="BK38" s="178"/>
      <c r="BL38" s="40"/>
      <c r="BM38" s="36"/>
      <c r="BN38" s="36"/>
      <c r="BO38" s="26"/>
      <c r="BP38" s="199"/>
      <c r="BQ38" s="21"/>
      <c r="BR38" s="23"/>
      <c r="BS38" s="23"/>
      <c r="BT38" s="24"/>
      <c r="BU38" s="25"/>
    </row>
    <row r="39" spans="1:73" s="22" customFormat="1" ht="187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0"/>
      <c r="BC39" s="20"/>
      <c r="BD39" s="211"/>
      <c r="BE39" s="185"/>
      <c r="BF39" s="20"/>
      <c r="BG39" s="20"/>
      <c r="BH39" s="20"/>
      <c r="BI39" s="23"/>
      <c r="BJ39" s="20"/>
      <c r="BK39" s="20"/>
      <c r="BL39" s="23"/>
      <c r="BM39" s="21"/>
      <c r="BN39" s="179"/>
      <c r="BO39" s="24"/>
      <c r="BP39" s="21"/>
      <c r="BQ39" s="21"/>
      <c r="BR39" s="23"/>
      <c r="BS39" s="23"/>
      <c r="BT39" s="24"/>
      <c r="BU39" s="25"/>
    </row>
    <row r="40" spans="1:73" s="22" customFormat="1" ht="187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1"/>
      <c r="BE40" s="23"/>
      <c r="BF40" s="23"/>
      <c r="BG40" s="20"/>
      <c r="BH40" s="20"/>
      <c r="BI40" s="23"/>
      <c r="BJ40" s="20"/>
      <c r="BK40" s="20"/>
      <c r="BL40" s="23"/>
      <c r="BM40" s="21"/>
      <c r="BN40" s="179"/>
      <c r="BO40" s="24"/>
      <c r="BP40" s="21"/>
      <c r="BQ40" s="21"/>
      <c r="BR40" s="23"/>
      <c r="BS40" s="23"/>
      <c r="BT40" s="24"/>
      <c r="BU40" s="25"/>
    </row>
    <row r="41" spans="1:73" s="22" customFormat="1" ht="187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11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1"/>
      <c r="BE41" s="211"/>
      <c r="BF41" s="20"/>
      <c r="BG41" s="20"/>
      <c r="BH41" s="20"/>
      <c r="BI41" s="23"/>
      <c r="BJ41" s="20"/>
      <c r="BK41" s="20"/>
      <c r="BL41" s="23"/>
      <c r="BM41" s="21"/>
      <c r="BN41" s="179"/>
      <c r="BO41" s="24"/>
      <c r="BP41" s="21"/>
      <c r="BQ41" s="21"/>
      <c r="BR41" s="23"/>
      <c r="BS41" s="23"/>
      <c r="BT41" s="24"/>
      <c r="BU41" s="25"/>
    </row>
    <row r="42" spans="1:73" s="22" customFormat="1" ht="349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1"/>
      <c r="BE42" s="211"/>
      <c r="BF42" s="20"/>
      <c r="BG42" s="20"/>
      <c r="BH42" s="20"/>
      <c r="BI42" s="23"/>
      <c r="BJ42" s="23"/>
      <c r="BK42" s="20"/>
      <c r="BL42" s="23"/>
      <c r="BM42" s="21"/>
      <c r="BN42" s="179"/>
      <c r="BO42" s="24"/>
      <c r="BP42" s="21"/>
      <c r="BQ42" s="21"/>
      <c r="BR42" s="23"/>
      <c r="BS42" s="23"/>
      <c r="BT42" s="24"/>
      <c r="BU42" s="25"/>
    </row>
    <row r="43" spans="1:73" s="22" customFormat="1" ht="167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79"/>
      <c r="AM43" s="21"/>
      <c r="AN43" s="21"/>
      <c r="AO43" s="21"/>
      <c r="AP43" s="21"/>
      <c r="AQ43" s="21"/>
      <c r="AR43" s="21"/>
      <c r="AS43" s="21"/>
      <c r="AT43" s="179"/>
      <c r="AU43" s="21"/>
      <c r="AV43" s="21"/>
      <c r="AW43" s="21"/>
      <c r="AX43" s="21"/>
      <c r="AY43" s="21"/>
      <c r="AZ43" s="21"/>
      <c r="BA43" s="21"/>
      <c r="BB43" s="21"/>
      <c r="BC43" s="21"/>
      <c r="BD43" s="211"/>
      <c r="BE43" s="211"/>
      <c r="BF43" s="20"/>
      <c r="BG43" s="20"/>
      <c r="BH43" s="20"/>
      <c r="BI43" s="23"/>
      <c r="BJ43" s="20"/>
      <c r="BK43" s="20"/>
      <c r="BL43" s="23"/>
      <c r="BM43" s="21"/>
      <c r="BN43" s="179"/>
      <c r="BO43" s="24"/>
      <c r="BP43" s="21"/>
      <c r="BQ43" s="21"/>
      <c r="BR43" s="23"/>
      <c r="BS43" s="23"/>
      <c r="BT43" s="24"/>
      <c r="BU43" s="25"/>
    </row>
    <row r="44" spans="1:73" s="22" customFormat="1" ht="409.6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0"/>
      <c r="AK44" s="21"/>
      <c r="AL44" s="211"/>
      <c r="AM44" s="23"/>
      <c r="AN44" s="20"/>
      <c r="AO44" s="23"/>
      <c r="AP44" s="20"/>
      <c r="AQ44" s="21"/>
      <c r="AR44" s="21"/>
      <c r="AS44" s="21"/>
      <c r="AT44" s="211"/>
      <c r="AU44" s="23"/>
      <c r="AV44" s="21"/>
      <c r="AW44" s="21"/>
      <c r="AX44" s="21"/>
      <c r="AY44" s="21"/>
      <c r="AZ44" s="21"/>
      <c r="BA44" s="21"/>
      <c r="BB44" s="21"/>
      <c r="BC44" s="21"/>
      <c r="BD44" s="211"/>
      <c r="BE44" s="23"/>
      <c r="BF44" s="20"/>
      <c r="BG44" s="23"/>
      <c r="BH44" s="20"/>
      <c r="BI44" s="23"/>
      <c r="BJ44" s="20"/>
      <c r="BK44" s="23"/>
      <c r="BL44" s="23"/>
      <c r="BM44" s="21"/>
      <c r="BN44" s="179"/>
      <c r="BO44" s="24"/>
      <c r="BP44" s="21"/>
      <c r="BQ44" s="21"/>
      <c r="BR44" s="23"/>
      <c r="BS44" s="23"/>
      <c r="BT44" s="24"/>
      <c r="BU44" s="25"/>
    </row>
    <row r="45" spans="1:73" s="22" customFormat="1" ht="134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0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0"/>
      <c r="AK45" s="21"/>
      <c r="AL45" s="211"/>
      <c r="AM45" s="20"/>
      <c r="AN45" s="20"/>
      <c r="AO45" s="21"/>
      <c r="AP45" s="21"/>
      <c r="AQ45" s="21"/>
      <c r="AR45" s="21"/>
      <c r="AS45" s="21"/>
      <c r="AT45" s="211"/>
      <c r="AU45" s="20"/>
      <c r="AV45" s="21"/>
      <c r="AW45" s="21"/>
      <c r="AX45" s="21"/>
      <c r="AY45" s="21"/>
      <c r="AZ45" s="21"/>
      <c r="BA45" s="21"/>
      <c r="BB45" s="21"/>
      <c r="BC45" s="21"/>
      <c r="BD45" s="211"/>
      <c r="BE45" s="23"/>
      <c r="BF45" s="20"/>
      <c r="BG45" s="23"/>
      <c r="BH45" s="20"/>
      <c r="BI45" s="23"/>
      <c r="BJ45" s="20"/>
      <c r="BK45" s="23"/>
      <c r="BL45" s="23"/>
      <c r="BM45" s="21"/>
      <c r="BN45" s="179"/>
      <c r="BO45" s="24"/>
      <c r="BP45" s="21"/>
      <c r="BQ45" s="21"/>
      <c r="BR45" s="23"/>
      <c r="BS45" s="23"/>
      <c r="BT45" s="24"/>
      <c r="BU45" s="25"/>
    </row>
    <row r="46" spans="1:73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0"/>
      <c r="AK46" s="21"/>
      <c r="AL46" s="211"/>
      <c r="AM46" s="20"/>
      <c r="AN46" s="20"/>
      <c r="AO46" s="21"/>
      <c r="AP46" s="21"/>
      <c r="AQ46" s="21"/>
      <c r="AR46" s="21"/>
      <c r="AS46" s="21"/>
      <c r="AT46" s="211"/>
      <c r="AU46" s="20"/>
      <c r="AV46" s="21"/>
      <c r="AW46" s="21"/>
      <c r="AX46" s="21"/>
      <c r="AY46" s="21"/>
      <c r="AZ46" s="21"/>
      <c r="BA46" s="21"/>
      <c r="BB46" s="21"/>
      <c r="BC46" s="21"/>
      <c r="BD46" s="211"/>
      <c r="BE46" s="23"/>
      <c r="BF46" s="20"/>
      <c r="BG46" s="23"/>
      <c r="BH46" s="20"/>
      <c r="BI46" s="23"/>
      <c r="BJ46" s="20"/>
      <c r="BK46" s="23"/>
      <c r="BL46" s="23"/>
      <c r="BM46" s="21"/>
      <c r="BN46" s="179"/>
      <c r="BO46" s="24"/>
      <c r="BP46" s="21"/>
      <c r="BQ46" s="21"/>
      <c r="BR46" s="23"/>
      <c r="BS46" s="23"/>
      <c r="BT46" s="24"/>
      <c r="BU46" s="25"/>
    </row>
    <row r="47" spans="1:73" s="22" customFormat="1" ht="13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0"/>
      <c r="AK47" s="21"/>
      <c r="AL47" s="211"/>
      <c r="AM47" s="20"/>
      <c r="AN47" s="20"/>
      <c r="AO47" s="21"/>
      <c r="AP47" s="21"/>
      <c r="AQ47" s="21"/>
      <c r="AR47" s="21"/>
      <c r="AS47" s="21"/>
      <c r="AT47" s="211"/>
      <c r="AU47" s="20"/>
      <c r="AV47" s="21"/>
      <c r="AW47" s="21"/>
      <c r="AX47" s="21"/>
      <c r="AY47" s="21"/>
      <c r="AZ47" s="21"/>
      <c r="BA47" s="21"/>
      <c r="BB47" s="21"/>
      <c r="BC47" s="21"/>
      <c r="BD47" s="211"/>
      <c r="BE47" s="23"/>
      <c r="BF47" s="20"/>
      <c r="BG47" s="23"/>
      <c r="BH47" s="20"/>
      <c r="BI47" s="23"/>
      <c r="BJ47" s="20"/>
      <c r="BK47" s="23"/>
      <c r="BL47" s="23"/>
      <c r="BM47" s="21"/>
      <c r="BN47" s="179"/>
      <c r="BO47" s="24"/>
      <c r="BP47" s="21"/>
      <c r="BQ47" s="21"/>
      <c r="BR47" s="23"/>
      <c r="BS47" s="23"/>
      <c r="BT47" s="24"/>
      <c r="BU47" s="25"/>
    </row>
    <row r="48" spans="1:73" s="22" customFormat="1" ht="134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0"/>
      <c r="Q48" s="20"/>
      <c r="R48" s="20"/>
      <c r="S48" s="20"/>
      <c r="T48" s="20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0"/>
      <c r="AK48" s="21"/>
      <c r="AL48" s="211"/>
      <c r="AM48" s="20"/>
      <c r="AN48" s="20"/>
      <c r="AO48" s="21"/>
      <c r="AP48" s="21"/>
      <c r="AQ48" s="21"/>
      <c r="AR48" s="21"/>
      <c r="AS48" s="21"/>
      <c r="AT48" s="211"/>
      <c r="AU48" s="20"/>
      <c r="AV48" s="21"/>
      <c r="AW48" s="21"/>
      <c r="AX48" s="21"/>
      <c r="AY48" s="21"/>
      <c r="AZ48" s="21"/>
      <c r="BA48" s="21"/>
      <c r="BB48" s="21"/>
      <c r="BC48" s="21"/>
      <c r="BD48" s="211"/>
      <c r="BE48" s="23"/>
      <c r="BF48" s="20"/>
      <c r="BG48" s="23"/>
      <c r="BH48" s="20"/>
      <c r="BI48" s="23"/>
      <c r="BJ48" s="20"/>
      <c r="BK48" s="23"/>
      <c r="BL48" s="23"/>
      <c r="BM48" s="21"/>
      <c r="BN48" s="179"/>
      <c r="BO48" s="24"/>
      <c r="BP48" s="21"/>
      <c r="BQ48" s="21"/>
      <c r="BR48" s="23"/>
      <c r="BS48" s="23"/>
      <c r="BT48" s="24"/>
      <c r="BU48" s="25"/>
    </row>
    <row r="49" spans="1:73" s="22" customFormat="1" ht="134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0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0"/>
      <c r="AK49" s="21"/>
      <c r="AL49" s="211"/>
      <c r="AM49" s="20"/>
      <c r="AN49" s="20"/>
      <c r="AO49" s="21"/>
      <c r="AP49" s="21"/>
      <c r="AQ49" s="21"/>
      <c r="AR49" s="21"/>
      <c r="AS49" s="21"/>
      <c r="AT49" s="211"/>
      <c r="AU49" s="20"/>
      <c r="AV49" s="21"/>
      <c r="AW49" s="21"/>
      <c r="AX49" s="21"/>
      <c r="AY49" s="21"/>
      <c r="AZ49" s="21"/>
      <c r="BA49" s="21"/>
      <c r="BB49" s="21"/>
      <c r="BC49" s="21"/>
      <c r="BD49" s="211"/>
      <c r="BE49" s="23"/>
      <c r="BF49" s="20"/>
      <c r="BG49" s="23"/>
      <c r="BH49" s="20"/>
      <c r="BI49" s="23"/>
      <c r="BJ49" s="20"/>
      <c r="BK49" s="23"/>
      <c r="BL49" s="23"/>
      <c r="BM49" s="21"/>
      <c r="BN49" s="179"/>
      <c r="BO49" s="24"/>
      <c r="BP49" s="21"/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11"/>
      <c r="AM50" s="23"/>
      <c r="AN50" s="23"/>
      <c r="AO50" s="21"/>
      <c r="AP50" s="21"/>
      <c r="AQ50" s="21"/>
      <c r="AR50" s="21"/>
      <c r="AS50" s="21"/>
      <c r="AT50" s="211"/>
      <c r="AU50" s="23"/>
      <c r="AV50" s="21"/>
      <c r="AW50" s="21"/>
      <c r="AX50" s="21"/>
      <c r="AY50" s="21"/>
      <c r="AZ50" s="21"/>
      <c r="BA50" s="21"/>
      <c r="BB50" s="21"/>
      <c r="BC50" s="21"/>
      <c r="BD50" s="211"/>
      <c r="BE50" s="23"/>
      <c r="BF50" s="23"/>
      <c r="BG50" s="20"/>
      <c r="BH50" s="20"/>
      <c r="BI50" s="23"/>
      <c r="BJ50" s="20"/>
      <c r="BK50" s="20"/>
      <c r="BL50" s="23"/>
      <c r="BM50" s="21"/>
      <c r="BN50" s="179"/>
      <c r="BO50" s="24"/>
      <c r="BP50" s="21"/>
      <c r="BQ50" s="21"/>
      <c r="BR50" s="23"/>
      <c r="BS50" s="23"/>
      <c r="BT50" s="24"/>
      <c r="BU50" s="25"/>
    </row>
    <row r="51" spans="1:73" s="22" customFormat="1" ht="134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1"/>
      <c r="BE51" s="211"/>
      <c r="BF51" s="20"/>
      <c r="BG51" s="20"/>
      <c r="BH51" s="20"/>
      <c r="BI51" s="23"/>
      <c r="BJ51" s="20"/>
      <c r="BK51" s="20"/>
      <c r="BL51" s="23"/>
      <c r="BM51" s="21"/>
      <c r="BN51" s="179"/>
      <c r="BO51" s="24"/>
      <c r="BP51" s="21"/>
      <c r="BQ51" s="21"/>
      <c r="BR51" s="23"/>
      <c r="BS51" s="23"/>
      <c r="BT51" s="24"/>
      <c r="BU51" s="25"/>
    </row>
    <row r="52" spans="1:73" s="22" customFormat="1" ht="134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1"/>
      <c r="BE52" s="211"/>
      <c r="BF52" s="20"/>
      <c r="BG52" s="20"/>
      <c r="BH52" s="20"/>
      <c r="BI52" s="23"/>
      <c r="BJ52" s="20"/>
      <c r="BK52" s="20"/>
      <c r="BL52" s="23"/>
      <c r="BM52" s="21"/>
      <c r="BN52" s="179"/>
      <c r="BO52" s="24"/>
      <c r="BP52" s="21"/>
      <c r="BQ52" s="21"/>
      <c r="BR52" s="23"/>
      <c r="BS52" s="23"/>
      <c r="BT52" s="24"/>
      <c r="BU52" s="25"/>
    </row>
    <row r="53" spans="1:73" s="22" customFormat="1" ht="134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0"/>
      <c r="R53" s="20"/>
      <c r="S53" s="20"/>
      <c r="T53" s="20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1"/>
      <c r="BE53" s="211"/>
      <c r="BF53" s="20"/>
      <c r="BG53" s="20"/>
      <c r="BH53" s="20"/>
      <c r="BI53" s="23"/>
      <c r="BJ53" s="20"/>
      <c r="BK53" s="20"/>
      <c r="BL53" s="23"/>
      <c r="BM53" s="21"/>
      <c r="BN53" s="179"/>
      <c r="BO53" s="24"/>
      <c r="BP53" s="21"/>
      <c r="BQ53" s="21"/>
      <c r="BR53" s="23"/>
      <c r="BS53" s="23"/>
      <c r="BT53" s="24"/>
      <c r="BU53" s="25"/>
    </row>
    <row r="54" spans="1:73" s="22" customFormat="1" ht="134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1"/>
      <c r="BE54" s="211"/>
      <c r="BF54" s="20"/>
      <c r="BG54" s="20"/>
      <c r="BH54" s="20"/>
      <c r="BI54" s="23"/>
      <c r="BJ54" s="20"/>
      <c r="BK54" s="20"/>
      <c r="BL54" s="23"/>
      <c r="BM54" s="21"/>
      <c r="BN54" s="179"/>
      <c r="BO54" s="24"/>
      <c r="BP54" s="21"/>
      <c r="BQ54" s="21"/>
      <c r="BR54" s="23"/>
      <c r="BS54" s="23"/>
      <c r="BT54" s="24"/>
      <c r="BU54" s="25"/>
    </row>
    <row r="55" spans="1:73" s="22" customFormat="1" ht="40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0"/>
      <c r="AK55" s="23"/>
      <c r="AL55" s="2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1"/>
      <c r="BE55" s="23"/>
      <c r="BF55" s="23"/>
      <c r="BG55" s="20"/>
      <c r="BH55" s="20"/>
      <c r="BI55" s="23"/>
      <c r="BJ55" s="20"/>
      <c r="BK55" s="20"/>
      <c r="BL55" s="23"/>
      <c r="BM55" s="21"/>
      <c r="BN55" s="179"/>
      <c r="BO55" s="24"/>
      <c r="BP55" s="21"/>
      <c r="BQ55" s="21"/>
      <c r="BR55" s="23"/>
      <c r="BS55" s="23"/>
      <c r="BT55" s="24"/>
      <c r="BU55" s="25"/>
    </row>
    <row r="56" spans="1:73" s="22" customFormat="1" ht="132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1"/>
      <c r="BE56" s="211"/>
      <c r="BF56" s="20"/>
      <c r="BG56" s="20"/>
      <c r="BH56" s="20"/>
      <c r="BI56" s="23"/>
      <c r="BJ56" s="20"/>
      <c r="BK56" s="20"/>
      <c r="BL56" s="23"/>
      <c r="BM56" s="21"/>
      <c r="BN56" s="179"/>
      <c r="BO56" s="24"/>
      <c r="BP56" s="21"/>
      <c r="BQ56" s="21"/>
      <c r="BR56" s="23"/>
      <c r="BS56" s="23"/>
      <c r="BT56" s="24"/>
      <c r="BU56" s="25"/>
    </row>
    <row r="57" spans="1:73" s="22" customFormat="1" ht="132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1"/>
      <c r="BE57" s="211"/>
      <c r="BF57" s="20"/>
      <c r="BG57" s="20"/>
      <c r="BH57" s="20"/>
      <c r="BI57" s="23"/>
      <c r="BJ57" s="20"/>
      <c r="BK57" s="20"/>
      <c r="BL57" s="23"/>
      <c r="BM57" s="21"/>
      <c r="BN57" s="179"/>
      <c r="BO57" s="24"/>
      <c r="BP57" s="21"/>
      <c r="BQ57" s="21"/>
      <c r="BR57" s="23"/>
      <c r="BS57" s="23"/>
      <c r="BT57" s="24"/>
      <c r="BU57" s="25"/>
    </row>
    <row r="58" spans="1:73" s="22" customFormat="1" ht="409.6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1"/>
      <c r="BE58" s="23"/>
      <c r="BF58" s="23"/>
      <c r="BG58" s="20"/>
      <c r="BH58" s="20"/>
      <c r="BI58" s="23"/>
      <c r="BJ58" s="20"/>
      <c r="BK58" s="20"/>
      <c r="BL58" s="23"/>
      <c r="BM58" s="21"/>
      <c r="BN58" s="179"/>
      <c r="BO58" s="24"/>
      <c r="BP58" s="21"/>
      <c r="BQ58" s="21"/>
      <c r="BR58" s="23"/>
      <c r="BS58" s="23"/>
      <c r="BT58" s="24"/>
      <c r="BU58" s="25"/>
    </row>
    <row r="59" spans="1:73" s="22" customFormat="1" ht="16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1"/>
      <c r="BE59" s="211"/>
      <c r="BF59" s="20"/>
      <c r="BG59" s="20"/>
      <c r="BH59" s="20"/>
      <c r="BI59" s="23"/>
      <c r="BJ59" s="20"/>
      <c r="BK59" s="20"/>
      <c r="BL59" s="23"/>
      <c r="BM59" s="21"/>
      <c r="BN59" s="179"/>
      <c r="BO59" s="24"/>
      <c r="BP59" s="21"/>
      <c r="BQ59" s="21"/>
      <c r="BR59" s="23"/>
      <c r="BS59" s="23"/>
      <c r="BT59" s="24"/>
      <c r="BU59" s="25"/>
    </row>
    <row r="60" spans="1:73" s="22" customFormat="1" ht="162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1"/>
      <c r="BE60" s="211"/>
      <c r="BF60" s="20"/>
      <c r="BG60" s="20"/>
      <c r="BH60" s="20"/>
      <c r="BI60" s="23"/>
      <c r="BJ60" s="20"/>
      <c r="BK60" s="23"/>
      <c r="BL60" s="23"/>
      <c r="BM60" s="21"/>
      <c r="BN60" s="179"/>
      <c r="BO60" s="24"/>
      <c r="BP60" s="21"/>
      <c r="BQ60" s="21"/>
      <c r="BR60" s="23"/>
      <c r="BS60" s="23"/>
      <c r="BT60" s="24"/>
      <c r="BU60" s="25"/>
    </row>
    <row r="61" spans="1:73" s="22" customFormat="1" ht="162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1"/>
      <c r="BE61" s="211"/>
      <c r="BF61" s="20"/>
      <c r="BG61" s="20"/>
      <c r="BH61" s="20"/>
      <c r="BI61" s="23"/>
      <c r="BJ61" s="20"/>
      <c r="BK61" s="20"/>
      <c r="BL61" s="23"/>
      <c r="BM61" s="21"/>
      <c r="BN61" s="179"/>
      <c r="BO61" s="24"/>
      <c r="BP61" s="21"/>
      <c r="BQ61" s="21"/>
      <c r="BR61" s="23"/>
      <c r="BS61" s="23"/>
      <c r="BT61" s="24"/>
      <c r="BU61" s="25"/>
    </row>
    <row r="62" spans="1:73" s="22" customFormat="1" ht="40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1"/>
      <c r="BE62" s="23"/>
      <c r="BF62" s="23"/>
      <c r="BG62" s="20"/>
      <c r="BH62" s="20"/>
      <c r="BI62" s="23"/>
      <c r="BJ62" s="20"/>
      <c r="BK62" s="20"/>
      <c r="BL62" s="23"/>
      <c r="BM62" s="21"/>
      <c r="BN62" s="179"/>
      <c r="BO62" s="24"/>
      <c r="BP62" s="21"/>
      <c r="BQ62" s="21"/>
      <c r="BR62" s="23"/>
      <c r="BS62" s="23"/>
      <c r="BT62" s="24"/>
      <c r="BU62" s="25"/>
    </row>
    <row r="63" spans="1:73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1"/>
      <c r="BE63" s="211"/>
      <c r="BF63" s="20"/>
      <c r="BG63" s="20"/>
      <c r="BH63" s="20"/>
      <c r="BI63" s="23"/>
      <c r="BJ63" s="20"/>
      <c r="BK63" s="20"/>
      <c r="BL63" s="23"/>
      <c r="BM63" s="21"/>
      <c r="BN63" s="179"/>
      <c r="BO63" s="24"/>
      <c r="BP63" s="21"/>
      <c r="BQ63" s="21"/>
      <c r="BR63" s="23"/>
      <c r="BS63" s="23"/>
      <c r="BT63" s="24"/>
      <c r="BU63" s="25"/>
    </row>
    <row r="64" spans="1:73" s="22" customFormat="1" ht="186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1"/>
      <c r="BE64" s="211"/>
      <c r="BF64" s="20"/>
      <c r="BG64" s="20"/>
      <c r="BH64" s="20"/>
      <c r="BI64" s="23"/>
      <c r="BJ64" s="20"/>
      <c r="BK64" s="20"/>
      <c r="BL64" s="23"/>
      <c r="BM64" s="21"/>
      <c r="BN64" s="179"/>
      <c r="BO64" s="24"/>
      <c r="BP64" s="21"/>
      <c r="BQ64" s="21"/>
      <c r="BR64" s="23"/>
      <c r="BS64" s="23"/>
      <c r="BT64" s="24"/>
      <c r="BU64" s="25"/>
    </row>
    <row r="65" spans="1:73" s="22" customFormat="1" ht="177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1"/>
      <c r="BE65" s="23"/>
      <c r="BF65" s="23"/>
      <c r="BG65" s="20"/>
      <c r="BH65" s="20"/>
      <c r="BI65" s="23"/>
      <c r="BJ65" s="20"/>
      <c r="BK65" s="20"/>
      <c r="BL65" s="23"/>
      <c r="BM65" s="21"/>
      <c r="BN65" s="179"/>
      <c r="BO65" s="24"/>
      <c r="BP65" s="21"/>
      <c r="BQ65" s="21"/>
      <c r="BR65" s="23"/>
      <c r="BS65" s="23"/>
      <c r="BT65" s="24"/>
      <c r="BU65" s="25"/>
    </row>
    <row r="66" spans="1:73" s="22" customFormat="1" ht="17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1"/>
      <c r="BE66" s="185"/>
      <c r="BF66" s="23"/>
      <c r="BG66" s="20"/>
      <c r="BH66" s="20"/>
      <c r="BI66" s="23"/>
      <c r="BJ66" s="20"/>
      <c r="BK66" s="20"/>
      <c r="BL66" s="23"/>
      <c r="BM66" s="21"/>
      <c r="BN66" s="179"/>
      <c r="BO66" s="24"/>
      <c r="BP66" s="21"/>
      <c r="BQ66" s="21"/>
      <c r="BR66" s="23"/>
      <c r="BS66" s="23"/>
      <c r="BT66" s="24"/>
      <c r="BU66" s="25"/>
    </row>
    <row r="67" spans="1:73" s="22" customFormat="1" ht="24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86"/>
      <c r="BE67" s="23"/>
      <c r="BF67" s="23"/>
      <c r="BG67" s="20"/>
      <c r="BH67" s="20"/>
      <c r="BI67" s="23"/>
      <c r="BJ67" s="20"/>
      <c r="BK67" s="20"/>
      <c r="BL67" s="23"/>
      <c r="BM67" s="21"/>
      <c r="BN67" s="179"/>
      <c r="BO67" s="24"/>
      <c r="BP67" s="21"/>
      <c r="BQ67" s="21"/>
      <c r="BR67" s="23"/>
      <c r="BS67" s="23"/>
      <c r="BT67" s="24"/>
      <c r="BU67" s="25"/>
    </row>
    <row r="68" spans="1:73" s="22" customFormat="1" ht="24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0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1"/>
      <c r="BE68" s="185"/>
      <c r="BF68" s="23"/>
      <c r="BG68" s="20"/>
      <c r="BH68" s="20"/>
      <c r="BI68" s="23"/>
      <c r="BJ68" s="20"/>
      <c r="BK68" s="20"/>
      <c r="BL68" s="23"/>
      <c r="BM68" s="21"/>
      <c r="BN68" s="179"/>
      <c r="BO68" s="24"/>
      <c r="BP68" s="21"/>
      <c r="BQ68" s="21"/>
      <c r="BR68" s="23"/>
      <c r="BS68" s="23"/>
      <c r="BT68" s="24"/>
      <c r="BU68" s="25"/>
    </row>
    <row r="69" spans="1:73" s="22" customFormat="1" ht="23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1"/>
      <c r="BE69" s="23"/>
      <c r="BF69" s="23"/>
      <c r="BG69" s="20"/>
      <c r="BH69" s="20"/>
      <c r="BI69" s="23"/>
      <c r="BJ69" s="20"/>
      <c r="BK69" s="20"/>
      <c r="BL69" s="23"/>
      <c r="BM69" s="21"/>
      <c r="BN69" s="179"/>
      <c r="BO69" s="24"/>
      <c r="BP69" s="21"/>
      <c r="BQ69" s="21"/>
      <c r="BR69" s="23"/>
      <c r="BS69" s="23"/>
      <c r="BT69" s="24"/>
      <c r="BU69" s="25"/>
    </row>
    <row r="70" spans="1:73" s="22" customFormat="1" ht="23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1"/>
      <c r="S70" s="20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0"/>
      <c r="AQ70" s="20"/>
      <c r="AR70" s="20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20"/>
      <c r="BE70" s="211"/>
      <c r="BF70" s="20"/>
      <c r="BG70" s="20"/>
      <c r="BH70" s="20"/>
      <c r="BI70" s="23"/>
      <c r="BJ70" s="20"/>
      <c r="BK70" s="20"/>
      <c r="BL70" s="23"/>
      <c r="BM70" s="21"/>
      <c r="BN70" s="179"/>
      <c r="BO70" s="24"/>
      <c r="BP70" s="21"/>
      <c r="BQ70" s="21"/>
      <c r="BR70" s="23"/>
      <c r="BS70" s="23"/>
      <c r="BT70" s="24"/>
      <c r="BU70" s="25"/>
    </row>
    <row r="71" spans="1:73" s="22" customFormat="1" ht="159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1"/>
      <c r="S71" s="20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1"/>
      <c r="BE71" s="211"/>
      <c r="BF71" s="20"/>
      <c r="BG71" s="20"/>
      <c r="BH71" s="20"/>
      <c r="BI71" s="23"/>
      <c r="BJ71" s="20"/>
      <c r="BK71" s="20"/>
      <c r="BL71" s="23"/>
      <c r="BM71" s="21"/>
      <c r="BN71" s="179"/>
      <c r="BO71" s="24"/>
      <c r="BP71" s="21"/>
      <c r="BQ71" s="21"/>
      <c r="BR71" s="23"/>
      <c r="BS71" s="23"/>
      <c r="BT71" s="24"/>
      <c r="BU71" s="25"/>
    </row>
    <row r="72" spans="1:73" s="22" customFormat="1" ht="159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1"/>
      <c r="BE72" s="211"/>
      <c r="BF72" s="20"/>
      <c r="BG72" s="20"/>
      <c r="BH72" s="20"/>
      <c r="BI72" s="23"/>
      <c r="BJ72" s="20"/>
      <c r="BK72" s="20"/>
      <c r="BL72" s="23"/>
      <c r="BM72" s="21"/>
      <c r="BN72" s="179"/>
      <c r="BO72" s="24"/>
      <c r="BP72" s="21"/>
      <c r="BQ72" s="21"/>
      <c r="BR72" s="23"/>
      <c r="BS72" s="23"/>
      <c r="BT72" s="24"/>
      <c r="BU72" s="25"/>
    </row>
    <row r="73" spans="1:73" s="22" customFormat="1" ht="408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11"/>
      <c r="AM73" s="21"/>
      <c r="AN73" s="20"/>
      <c r="AO73" s="21"/>
      <c r="AP73" s="20"/>
      <c r="AQ73" s="21"/>
      <c r="AR73" s="21"/>
      <c r="AS73" s="21"/>
      <c r="AT73" s="211"/>
      <c r="AU73" s="21"/>
      <c r="AV73" s="21"/>
      <c r="AW73" s="21"/>
      <c r="AX73" s="21"/>
      <c r="AY73" s="21"/>
      <c r="AZ73" s="21"/>
      <c r="BA73" s="21"/>
      <c r="BB73" s="21"/>
      <c r="BC73" s="21"/>
      <c r="BD73" s="211"/>
      <c r="BE73" s="21"/>
      <c r="BF73" s="20"/>
      <c r="BG73" s="20"/>
      <c r="BH73" s="20"/>
      <c r="BI73" s="23"/>
      <c r="BJ73" s="20"/>
      <c r="BK73" s="20"/>
      <c r="BL73" s="23"/>
      <c r="BM73" s="21"/>
      <c r="BN73" s="179"/>
      <c r="BO73" s="24"/>
      <c r="BP73" s="21"/>
      <c r="BQ73" s="21"/>
      <c r="BR73" s="23"/>
      <c r="BS73" s="23"/>
      <c r="BT73" s="24"/>
      <c r="BU73" s="25"/>
    </row>
    <row r="74" spans="1:73" s="22" customFormat="1" ht="138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79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1"/>
      <c r="BE74" s="211"/>
      <c r="BF74" s="20"/>
      <c r="BG74" s="20"/>
      <c r="BH74" s="20"/>
      <c r="BI74" s="23"/>
      <c r="BJ74" s="20"/>
      <c r="BK74" s="20"/>
      <c r="BL74" s="23"/>
      <c r="BM74" s="21"/>
      <c r="BN74" s="179"/>
      <c r="BO74" s="24"/>
      <c r="BP74" s="21"/>
      <c r="BQ74" s="21"/>
      <c r="BR74" s="23"/>
      <c r="BS74" s="23"/>
      <c r="BT74" s="24"/>
      <c r="BU74" s="25"/>
    </row>
    <row r="75" spans="1:73" s="22" customFormat="1" ht="138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79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1"/>
      <c r="BE75" s="211"/>
      <c r="BF75" s="20"/>
      <c r="BG75" s="20"/>
      <c r="BH75" s="20"/>
      <c r="BI75" s="23"/>
      <c r="BJ75" s="20"/>
      <c r="BK75" s="20"/>
      <c r="BL75" s="23"/>
      <c r="BM75" s="21"/>
      <c r="BN75" s="179"/>
      <c r="BO75" s="24"/>
      <c r="BP75" s="21"/>
      <c r="BQ75" s="21"/>
      <c r="BR75" s="23"/>
      <c r="BS75" s="23"/>
      <c r="BT75" s="24"/>
      <c r="BU75" s="25"/>
    </row>
    <row r="76" spans="1:73" s="22" customFormat="1" ht="138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79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1"/>
      <c r="BE76" s="211"/>
      <c r="BF76" s="20"/>
      <c r="BG76" s="20"/>
      <c r="BH76" s="20"/>
      <c r="BI76" s="23"/>
      <c r="BJ76" s="20"/>
      <c r="BK76" s="20"/>
      <c r="BL76" s="23"/>
      <c r="BM76" s="21"/>
      <c r="BN76" s="179"/>
      <c r="BO76" s="24"/>
      <c r="BP76" s="21"/>
      <c r="BQ76" s="21"/>
      <c r="BR76" s="23"/>
      <c r="BS76" s="23"/>
      <c r="BT76" s="24"/>
      <c r="BU76" s="25"/>
    </row>
    <row r="77" spans="1:73" s="22" customFormat="1" ht="13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79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1"/>
      <c r="BE77" s="211"/>
      <c r="BF77" s="20"/>
      <c r="BG77" s="20"/>
      <c r="BH77" s="20"/>
      <c r="BI77" s="23"/>
      <c r="BJ77" s="20"/>
      <c r="BK77" s="20"/>
      <c r="BL77" s="23"/>
      <c r="BM77" s="21"/>
      <c r="BN77" s="179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79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1"/>
      <c r="BE78" s="211"/>
      <c r="BF78" s="20"/>
      <c r="BG78" s="20"/>
      <c r="BH78" s="20"/>
      <c r="BI78" s="23"/>
      <c r="BJ78" s="20"/>
      <c r="BK78" s="20"/>
      <c r="BL78" s="23"/>
      <c r="BM78" s="21"/>
      <c r="BN78" s="179"/>
      <c r="BO78" s="24"/>
      <c r="BP78" s="21"/>
      <c r="BQ78" s="21"/>
      <c r="BR78" s="23"/>
      <c r="BS78" s="23"/>
      <c r="BT78" s="24"/>
      <c r="BU78" s="25"/>
    </row>
    <row r="79" spans="1:73" s="22" customFormat="1" ht="282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1"/>
      <c r="AJ79" s="20"/>
      <c r="AK79" s="21"/>
      <c r="AL79" s="21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0"/>
      <c r="BC79" s="20"/>
      <c r="BD79" s="20"/>
      <c r="BE79" s="23"/>
      <c r="BF79" s="23"/>
      <c r="BG79" s="20"/>
      <c r="BH79" s="20"/>
      <c r="BI79" s="21"/>
      <c r="BJ79" s="20"/>
      <c r="BK79" s="23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13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1"/>
      <c r="BE80" s="23"/>
      <c r="BF80" s="23"/>
      <c r="BG80" s="20"/>
      <c r="BH80" s="20"/>
      <c r="BI80" s="23"/>
      <c r="BJ80" s="20"/>
      <c r="BK80" s="23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122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1"/>
      <c r="BE81" s="23"/>
      <c r="BF81" s="23"/>
      <c r="BG81" s="20"/>
      <c r="BH81" s="20"/>
      <c r="BI81" s="23"/>
      <c r="BJ81" s="20"/>
      <c r="BK81" s="23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2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1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1"/>
      <c r="BE82" s="23"/>
      <c r="BF82" s="23"/>
      <c r="BG82" s="20"/>
      <c r="BH82" s="20"/>
      <c r="BI82" s="23"/>
      <c r="BJ82" s="20"/>
      <c r="BK82" s="23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2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1"/>
      <c r="BE83" s="23"/>
      <c r="BF83" s="23"/>
      <c r="BG83" s="20"/>
      <c r="BH83" s="20"/>
      <c r="BI83" s="23"/>
      <c r="BJ83" s="20"/>
      <c r="BK83" s="23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8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1"/>
      <c r="BE84" s="21"/>
      <c r="BF84" s="21"/>
      <c r="BG84" s="20"/>
      <c r="BH84" s="20"/>
      <c r="BI84" s="23"/>
      <c r="BJ84" s="20"/>
      <c r="BK84" s="23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8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1"/>
      <c r="BE85" s="23"/>
      <c r="BF85" s="23"/>
      <c r="BG85" s="20"/>
      <c r="BH85" s="20"/>
      <c r="BI85" s="23"/>
      <c r="BJ85" s="20"/>
      <c r="BK85" s="23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409.6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1"/>
      <c r="BE86" s="23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204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0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1"/>
      <c r="BE87" s="20"/>
      <c r="BF87" s="20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20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79"/>
      <c r="AM88" s="21"/>
      <c r="AN88" s="21"/>
      <c r="AO88" s="21"/>
      <c r="AP88" s="21"/>
      <c r="AQ88" s="21"/>
      <c r="AR88" s="21"/>
      <c r="AS88" s="21"/>
      <c r="AT88" s="179"/>
      <c r="AU88" s="21"/>
      <c r="AV88" s="179"/>
      <c r="AW88" s="21"/>
      <c r="AX88" s="21"/>
      <c r="AY88" s="21"/>
      <c r="AZ88" s="21"/>
      <c r="BA88" s="21"/>
      <c r="BB88" s="21"/>
      <c r="BC88" s="21"/>
      <c r="BD88" s="211"/>
      <c r="BE88" s="23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409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1"/>
      <c r="AJ89" s="21"/>
      <c r="AK89" s="21"/>
      <c r="AL89" s="211"/>
      <c r="AM89" s="21"/>
      <c r="AN89" s="20"/>
      <c r="AO89" s="21"/>
      <c r="AP89" s="21"/>
      <c r="AQ89" s="21"/>
      <c r="AR89" s="21"/>
      <c r="AS89" s="21"/>
      <c r="AT89" s="211"/>
      <c r="AU89" s="21"/>
      <c r="AV89" s="179"/>
      <c r="AW89" s="21"/>
      <c r="AX89" s="21"/>
      <c r="AY89" s="21"/>
      <c r="AZ89" s="21"/>
      <c r="BA89" s="21"/>
      <c r="BB89" s="21"/>
      <c r="BC89" s="21"/>
      <c r="BD89" s="211"/>
      <c r="BE89" s="21"/>
      <c r="BF89" s="21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79"/>
      <c r="AM90" s="21"/>
      <c r="AN90" s="21"/>
      <c r="AO90" s="21"/>
      <c r="AP90" s="21"/>
      <c r="AQ90" s="21"/>
      <c r="AR90" s="21"/>
      <c r="AS90" s="21"/>
      <c r="AT90" s="179"/>
      <c r="AU90" s="21"/>
      <c r="AV90" s="179"/>
      <c r="AW90" s="21"/>
      <c r="AX90" s="21"/>
      <c r="AY90" s="21"/>
      <c r="AZ90" s="21"/>
      <c r="BA90" s="21"/>
      <c r="BB90" s="21"/>
      <c r="BC90" s="21"/>
      <c r="BD90" s="211"/>
      <c r="BE90" s="185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79"/>
      <c r="AM91" s="21"/>
      <c r="AN91" s="21"/>
      <c r="AO91" s="21"/>
      <c r="AP91" s="21"/>
      <c r="AQ91" s="21"/>
      <c r="AR91" s="21"/>
      <c r="AS91" s="21"/>
      <c r="AT91" s="179"/>
      <c r="AU91" s="21"/>
      <c r="AV91" s="179"/>
      <c r="AW91" s="21"/>
      <c r="AX91" s="21"/>
      <c r="AY91" s="21"/>
      <c r="AZ91" s="21"/>
      <c r="BA91" s="21"/>
      <c r="BB91" s="21"/>
      <c r="BC91" s="21"/>
      <c r="BD91" s="211"/>
      <c r="BE91" s="185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79"/>
      <c r="AM92" s="21"/>
      <c r="AN92" s="21"/>
      <c r="AO92" s="21"/>
      <c r="AP92" s="21"/>
      <c r="AQ92" s="21"/>
      <c r="AR92" s="21"/>
      <c r="AS92" s="21"/>
      <c r="AT92" s="179"/>
      <c r="AU92" s="21"/>
      <c r="AV92" s="179"/>
      <c r="AW92" s="21"/>
      <c r="AX92" s="21"/>
      <c r="AY92" s="21"/>
      <c r="AZ92" s="21"/>
      <c r="BA92" s="21"/>
      <c r="BB92" s="21"/>
      <c r="BC92" s="21"/>
      <c r="BD92" s="211"/>
      <c r="BE92" s="185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79"/>
      <c r="AM93" s="21"/>
      <c r="AN93" s="21"/>
      <c r="AO93" s="21"/>
      <c r="AP93" s="21"/>
      <c r="AQ93" s="21"/>
      <c r="AR93" s="21"/>
      <c r="AS93" s="21"/>
      <c r="AT93" s="179"/>
      <c r="AU93" s="21"/>
      <c r="AV93" s="179"/>
      <c r="AW93" s="21"/>
      <c r="AX93" s="21"/>
      <c r="AY93" s="21"/>
      <c r="AZ93" s="21"/>
      <c r="BA93" s="21"/>
      <c r="BB93" s="21"/>
      <c r="BC93" s="21"/>
      <c r="BD93" s="211"/>
      <c r="BE93" s="185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79"/>
      <c r="AM94" s="21"/>
      <c r="AN94" s="21"/>
      <c r="AO94" s="21"/>
      <c r="AP94" s="21"/>
      <c r="AQ94" s="21"/>
      <c r="AR94" s="21"/>
      <c r="AS94" s="21"/>
      <c r="AT94" s="179"/>
      <c r="AU94" s="21"/>
      <c r="AV94" s="179"/>
      <c r="AW94" s="21"/>
      <c r="AX94" s="21"/>
      <c r="AY94" s="21"/>
      <c r="AZ94" s="21"/>
      <c r="BA94" s="21"/>
      <c r="BB94" s="21"/>
      <c r="BC94" s="21"/>
      <c r="BD94" s="211"/>
      <c r="BE94" s="185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409.6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1"/>
      <c r="AJ95" s="21"/>
      <c r="AK95" s="21"/>
      <c r="AL95" s="211"/>
      <c r="AM95" s="21"/>
      <c r="AN95" s="21"/>
      <c r="AO95" s="21"/>
      <c r="AP95" s="21"/>
      <c r="AQ95" s="21"/>
      <c r="AR95" s="21"/>
      <c r="AS95" s="21"/>
      <c r="AT95" s="211"/>
      <c r="AU95" s="21"/>
      <c r="AV95" s="211"/>
      <c r="AW95" s="23"/>
      <c r="AX95" s="21"/>
      <c r="AY95" s="21"/>
      <c r="AZ95" s="21"/>
      <c r="BA95" s="21"/>
      <c r="BB95" s="21"/>
      <c r="BC95" s="21"/>
      <c r="BD95" s="211"/>
      <c r="BE95" s="21"/>
      <c r="BF95" s="21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52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0"/>
      <c r="AK96" s="21"/>
      <c r="AL96" s="211"/>
      <c r="AM96" s="23"/>
      <c r="AN96" s="20"/>
      <c r="AO96" s="21"/>
      <c r="AP96" s="21"/>
      <c r="AQ96" s="21"/>
      <c r="AR96" s="21"/>
      <c r="AS96" s="21"/>
      <c r="AT96" s="211"/>
      <c r="AU96" s="23"/>
      <c r="AV96" s="211"/>
      <c r="AW96" s="23"/>
      <c r="AX96" s="21"/>
      <c r="AY96" s="21"/>
      <c r="AZ96" s="21"/>
      <c r="BA96" s="21"/>
      <c r="BB96" s="21"/>
      <c r="BC96" s="21"/>
      <c r="BD96" s="211"/>
      <c r="BE96" s="23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5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0"/>
      <c r="AK97" s="21"/>
      <c r="AL97" s="211"/>
      <c r="AM97" s="23"/>
      <c r="AN97" s="20"/>
      <c r="AO97" s="21"/>
      <c r="AP97" s="21"/>
      <c r="AQ97" s="21"/>
      <c r="AR97" s="21"/>
      <c r="AS97" s="21"/>
      <c r="AT97" s="211"/>
      <c r="AU97" s="23"/>
      <c r="AV97" s="211"/>
      <c r="AW97" s="23"/>
      <c r="AX97" s="21"/>
      <c r="AY97" s="21"/>
      <c r="AZ97" s="21"/>
      <c r="BA97" s="21"/>
      <c r="BB97" s="21"/>
      <c r="BC97" s="21"/>
      <c r="BD97" s="211"/>
      <c r="BE97" s="23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0"/>
      <c r="AK98" s="21"/>
      <c r="AL98" s="211"/>
      <c r="AM98" s="23"/>
      <c r="AN98" s="20"/>
      <c r="AO98" s="21"/>
      <c r="AP98" s="21"/>
      <c r="AQ98" s="21"/>
      <c r="AR98" s="21"/>
      <c r="AS98" s="21"/>
      <c r="AT98" s="211"/>
      <c r="AU98" s="23"/>
      <c r="AV98" s="211"/>
      <c r="AW98" s="23"/>
      <c r="AX98" s="21"/>
      <c r="AY98" s="21"/>
      <c r="AZ98" s="21"/>
      <c r="BA98" s="21"/>
      <c r="BB98" s="21"/>
      <c r="BC98" s="21"/>
      <c r="BD98" s="211"/>
      <c r="BE98" s="23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0"/>
      <c r="AK99" s="21"/>
      <c r="AL99" s="211"/>
      <c r="AM99" s="23"/>
      <c r="AN99" s="20"/>
      <c r="AO99" s="21"/>
      <c r="AP99" s="21"/>
      <c r="AQ99" s="21"/>
      <c r="AR99" s="21"/>
      <c r="AS99" s="21"/>
      <c r="AT99" s="211"/>
      <c r="AU99" s="23"/>
      <c r="AV99" s="211"/>
      <c r="AW99" s="23"/>
      <c r="AX99" s="21"/>
      <c r="AY99" s="21"/>
      <c r="AZ99" s="21"/>
      <c r="BA99" s="21"/>
      <c r="BB99" s="21"/>
      <c r="BC99" s="21"/>
      <c r="BD99" s="211"/>
      <c r="BE99" s="23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34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0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211"/>
      <c r="AM100" s="20"/>
      <c r="AN100" s="20"/>
      <c r="AO100" s="21"/>
      <c r="AP100" s="21"/>
      <c r="AQ100" s="21"/>
      <c r="AR100" s="21"/>
      <c r="AS100" s="21"/>
      <c r="AT100" s="211"/>
      <c r="AU100" s="23"/>
      <c r="AV100" s="211"/>
      <c r="AW100" s="20"/>
      <c r="AX100" s="21"/>
      <c r="AY100" s="21"/>
      <c r="AZ100" s="21"/>
      <c r="BA100" s="21"/>
      <c r="BB100" s="21"/>
      <c r="BC100" s="21"/>
      <c r="BD100" s="211"/>
      <c r="BE100" s="23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23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3"/>
      <c r="R101" s="23"/>
      <c r="S101" s="20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1"/>
      <c r="BE101" s="185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409.6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0"/>
      <c r="BC102" s="20"/>
      <c r="BD102" s="211"/>
      <c r="BE102" s="23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80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1"/>
      <c r="BE103" s="21"/>
      <c r="BF103" s="21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80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1"/>
      <c r="BE104" s="185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80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1"/>
      <c r="BE105" s="21"/>
      <c r="BF105" s="20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80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1"/>
      <c r="BE106" s="185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40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1"/>
      <c r="BE107" s="21"/>
      <c r="BF107" s="21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44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1"/>
      <c r="BE108" s="185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336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0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1"/>
      <c r="BE109" s="185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0"/>
      <c r="BC110" s="20"/>
      <c r="BD110" s="20"/>
      <c r="BE110" s="185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1"/>
      <c r="BE111" s="185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22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1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79"/>
      <c r="AM113" s="21"/>
      <c r="AN113" s="21"/>
      <c r="AO113" s="21"/>
      <c r="AP113" s="21"/>
      <c r="AQ113" s="21"/>
      <c r="AR113" s="21"/>
      <c r="AS113" s="21"/>
      <c r="AT113" s="179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1"/>
      <c r="BE113" s="185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24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11"/>
      <c r="AM114" s="23"/>
      <c r="AN114" s="20"/>
      <c r="AO114" s="21"/>
      <c r="AP114" s="21"/>
      <c r="AQ114" s="21"/>
      <c r="AR114" s="21"/>
      <c r="AS114" s="21"/>
      <c r="AT114" s="211"/>
      <c r="AU114" s="23"/>
      <c r="AV114" s="21"/>
      <c r="AW114" s="21"/>
      <c r="AX114" s="21"/>
      <c r="AY114" s="21"/>
      <c r="AZ114" s="21"/>
      <c r="BA114" s="21"/>
      <c r="BB114" s="21"/>
      <c r="BC114" s="21"/>
      <c r="BD114" s="211"/>
      <c r="BE114" s="21"/>
      <c r="BF114" s="21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4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11"/>
      <c r="AM115" s="23"/>
      <c r="AN115" s="20"/>
      <c r="AO115" s="21"/>
      <c r="AP115" s="21"/>
      <c r="AQ115" s="21"/>
      <c r="AR115" s="21"/>
      <c r="AS115" s="21"/>
      <c r="AT115" s="211"/>
      <c r="AU115" s="23"/>
      <c r="AV115" s="21"/>
      <c r="AW115" s="21"/>
      <c r="AX115" s="21"/>
      <c r="AY115" s="21"/>
      <c r="AZ115" s="21"/>
      <c r="BA115" s="21"/>
      <c r="BB115" s="21"/>
      <c r="BC115" s="21"/>
      <c r="BD115" s="211"/>
      <c r="BE115" s="185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34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1"/>
      <c r="BE116" s="21"/>
      <c r="BF116" s="21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4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1"/>
      <c r="BE117" s="185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40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1"/>
      <c r="BE118" s="21"/>
      <c r="BF118" s="21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5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1"/>
      <c r="BE119" s="185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40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1"/>
      <c r="BE120" s="21"/>
      <c r="BF120" s="21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44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1"/>
      <c r="BE121" s="185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4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1"/>
      <c r="BE122" s="21"/>
      <c r="BF122" s="20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4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1"/>
      <c r="BE123" s="185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0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211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1"/>
      <c r="BE125" s="185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2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1"/>
      <c r="BE126" s="185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1"/>
      <c r="BE127" s="21"/>
      <c r="BF127" s="21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1"/>
      <c r="BE128" s="185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409.6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1"/>
      <c r="BE129" s="21"/>
      <c r="BF129" s="21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4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1"/>
      <c r="BE130" s="185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3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1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74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1"/>
      <c r="BE132" s="185"/>
      <c r="BF132" s="20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9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211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1"/>
      <c r="BE134" s="185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1"/>
      <c r="BE135" s="185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24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1"/>
      <c r="BE136" s="23"/>
      <c r="BF136" s="23"/>
      <c r="BG136" s="20"/>
      <c r="BH136" s="20"/>
      <c r="BI136" s="23"/>
      <c r="BJ136" s="20"/>
      <c r="BK136" s="23"/>
      <c r="BL136" s="20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2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0"/>
      <c r="AQ137" s="23"/>
      <c r="AR137" s="20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1"/>
      <c r="BD137" s="211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0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0"/>
      <c r="AQ138" s="23"/>
      <c r="AR138" s="20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11"/>
      <c r="BE138" s="185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42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0"/>
      <c r="AQ139" s="23"/>
      <c r="AR139" s="20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211"/>
      <c r="BE139" s="185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9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1"/>
      <c r="AU140" s="20"/>
      <c r="AV140" s="21"/>
      <c r="AW140" s="21"/>
      <c r="AX140" s="21"/>
      <c r="AY140" s="21"/>
      <c r="AZ140" s="21"/>
      <c r="BA140" s="21"/>
      <c r="BB140" s="21"/>
      <c r="BC140" s="21"/>
      <c r="BD140" s="211"/>
      <c r="BE140" s="185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9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16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1"/>
      <c r="BE141" s="185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9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17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1"/>
      <c r="BE142" s="185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1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6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1"/>
      <c r="BE144" s="185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1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1"/>
      <c r="BE146" s="185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09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1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209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179"/>
      <c r="AM148" s="21"/>
      <c r="AN148" s="21"/>
      <c r="AO148" s="21"/>
      <c r="AP148" s="21"/>
      <c r="AQ148" s="21"/>
      <c r="AR148" s="21"/>
      <c r="AS148" s="21"/>
      <c r="AT148" s="179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1"/>
      <c r="BE148" s="185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89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11"/>
      <c r="AM149" s="20"/>
      <c r="AN149" s="20"/>
      <c r="AO149" s="21"/>
      <c r="AP149" s="21"/>
      <c r="AQ149" s="21"/>
      <c r="AR149" s="21"/>
      <c r="AS149" s="21"/>
      <c r="AT149" s="211"/>
      <c r="AU149" s="23"/>
      <c r="AV149" s="21"/>
      <c r="AW149" s="21"/>
      <c r="AX149" s="21"/>
      <c r="AY149" s="21"/>
      <c r="AZ149" s="21"/>
      <c r="BA149" s="21"/>
      <c r="BB149" s="21"/>
      <c r="BC149" s="21"/>
      <c r="BD149" s="211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89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211"/>
      <c r="AM150" s="20"/>
      <c r="AN150" s="20"/>
      <c r="AO150" s="21"/>
      <c r="AP150" s="21"/>
      <c r="AQ150" s="21"/>
      <c r="AR150" s="21"/>
      <c r="AS150" s="21"/>
      <c r="AT150" s="211"/>
      <c r="AU150" s="23"/>
      <c r="AV150" s="21"/>
      <c r="AW150" s="21"/>
      <c r="AX150" s="21"/>
      <c r="AY150" s="21"/>
      <c r="AZ150" s="21"/>
      <c r="BA150" s="21"/>
      <c r="BB150" s="21"/>
      <c r="BC150" s="21"/>
      <c r="BD150" s="211"/>
      <c r="BE150" s="23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04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1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47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1"/>
      <c r="BE152" s="185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1"/>
      <c r="BE153" s="185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11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1"/>
      <c r="BE154" s="185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11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1"/>
      <c r="BE155" s="185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1"/>
      <c r="AJ156" s="21"/>
      <c r="AK156" s="21"/>
      <c r="AL156" s="211"/>
      <c r="AM156" s="21"/>
      <c r="AN156" s="21"/>
      <c r="AO156" s="21"/>
      <c r="AP156" s="21"/>
      <c r="AQ156" s="21"/>
      <c r="AR156" s="21"/>
      <c r="AS156" s="21"/>
      <c r="AT156" s="21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1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1"/>
      <c r="BE157" s="185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1"/>
      <c r="BE158" s="185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1"/>
      <c r="BE159" s="185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1"/>
      <c r="BE160" s="185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1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1"/>
      <c r="BE162" s="185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11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1"/>
      <c r="BE163" s="185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1"/>
      <c r="BE164" s="21"/>
      <c r="BF164" s="20"/>
      <c r="BG164" s="20"/>
      <c r="BH164" s="20"/>
      <c r="BI164" s="23"/>
      <c r="BJ164" s="20"/>
      <c r="BK164" s="21"/>
      <c r="BL164" s="21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1"/>
      <c r="BE165" s="185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0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1"/>
      <c r="BE166" s="185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409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1"/>
      <c r="AJ167" s="21"/>
      <c r="AK167" s="21"/>
      <c r="AL167" s="211"/>
      <c r="AM167" s="21"/>
      <c r="AN167" s="20"/>
      <c r="AO167" s="21"/>
      <c r="AP167" s="21"/>
      <c r="AQ167" s="21"/>
      <c r="AR167" s="21"/>
      <c r="AS167" s="21"/>
      <c r="AT167" s="21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1"/>
      <c r="BE167" s="21"/>
      <c r="BF167" s="21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1"/>
      <c r="BE168" s="185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1"/>
      <c r="BE169" s="185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1"/>
      <c r="BE170" s="185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1"/>
      <c r="BE171" s="185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11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1"/>
      <c r="BE172" s="185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11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1"/>
      <c r="BE173" s="185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1"/>
      <c r="AM174" s="21"/>
      <c r="AN174" s="20"/>
      <c r="AO174" s="21"/>
      <c r="AP174" s="21"/>
      <c r="AQ174" s="21"/>
      <c r="AR174" s="21"/>
      <c r="AS174" s="21"/>
      <c r="AT174" s="21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1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1"/>
      <c r="BE175" s="185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0"/>
      <c r="S176" s="20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1"/>
      <c r="BE176" s="185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1"/>
      <c r="BE177" s="185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11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1"/>
      <c r="BE178" s="185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11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1"/>
      <c r="BE179" s="185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11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1"/>
      <c r="BE180" s="185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209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1"/>
      <c r="BE181" s="23"/>
      <c r="BF181" s="23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6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0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1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1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1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1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1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0"/>
      <c r="AK185" s="21"/>
      <c r="AL185" s="211"/>
      <c r="AM185" s="23"/>
      <c r="AN185" s="20"/>
      <c r="AO185" s="21"/>
      <c r="AP185" s="21"/>
      <c r="AQ185" s="21"/>
      <c r="AR185" s="21"/>
      <c r="AS185" s="21"/>
      <c r="AT185" s="211"/>
      <c r="AU185" s="23"/>
      <c r="AV185" s="21"/>
      <c r="AW185" s="21"/>
      <c r="AX185" s="21"/>
      <c r="AY185" s="21"/>
      <c r="AZ185" s="21"/>
      <c r="BA185" s="21"/>
      <c r="BB185" s="21"/>
      <c r="BC185" s="21"/>
      <c r="BD185" s="211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26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1"/>
      <c r="BE186" s="185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26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1"/>
      <c r="BE187" s="185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26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66"/>
      <c r="M188" s="66"/>
      <c r="N188" s="66"/>
      <c r="O188" s="28"/>
      <c r="P188" s="66"/>
      <c r="Q188" s="66"/>
      <c r="R188" s="66"/>
      <c r="S188" s="66"/>
      <c r="T188" s="66"/>
      <c r="U188" s="28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1"/>
      <c r="BE188" s="185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26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1"/>
      <c r="BE189" s="185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239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1"/>
      <c r="BE190" s="23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79"/>
      <c r="AM191" s="21"/>
      <c r="AN191" s="21"/>
      <c r="AO191" s="21"/>
      <c r="AP191" s="21"/>
      <c r="AQ191" s="21"/>
      <c r="AR191" s="21"/>
      <c r="AS191" s="21"/>
      <c r="AT191" s="179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1"/>
      <c r="BE191" s="185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19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11"/>
      <c r="AM192" s="20"/>
      <c r="AN192" s="20"/>
      <c r="AO192" s="21"/>
      <c r="AP192" s="21"/>
      <c r="AQ192" s="21"/>
      <c r="AR192" s="21"/>
      <c r="AS192" s="21"/>
      <c r="AT192" s="211"/>
      <c r="AU192" s="23"/>
      <c r="AV192" s="21"/>
      <c r="AW192" s="21"/>
      <c r="AX192" s="21"/>
      <c r="AY192" s="21"/>
      <c r="AZ192" s="21"/>
      <c r="BA192" s="21"/>
      <c r="BB192" s="21"/>
      <c r="BC192" s="21"/>
      <c r="BD192" s="211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409.6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1"/>
      <c r="AJ193" s="21"/>
      <c r="AK193" s="21"/>
      <c r="AL193" s="211"/>
      <c r="AM193" s="21"/>
      <c r="AN193" s="21"/>
      <c r="AO193" s="21"/>
      <c r="AP193" s="21"/>
      <c r="AQ193" s="21"/>
      <c r="AR193" s="21"/>
      <c r="AS193" s="21"/>
      <c r="AT193" s="21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1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6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1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1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1"/>
      <c r="BE195" s="185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36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1"/>
      <c r="BE196" s="23"/>
      <c r="BF196" s="23"/>
      <c r="BG196" s="20"/>
      <c r="BH196" s="20"/>
      <c r="BI196" s="23"/>
      <c r="BJ196" s="20"/>
      <c r="BK196" s="23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49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1"/>
      <c r="BE197" s="185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11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1"/>
      <c r="BE198" s="185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1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11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1"/>
      <c r="BE199" s="185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9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211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1"/>
      <c r="AU201" s="20"/>
      <c r="AV201" s="21"/>
      <c r="AW201" s="21"/>
      <c r="AX201" s="21"/>
      <c r="AY201" s="21"/>
      <c r="AZ201" s="21"/>
      <c r="BA201" s="21"/>
      <c r="BB201" s="21"/>
      <c r="BC201" s="21"/>
      <c r="BD201" s="211"/>
      <c r="BE201" s="185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1"/>
      <c r="AU202" s="20"/>
      <c r="AV202" s="21"/>
      <c r="AW202" s="21"/>
      <c r="AX202" s="21"/>
      <c r="AY202" s="21"/>
      <c r="AZ202" s="21"/>
      <c r="BA202" s="21"/>
      <c r="BB202" s="21"/>
      <c r="BC202" s="21"/>
      <c r="BD202" s="211"/>
      <c r="BE202" s="185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6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1"/>
      <c r="BE203" s="185"/>
      <c r="BF203" s="23"/>
      <c r="BG203" s="20"/>
      <c r="BH203" s="20"/>
      <c r="BI203" s="23"/>
      <c r="BJ203" s="20"/>
      <c r="BK203" s="21"/>
      <c r="BL203" s="20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9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1"/>
      <c r="AU204" s="20"/>
      <c r="AV204" s="21"/>
      <c r="AW204" s="21"/>
      <c r="AX204" s="21"/>
      <c r="AY204" s="21"/>
      <c r="AZ204" s="21"/>
      <c r="BA204" s="21"/>
      <c r="BB204" s="21"/>
      <c r="BC204" s="21"/>
      <c r="BD204" s="211"/>
      <c r="BE204" s="185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1"/>
      <c r="BE205" s="185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31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20"/>
      <c r="BE206" s="185"/>
      <c r="BF206" s="23"/>
      <c r="BG206" s="20"/>
      <c r="BH206" s="20"/>
      <c r="BI206" s="29"/>
      <c r="BJ206" s="20"/>
      <c r="BK206" s="29"/>
      <c r="BL206" s="20"/>
      <c r="BM206" s="20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31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1"/>
      <c r="BE207" s="185"/>
      <c r="BF207" s="23"/>
      <c r="BG207" s="20"/>
      <c r="BH207" s="20"/>
      <c r="BI207" s="29"/>
      <c r="BJ207" s="20"/>
      <c r="BK207" s="29"/>
      <c r="BL207" s="20"/>
      <c r="BM207" s="20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8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211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8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79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211"/>
      <c r="BE209" s="185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77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79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211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7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79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1"/>
      <c r="BE211" s="185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77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179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1"/>
      <c r="BE212" s="185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67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79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11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67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79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1"/>
      <c r="BE214" s="185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67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79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1"/>
      <c r="BE215" s="185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0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0"/>
      <c r="AJ216" s="20"/>
      <c r="AK216" s="21"/>
      <c r="AL216" s="211"/>
      <c r="AM216" s="20"/>
      <c r="AN216" s="20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1"/>
      <c r="BE216" s="23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38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179"/>
      <c r="AE217" s="21"/>
      <c r="AF217" s="21"/>
      <c r="AG217" s="21"/>
      <c r="AH217" s="20"/>
      <c r="AI217" s="20"/>
      <c r="AJ217" s="20"/>
      <c r="AK217" s="21"/>
      <c r="AL217" s="211"/>
      <c r="AM217" s="20"/>
      <c r="AN217" s="20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1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3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179"/>
      <c r="AE218" s="21"/>
      <c r="AF218" s="21"/>
      <c r="AG218" s="21"/>
      <c r="AH218" s="20"/>
      <c r="AI218" s="20"/>
      <c r="AJ218" s="20"/>
      <c r="AK218" s="21"/>
      <c r="AL218" s="211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1"/>
      <c r="BE218" s="185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11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179"/>
      <c r="AE219" s="21"/>
      <c r="AF219" s="21"/>
      <c r="AG219" s="21"/>
      <c r="AH219" s="21"/>
      <c r="AI219" s="21"/>
      <c r="AJ219" s="21"/>
      <c r="AK219" s="21"/>
      <c r="AL219" s="179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1"/>
      <c r="BE219" s="185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11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1"/>
      <c r="AE220" s="23"/>
      <c r="AF220" s="23"/>
      <c r="AG220" s="23"/>
      <c r="AH220" s="20"/>
      <c r="AI220" s="21"/>
      <c r="AJ220" s="21"/>
      <c r="AK220" s="21"/>
      <c r="AL220" s="211"/>
      <c r="AM220" s="20"/>
      <c r="AN220" s="20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1"/>
      <c r="BE220" s="185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11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9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1"/>
      <c r="BE222" s="185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1"/>
      <c r="BE223" s="185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41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1"/>
      <c r="BE224" s="185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408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1"/>
      <c r="AE225" s="23"/>
      <c r="AF225" s="23"/>
      <c r="AG225" s="23"/>
      <c r="AH225" s="23"/>
      <c r="AI225" s="21"/>
      <c r="AJ225" s="21"/>
      <c r="AK225" s="21"/>
      <c r="AL225" s="211"/>
      <c r="AM225" s="20"/>
      <c r="AN225" s="20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1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63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11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1"/>
      <c r="AE226" s="23"/>
      <c r="AF226" s="23"/>
      <c r="AG226" s="23"/>
      <c r="AH226" s="23"/>
      <c r="AI226" s="21"/>
      <c r="AJ226" s="21"/>
      <c r="AK226" s="21"/>
      <c r="AL226" s="211"/>
      <c r="AM226" s="20"/>
      <c r="AN226" s="20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1"/>
      <c r="BE226" s="20"/>
      <c r="BF226" s="20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211"/>
      <c r="AM227" s="23"/>
      <c r="AN227" s="23"/>
      <c r="AO227" s="21"/>
      <c r="AP227" s="21"/>
      <c r="AQ227" s="21"/>
      <c r="AR227" s="21"/>
      <c r="AS227" s="21"/>
      <c r="AT227" s="211"/>
      <c r="AU227" s="23"/>
      <c r="AV227" s="21"/>
      <c r="AW227" s="21"/>
      <c r="AX227" s="21"/>
      <c r="AY227" s="21"/>
      <c r="AZ227" s="21"/>
      <c r="BA227" s="21"/>
      <c r="BB227" s="21"/>
      <c r="BC227" s="21"/>
      <c r="BD227" s="211"/>
      <c r="BE227" s="20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3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1"/>
      <c r="BE228" s="20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3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1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3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1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3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1"/>
      <c r="BE231" s="20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54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1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1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1"/>
      <c r="BE233" s="2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3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1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9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1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5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1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7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1"/>
      <c r="BE237" s="20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409.6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1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6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79"/>
      <c r="AM239" s="21"/>
      <c r="AN239" s="21"/>
      <c r="AO239" s="21"/>
      <c r="AP239" s="21"/>
      <c r="AQ239" s="21"/>
      <c r="AR239" s="21"/>
      <c r="AS239" s="21"/>
      <c r="AT239" s="179"/>
      <c r="AU239" s="21"/>
      <c r="AV239" s="179"/>
      <c r="AW239" s="21"/>
      <c r="AX239" s="21"/>
      <c r="AY239" s="21"/>
      <c r="AZ239" s="21"/>
      <c r="BA239" s="21"/>
      <c r="BB239" s="21"/>
      <c r="BC239" s="21"/>
      <c r="BD239" s="211"/>
      <c r="BE239" s="185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3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79"/>
      <c r="AM240" s="21"/>
      <c r="AN240" s="21"/>
      <c r="AO240" s="21"/>
      <c r="AP240" s="21"/>
      <c r="AQ240" s="21"/>
      <c r="AR240" s="21"/>
      <c r="AS240" s="21"/>
      <c r="AT240" s="179"/>
      <c r="AU240" s="21"/>
      <c r="AV240" s="179"/>
      <c r="AW240" s="21"/>
      <c r="AX240" s="21"/>
      <c r="AY240" s="21"/>
      <c r="AZ240" s="21"/>
      <c r="BA240" s="21"/>
      <c r="BB240" s="21"/>
      <c r="BC240" s="21"/>
      <c r="BD240" s="211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79"/>
      <c r="AM241" s="21"/>
      <c r="AN241" s="21"/>
      <c r="AO241" s="21"/>
      <c r="AP241" s="21"/>
      <c r="AQ241" s="21"/>
      <c r="AR241" s="21"/>
      <c r="AS241" s="21"/>
      <c r="AT241" s="179"/>
      <c r="AU241" s="21"/>
      <c r="AV241" s="179"/>
      <c r="AW241" s="21"/>
      <c r="AX241" s="21"/>
      <c r="AY241" s="21"/>
      <c r="AZ241" s="21"/>
      <c r="BA241" s="21"/>
      <c r="BB241" s="21"/>
      <c r="BC241" s="21"/>
      <c r="BD241" s="211"/>
      <c r="BE241" s="211"/>
      <c r="BF241" s="20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57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79"/>
      <c r="AM242" s="21"/>
      <c r="AN242" s="21"/>
      <c r="AO242" s="21"/>
      <c r="AP242" s="21"/>
      <c r="AQ242" s="21"/>
      <c r="AR242" s="21"/>
      <c r="AS242" s="21"/>
      <c r="AT242" s="179"/>
      <c r="AU242" s="21"/>
      <c r="AV242" s="179"/>
      <c r="AW242" s="21"/>
      <c r="AX242" s="21"/>
      <c r="AY242" s="21"/>
      <c r="AZ242" s="21"/>
      <c r="BA242" s="21"/>
      <c r="BB242" s="20"/>
      <c r="BC242" s="20"/>
      <c r="BD242" s="211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44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79"/>
      <c r="AM243" s="21"/>
      <c r="AN243" s="21"/>
      <c r="AO243" s="21"/>
      <c r="AP243" s="21"/>
      <c r="AQ243" s="21"/>
      <c r="AR243" s="21"/>
      <c r="AS243" s="21"/>
      <c r="AT243" s="179"/>
      <c r="AU243" s="21"/>
      <c r="AV243" s="179"/>
      <c r="AW243" s="21"/>
      <c r="AX243" s="21"/>
      <c r="AY243" s="21"/>
      <c r="AZ243" s="21"/>
      <c r="BA243" s="21"/>
      <c r="BB243" s="20"/>
      <c r="BC243" s="20"/>
      <c r="BD243" s="211"/>
      <c r="BE243" s="211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5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79"/>
      <c r="AM244" s="21"/>
      <c r="AN244" s="21"/>
      <c r="AO244" s="21"/>
      <c r="AP244" s="21"/>
      <c r="AQ244" s="21"/>
      <c r="AR244" s="21"/>
      <c r="AS244" s="21"/>
      <c r="AT244" s="179"/>
      <c r="AU244" s="21"/>
      <c r="AV244" s="179"/>
      <c r="AW244" s="21"/>
      <c r="AX244" s="21"/>
      <c r="AY244" s="21"/>
      <c r="AZ244" s="21"/>
      <c r="BA244" s="21"/>
      <c r="BB244" s="21"/>
      <c r="BC244" s="21"/>
      <c r="BD244" s="211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6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79"/>
      <c r="AM245" s="21"/>
      <c r="AN245" s="21"/>
      <c r="AO245" s="21"/>
      <c r="AP245" s="21"/>
      <c r="AQ245" s="21"/>
      <c r="AR245" s="21"/>
      <c r="AS245" s="21"/>
      <c r="AT245" s="179"/>
      <c r="AU245" s="21"/>
      <c r="AV245" s="179"/>
      <c r="AW245" s="21"/>
      <c r="AX245" s="21"/>
      <c r="AY245" s="21"/>
      <c r="AZ245" s="21"/>
      <c r="BA245" s="21"/>
      <c r="BB245" s="21"/>
      <c r="BC245" s="21"/>
      <c r="BD245" s="211"/>
      <c r="BE245" s="185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54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79"/>
      <c r="AM246" s="21"/>
      <c r="AN246" s="21"/>
      <c r="AO246" s="21"/>
      <c r="AP246" s="21"/>
      <c r="AQ246" s="21"/>
      <c r="AR246" s="21"/>
      <c r="AS246" s="21"/>
      <c r="AT246" s="179"/>
      <c r="AU246" s="21"/>
      <c r="AV246" s="179"/>
      <c r="AW246" s="21"/>
      <c r="AX246" s="21"/>
      <c r="AY246" s="21"/>
      <c r="AZ246" s="21"/>
      <c r="BA246" s="21"/>
      <c r="BB246" s="21"/>
      <c r="BC246" s="21"/>
      <c r="BD246" s="211"/>
      <c r="BE246" s="23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66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79"/>
      <c r="AM247" s="21"/>
      <c r="AN247" s="21"/>
      <c r="AO247" s="21"/>
      <c r="AP247" s="21"/>
      <c r="AQ247" s="21"/>
      <c r="AR247" s="21"/>
      <c r="AS247" s="21"/>
      <c r="AT247" s="179"/>
      <c r="AU247" s="21"/>
      <c r="AV247" s="179"/>
      <c r="AW247" s="21"/>
      <c r="AX247" s="21"/>
      <c r="AY247" s="21"/>
      <c r="AZ247" s="21"/>
      <c r="BA247" s="21"/>
      <c r="BB247" s="21"/>
      <c r="BC247" s="21"/>
      <c r="BD247" s="211"/>
      <c r="BE247" s="185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1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0"/>
      <c r="T248" s="20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79"/>
      <c r="AM248" s="21"/>
      <c r="AN248" s="21"/>
      <c r="AO248" s="21"/>
      <c r="AP248" s="21"/>
      <c r="AQ248" s="21"/>
      <c r="AR248" s="21"/>
      <c r="AS248" s="21"/>
      <c r="AT248" s="179"/>
      <c r="AU248" s="21"/>
      <c r="AV248" s="179"/>
      <c r="AW248" s="21"/>
      <c r="AX248" s="21"/>
      <c r="AY248" s="21"/>
      <c r="AZ248" s="21"/>
      <c r="BA248" s="21"/>
      <c r="BB248" s="21"/>
      <c r="BC248" s="21"/>
      <c r="BD248" s="211"/>
      <c r="BE248" s="185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71" customFormat="1" ht="197.25" customHeight="1" x14ac:dyDescent="0.25">
      <c r="A249" s="17"/>
      <c r="B249" s="18"/>
      <c r="C249" s="18"/>
      <c r="D249" s="19"/>
      <c r="E249" s="19"/>
      <c r="F249" s="66"/>
      <c r="G249" s="18"/>
      <c r="H249" s="18"/>
      <c r="I249" s="18"/>
      <c r="J249" s="18"/>
      <c r="K249" s="18"/>
      <c r="L249" s="66"/>
      <c r="M249" s="66"/>
      <c r="N249" s="66"/>
      <c r="O249" s="19"/>
      <c r="P249" s="19"/>
      <c r="Q249" s="19"/>
      <c r="R249" s="19"/>
      <c r="S249" s="19"/>
      <c r="T249" s="19"/>
      <c r="U249" s="19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186"/>
      <c r="BE249" s="186"/>
      <c r="BF249" s="66"/>
      <c r="BG249" s="66"/>
      <c r="BH249" s="66"/>
      <c r="BI249" s="28"/>
      <c r="BJ249" s="66"/>
      <c r="BK249" s="66"/>
      <c r="BL249" s="28"/>
      <c r="BM249" s="27"/>
      <c r="BN249" s="27"/>
      <c r="BO249" s="17"/>
      <c r="BP249" s="27"/>
      <c r="BQ249" s="27"/>
      <c r="BR249" s="28"/>
      <c r="BS249" s="28"/>
      <c r="BT249" s="17"/>
      <c r="BU249" s="70"/>
    </row>
    <row r="250" spans="1:73" s="22" customFormat="1" ht="136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3"/>
      <c r="R250" s="23"/>
      <c r="S250" s="23"/>
      <c r="T250" s="23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1"/>
      <c r="BE250" s="211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43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3"/>
      <c r="R251" s="23"/>
      <c r="S251" s="23"/>
      <c r="T251" s="23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1"/>
      <c r="BE251" s="20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43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3"/>
      <c r="R252" s="23"/>
      <c r="S252" s="23"/>
      <c r="T252" s="23"/>
      <c r="U252" s="20"/>
      <c r="V252" s="21"/>
      <c r="W252" s="21"/>
      <c r="X252" s="21"/>
      <c r="Y252" s="21"/>
      <c r="Z252" s="21"/>
      <c r="AA252" s="21"/>
      <c r="AB252" s="21"/>
      <c r="AC252" s="21"/>
      <c r="AD252" s="179"/>
      <c r="AE252" s="21"/>
      <c r="AF252" s="21"/>
      <c r="AG252" s="21"/>
      <c r="AH252" s="21"/>
      <c r="AI252" s="21"/>
      <c r="AJ252" s="21"/>
      <c r="AK252" s="21"/>
      <c r="AL252" s="179"/>
      <c r="AM252" s="21"/>
      <c r="AN252" s="21"/>
      <c r="AO252" s="21"/>
      <c r="AP252" s="21"/>
      <c r="AQ252" s="21"/>
      <c r="AR252" s="21"/>
      <c r="AS252" s="21"/>
      <c r="AT252" s="179"/>
      <c r="AU252" s="21"/>
      <c r="AV252" s="179"/>
      <c r="AW252" s="21"/>
      <c r="AX252" s="21"/>
      <c r="AY252" s="21"/>
      <c r="AZ252" s="21"/>
      <c r="BA252" s="21"/>
      <c r="BB252" s="21"/>
      <c r="BC252" s="21"/>
      <c r="BD252" s="211"/>
      <c r="BE252" s="211"/>
      <c r="BF252" s="20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79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11"/>
      <c r="O253" s="28"/>
      <c r="P253" s="18"/>
      <c r="Q253" s="28"/>
      <c r="R253" s="28"/>
      <c r="S253" s="28"/>
      <c r="T253" s="28"/>
      <c r="U253" s="28"/>
      <c r="V253" s="21"/>
      <c r="W253" s="21"/>
      <c r="X253" s="21"/>
      <c r="Y253" s="21"/>
      <c r="Z253" s="21"/>
      <c r="AA253" s="21"/>
      <c r="AB253" s="21"/>
      <c r="AC253" s="21"/>
      <c r="AD253" s="179"/>
      <c r="AE253" s="21"/>
      <c r="AF253" s="21"/>
      <c r="AG253" s="21"/>
      <c r="AH253" s="20"/>
      <c r="AI253" s="29"/>
      <c r="AJ253" s="29"/>
      <c r="AK253" s="21"/>
      <c r="AL253" s="211"/>
      <c r="AM253" s="29"/>
      <c r="AN253" s="29"/>
      <c r="AO253" s="21"/>
      <c r="AP253" s="21"/>
      <c r="AQ253" s="21"/>
      <c r="AR253" s="21"/>
      <c r="AS253" s="21"/>
      <c r="AT253" s="211"/>
      <c r="AU253" s="29"/>
      <c r="AV253" s="211"/>
      <c r="AW253" s="29"/>
      <c r="AX253" s="21"/>
      <c r="AY253" s="21"/>
      <c r="AZ253" s="21"/>
      <c r="BA253" s="21"/>
      <c r="BB253" s="20"/>
      <c r="BC253" s="23"/>
      <c r="BD253" s="211"/>
      <c r="BE253" s="29"/>
      <c r="BF253" s="29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64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9"/>
      <c r="P254" s="29"/>
      <c r="Q254" s="29"/>
      <c r="R254" s="29"/>
      <c r="S254" s="29"/>
      <c r="T254" s="29"/>
      <c r="U254" s="29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1"/>
      <c r="BE254" s="211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9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1"/>
      <c r="BE255" s="185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6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9"/>
      <c r="P256" s="29"/>
      <c r="Q256" s="29"/>
      <c r="R256" s="29"/>
      <c r="S256" s="29"/>
      <c r="T256" s="29"/>
      <c r="U256" s="29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79"/>
      <c r="AM256" s="21"/>
      <c r="AN256" s="21"/>
      <c r="AO256" s="21"/>
      <c r="AP256" s="21"/>
      <c r="AQ256" s="21"/>
      <c r="AR256" s="21"/>
      <c r="AS256" s="21"/>
      <c r="AT256" s="179"/>
      <c r="AU256" s="21"/>
      <c r="AV256" s="179"/>
      <c r="AW256" s="21"/>
      <c r="AX256" s="21"/>
      <c r="AY256" s="21"/>
      <c r="AZ256" s="21"/>
      <c r="BA256" s="21"/>
      <c r="BB256" s="20"/>
      <c r="BC256" s="29"/>
      <c r="BD256" s="29"/>
      <c r="BE256" s="29"/>
      <c r="BF256" s="29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0"/>
      <c r="AE257" s="23"/>
      <c r="AF257" s="23"/>
      <c r="AG257" s="23"/>
      <c r="AH257" s="23"/>
      <c r="AI257" s="29"/>
      <c r="AJ257" s="29"/>
      <c r="AK257" s="21"/>
      <c r="AL257" s="211"/>
      <c r="AM257" s="23"/>
      <c r="AN257" s="23"/>
      <c r="AO257" s="21"/>
      <c r="AP257" s="21"/>
      <c r="AQ257" s="21"/>
      <c r="AR257" s="21"/>
      <c r="AS257" s="21"/>
      <c r="AT257" s="211"/>
      <c r="AU257" s="23"/>
      <c r="AV257" s="211"/>
      <c r="AW257" s="23"/>
      <c r="AX257" s="21"/>
      <c r="AY257" s="21"/>
      <c r="AZ257" s="21"/>
      <c r="BA257" s="21"/>
      <c r="BB257" s="20"/>
      <c r="BC257" s="23"/>
      <c r="BD257" s="211"/>
      <c r="BE257" s="23"/>
      <c r="BF257" s="23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23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179"/>
      <c r="AE258" s="21"/>
      <c r="AF258" s="21"/>
      <c r="AG258" s="21"/>
      <c r="AH258" s="20"/>
      <c r="AI258" s="29"/>
      <c r="AJ258" s="29"/>
      <c r="AK258" s="21"/>
      <c r="AL258" s="211"/>
      <c r="AM258" s="29"/>
      <c r="AN258" s="29"/>
      <c r="AO258" s="21"/>
      <c r="AP258" s="21"/>
      <c r="AQ258" s="21"/>
      <c r="AR258" s="21"/>
      <c r="AS258" s="21"/>
      <c r="AT258" s="211"/>
      <c r="AU258" s="29"/>
      <c r="AV258" s="211"/>
      <c r="AW258" s="29"/>
      <c r="AX258" s="21"/>
      <c r="AY258" s="21"/>
      <c r="AZ258" s="21"/>
      <c r="BA258" s="21"/>
      <c r="BB258" s="20"/>
      <c r="BC258" s="23"/>
      <c r="BD258" s="211"/>
      <c r="BE258" s="23"/>
      <c r="BF258" s="23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23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11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179"/>
      <c r="AE259" s="21"/>
      <c r="AF259" s="21"/>
      <c r="AG259" s="21"/>
      <c r="AH259" s="20"/>
      <c r="AI259" s="29"/>
      <c r="AJ259" s="29"/>
      <c r="AK259" s="21"/>
      <c r="AL259" s="211"/>
      <c r="AM259" s="29"/>
      <c r="AN259" s="29"/>
      <c r="AO259" s="21"/>
      <c r="AP259" s="21"/>
      <c r="AQ259" s="21"/>
      <c r="AR259" s="21"/>
      <c r="AS259" s="21"/>
      <c r="AT259" s="211"/>
      <c r="AU259" s="29"/>
      <c r="AV259" s="211"/>
      <c r="AW259" s="29"/>
      <c r="AX259" s="21"/>
      <c r="AY259" s="21"/>
      <c r="AZ259" s="21"/>
      <c r="BA259" s="21"/>
      <c r="BB259" s="20"/>
      <c r="BC259" s="23"/>
      <c r="BD259" s="211"/>
      <c r="BE259" s="29"/>
      <c r="BF259" s="29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8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79"/>
      <c r="AE260" s="21"/>
      <c r="AF260" s="21"/>
      <c r="AG260" s="21"/>
      <c r="AH260" s="20"/>
      <c r="AI260" s="29"/>
      <c r="AJ260" s="29"/>
      <c r="AK260" s="21"/>
      <c r="AL260" s="211"/>
      <c r="AM260" s="29"/>
      <c r="AN260" s="29"/>
      <c r="AO260" s="21"/>
      <c r="AP260" s="21"/>
      <c r="AQ260" s="21"/>
      <c r="AR260" s="21"/>
      <c r="AS260" s="21"/>
      <c r="AT260" s="211"/>
      <c r="AU260" s="29"/>
      <c r="AV260" s="211"/>
      <c r="AW260" s="29"/>
      <c r="AX260" s="21"/>
      <c r="AY260" s="21"/>
      <c r="AZ260" s="21"/>
      <c r="BA260" s="21"/>
      <c r="BB260" s="20"/>
      <c r="BC260" s="23"/>
      <c r="BD260" s="211"/>
      <c r="BE260" s="23"/>
      <c r="BF260" s="23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6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79"/>
      <c r="AE261" s="21"/>
      <c r="AF261" s="21"/>
      <c r="AG261" s="21"/>
      <c r="AH261" s="20"/>
      <c r="AI261" s="29"/>
      <c r="AJ261" s="29"/>
      <c r="AK261" s="21"/>
      <c r="AL261" s="211"/>
      <c r="AM261" s="29"/>
      <c r="AN261" s="29"/>
      <c r="AO261" s="21"/>
      <c r="AP261" s="21"/>
      <c r="AQ261" s="21"/>
      <c r="AR261" s="21"/>
      <c r="AS261" s="21"/>
      <c r="AT261" s="211"/>
      <c r="AU261" s="29"/>
      <c r="AV261" s="211"/>
      <c r="AW261" s="29"/>
      <c r="AX261" s="21"/>
      <c r="AY261" s="21"/>
      <c r="AZ261" s="21"/>
      <c r="BA261" s="21"/>
      <c r="BB261" s="20"/>
      <c r="BC261" s="23"/>
      <c r="BD261" s="211"/>
      <c r="BE261" s="29"/>
      <c r="BF261" s="29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6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11"/>
      <c r="O262" s="28"/>
      <c r="P262" s="18"/>
      <c r="Q262" s="28"/>
      <c r="R262" s="28"/>
      <c r="S262" s="28"/>
      <c r="T262" s="28"/>
      <c r="U262" s="28"/>
      <c r="V262" s="21"/>
      <c r="W262" s="21"/>
      <c r="X262" s="21"/>
      <c r="Y262" s="21"/>
      <c r="Z262" s="21"/>
      <c r="AA262" s="21"/>
      <c r="AB262" s="21"/>
      <c r="AC262" s="21"/>
      <c r="AD262" s="179"/>
      <c r="AE262" s="21"/>
      <c r="AF262" s="21"/>
      <c r="AG262" s="21"/>
      <c r="AH262" s="20"/>
      <c r="AI262" s="29"/>
      <c r="AJ262" s="29"/>
      <c r="AK262" s="21"/>
      <c r="AL262" s="211"/>
      <c r="AM262" s="29"/>
      <c r="AN262" s="29"/>
      <c r="AO262" s="21"/>
      <c r="AP262" s="21"/>
      <c r="AQ262" s="21"/>
      <c r="AR262" s="21"/>
      <c r="AS262" s="21"/>
      <c r="AT262" s="211"/>
      <c r="AU262" s="29"/>
      <c r="AV262" s="211"/>
      <c r="AW262" s="29"/>
      <c r="AX262" s="21"/>
      <c r="AY262" s="21"/>
      <c r="AZ262" s="21"/>
      <c r="BA262" s="21"/>
      <c r="BB262" s="20"/>
      <c r="BC262" s="23"/>
      <c r="BD262" s="211"/>
      <c r="BE262" s="29"/>
      <c r="BF262" s="29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16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11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179"/>
      <c r="AE263" s="21"/>
      <c r="AF263" s="21"/>
      <c r="AG263" s="21"/>
      <c r="AH263" s="20"/>
      <c r="AI263" s="29"/>
      <c r="AJ263" s="29"/>
      <c r="AK263" s="21"/>
      <c r="AL263" s="211"/>
      <c r="AM263" s="29"/>
      <c r="AN263" s="29"/>
      <c r="AO263" s="21"/>
      <c r="AP263" s="21"/>
      <c r="AQ263" s="21"/>
      <c r="AR263" s="21"/>
      <c r="AS263" s="21"/>
      <c r="AT263" s="211"/>
      <c r="AU263" s="29"/>
      <c r="AV263" s="211"/>
      <c r="AW263" s="29"/>
      <c r="AX263" s="21"/>
      <c r="AY263" s="21"/>
      <c r="AZ263" s="21"/>
      <c r="BA263" s="21"/>
      <c r="BB263" s="20"/>
      <c r="BC263" s="23"/>
      <c r="BD263" s="211"/>
      <c r="BE263" s="29"/>
      <c r="BF263" s="29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54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1"/>
      <c r="AE264" s="29"/>
      <c r="AF264" s="29"/>
      <c r="AG264" s="29"/>
      <c r="AH264" s="29"/>
      <c r="AI264" s="21"/>
      <c r="AJ264" s="21"/>
      <c r="AK264" s="21"/>
      <c r="AL264" s="211"/>
      <c r="AM264" s="29"/>
      <c r="AN264" s="29"/>
      <c r="AO264" s="21"/>
      <c r="AP264" s="21"/>
      <c r="AQ264" s="21"/>
      <c r="AR264" s="21"/>
      <c r="AS264" s="21"/>
      <c r="AT264" s="211"/>
      <c r="AU264" s="29"/>
      <c r="AV264" s="211"/>
      <c r="AW264" s="29"/>
      <c r="AX264" s="21"/>
      <c r="AY264" s="21"/>
      <c r="AZ264" s="21"/>
      <c r="BA264" s="21"/>
      <c r="BB264" s="20"/>
      <c r="BC264" s="23"/>
      <c r="BD264" s="211"/>
      <c r="BE264" s="23"/>
      <c r="BF264" s="23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7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11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1"/>
      <c r="AE265" s="29"/>
      <c r="AF265" s="29"/>
      <c r="AG265" s="29"/>
      <c r="AH265" s="29"/>
      <c r="AI265" s="21"/>
      <c r="AJ265" s="21"/>
      <c r="AK265" s="21"/>
      <c r="AL265" s="211"/>
      <c r="AM265" s="29"/>
      <c r="AN265" s="29"/>
      <c r="AO265" s="21"/>
      <c r="AP265" s="21"/>
      <c r="AQ265" s="21"/>
      <c r="AR265" s="21"/>
      <c r="AS265" s="21"/>
      <c r="AT265" s="211"/>
      <c r="AU265" s="29"/>
      <c r="AV265" s="211"/>
      <c r="AW265" s="29"/>
      <c r="AX265" s="21"/>
      <c r="AY265" s="21"/>
      <c r="AZ265" s="21"/>
      <c r="BA265" s="21"/>
      <c r="BB265" s="20"/>
      <c r="BC265" s="23"/>
      <c r="BD265" s="211"/>
      <c r="BE265" s="29"/>
      <c r="BF265" s="29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4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1"/>
      <c r="AE266" s="63"/>
      <c r="AF266" s="63"/>
      <c r="AG266" s="63"/>
      <c r="AH266" s="63"/>
      <c r="AI266" s="21"/>
      <c r="AJ266" s="21"/>
      <c r="AK266" s="21"/>
      <c r="AL266" s="211"/>
      <c r="AM266" s="63"/>
      <c r="AN266" s="63"/>
      <c r="AO266" s="21"/>
      <c r="AP266" s="21"/>
      <c r="AQ266" s="21"/>
      <c r="AR266" s="21"/>
      <c r="AS266" s="21"/>
      <c r="AT266" s="211"/>
      <c r="AU266" s="29"/>
      <c r="AV266" s="211"/>
      <c r="AW266" s="23"/>
      <c r="AX266" s="21"/>
      <c r="AY266" s="21"/>
      <c r="AZ266" s="21"/>
      <c r="BA266" s="21"/>
      <c r="BB266" s="20"/>
      <c r="BC266" s="23"/>
      <c r="BD266" s="211"/>
      <c r="BE266" s="23"/>
      <c r="BF266" s="23"/>
      <c r="BG266" s="21"/>
      <c r="BH266" s="20"/>
      <c r="BI266" s="23"/>
      <c r="BJ266" s="20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0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1"/>
      <c r="AE267" s="63"/>
      <c r="AF267" s="63"/>
      <c r="AG267" s="63"/>
      <c r="AH267" s="63"/>
      <c r="AI267" s="21"/>
      <c r="AJ267" s="21"/>
      <c r="AK267" s="21"/>
      <c r="AL267" s="211"/>
      <c r="AM267" s="63"/>
      <c r="AN267" s="63"/>
      <c r="AO267" s="21"/>
      <c r="AP267" s="21"/>
      <c r="AQ267" s="21"/>
      <c r="AR267" s="21"/>
      <c r="AS267" s="21"/>
      <c r="AT267" s="211"/>
      <c r="AU267" s="29"/>
      <c r="AV267" s="211"/>
      <c r="AW267" s="23"/>
      <c r="AX267" s="21"/>
      <c r="AY267" s="21"/>
      <c r="AZ267" s="21"/>
      <c r="BA267" s="21"/>
      <c r="BB267" s="20"/>
      <c r="BC267" s="23"/>
      <c r="BD267" s="211"/>
      <c r="BE267" s="23"/>
      <c r="BF267" s="23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1"/>
      <c r="AE268" s="63"/>
      <c r="AF268" s="63"/>
      <c r="AG268" s="63"/>
      <c r="AH268" s="63"/>
      <c r="AI268" s="21"/>
      <c r="AJ268" s="21"/>
      <c r="AK268" s="21"/>
      <c r="AL268" s="211"/>
      <c r="AM268" s="63"/>
      <c r="AN268" s="63"/>
      <c r="AO268" s="21"/>
      <c r="AP268" s="21"/>
      <c r="AQ268" s="21"/>
      <c r="AR268" s="21"/>
      <c r="AS268" s="21"/>
      <c r="AT268" s="211"/>
      <c r="AU268" s="29"/>
      <c r="AV268" s="211"/>
      <c r="AW268" s="23"/>
      <c r="AX268" s="21"/>
      <c r="AY268" s="21"/>
      <c r="AZ268" s="21"/>
      <c r="BA268" s="21"/>
      <c r="BB268" s="20"/>
      <c r="BC268" s="23"/>
      <c r="BD268" s="211"/>
      <c r="BE268" s="23"/>
      <c r="BF268" s="23"/>
      <c r="BG268" s="21"/>
      <c r="BH268" s="20"/>
      <c r="BI268" s="23"/>
      <c r="BJ268" s="23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44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1"/>
      <c r="AE269" s="63"/>
      <c r="AF269" s="63"/>
      <c r="AG269" s="63"/>
      <c r="AH269" s="63"/>
      <c r="AI269" s="21"/>
      <c r="AJ269" s="21"/>
      <c r="AK269" s="21"/>
      <c r="AL269" s="211"/>
      <c r="AM269" s="63"/>
      <c r="AN269" s="63"/>
      <c r="AO269" s="21"/>
      <c r="AP269" s="21"/>
      <c r="AQ269" s="21"/>
      <c r="AR269" s="21"/>
      <c r="AS269" s="21"/>
      <c r="AT269" s="211"/>
      <c r="AU269" s="29"/>
      <c r="AV269" s="211"/>
      <c r="AW269" s="23"/>
      <c r="AX269" s="21"/>
      <c r="AY269" s="21"/>
      <c r="AZ269" s="21"/>
      <c r="BA269" s="21"/>
      <c r="BB269" s="20"/>
      <c r="BC269" s="23"/>
      <c r="BD269" s="211"/>
      <c r="BE269" s="23"/>
      <c r="BF269" s="23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0"/>
      <c r="R270" s="20"/>
      <c r="S270" s="20"/>
      <c r="T270" s="20"/>
      <c r="U270" s="23"/>
      <c r="V270" s="21"/>
      <c r="W270" s="21"/>
      <c r="X270" s="21"/>
      <c r="Y270" s="21"/>
      <c r="Z270" s="21"/>
      <c r="AA270" s="21"/>
      <c r="AB270" s="21"/>
      <c r="AC270" s="21"/>
      <c r="AD270" s="211"/>
      <c r="AE270" s="63"/>
      <c r="AF270" s="63"/>
      <c r="AG270" s="63"/>
      <c r="AH270" s="63"/>
      <c r="AI270" s="21"/>
      <c r="AJ270" s="21"/>
      <c r="AK270" s="21"/>
      <c r="AL270" s="211"/>
      <c r="AM270" s="63"/>
      <c r="AN270" s="63"/>
      <c r="AO270" s="21"/>
      <c r="AP270" s="21"/>
      <c r="AQ270" s="21"/>
      <c r="AR270" s="21"/>
      <c r="AS270" s="21"/>
      <c r="AT270" s="211"/>
      <c r="AU270" s="29"/>
      <c r="AV270" s="211"/>
      <c r="AW270" s="23"/>
      <c r="AX270" s="21"/>
      <c r="AY270" s="21"/>
      <c r="AZ270" s="21"/>
      <c r="BA270" s="21"/>
      <c r="BB270" s="20"/>
      <c r="BC270" s="23"/>
      <c r="BD270" s="211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6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1"/>
      <c r="AE271" s="63"/>
      <c r="AF271" s="63"/>
      <c r="AG271" s="63"/>
      <c r="AH271" s="63"/>
      <c r="AI271" s="21"/>
      <c r="AJ271" s="21"/>
      <c r="AK271" s="21"/>
      <c r="AL271" s="211"/>
      <c r="AM271" s="63"/>
      <c r="AN271" s="63"/>
      <c r="AO271" s="21"/>
      <c r="AP271" s="21"/>
      <c r="AQ271" s="21"/>
      <c r="AR271" s="21"/>
      <c r="AS271" s="21"/>
      <c r="AT271" s="211"/>
      <c r="AU271" s="29"/>
      <c r="AV271" s="211"/>
      <c r="AW271" s="23"/>
      <c r="AX271" s="21"/>
      <c r="AY271" s="21"/>
      <c r="AZ271" s="21"/>
      <c r="BA271" s="21"/>
      <c r="BB271" s="20"/>
      <c r="BC271" s="23"/>
      <c r="BD271" s="211"/>
      <c r="BE271" s="23"/>
      <c r="BF271" s="20"/>
      <c r="BG271" s="21"/>
      <c r="BH271" s="20"/>
      <c r="BI271" s="23"/>
      <c r="BJ271" s="23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58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1"/>
      <c r="AE272" s="63"/>
      <c r="AF272" s="63"/>
      <c r="AG272" s="63"/>
      <c r="AH272" s="20"/>
      <c r="AI272" s="21"/>
      <c r="AJ272" s="21"/>
      <c r="AK272" s="21"/>
      <c r="AL272" s="211"/>
      <c r="AM272" s="63"/>
      <c r="AN272" s="20"/>
      <c r="AO272" s="21"/>
      <c r="AP272" s="21"/>
      <c r="AQ272" s="21"/>
      <c r="AR272" s="21"/>
      <c r="AS272" s="21"/>
      <c r="AT272" s="211"/>
      <c r="AU272" s="23"/>
      <c r="AV272" s="211"/>
      <c r="AW272" s="23"/>
      <c r="AX272" s="21"/>
      <c r="AY272" s="21"/>
      <c r="AZ272" s="21"/>
      <c r="BA272" s="21"/>
      <c r="BB272" s="20"/>
      <c r="BC272" s="23"/>
      <c r="BD272" s="211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1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11"/>
      <c r="O273" s="29"/>
      <c r="P273" s="29"/>
      <c r="Q273" s="29"/>
      <c r="R273" s="29"/>
      <c r="S273" s="29"/>
      <c r="T273" s="29"/>
      <c r="U273" s="29"/>
      <c r="V273" s="21"/>
      <c r="W273" s="21"/>
      <c r="X273" s="21"/>
      <c r="Y273" s="21"/>
      <c r="Z273" s="21"/>
      <c r="AA273" s="21"/>
      <c r="AB273" s="21"/>
      <c r="AC273" s="21"/>
      <c r="AD273" s="211"/>
      <c r="AE273" s="63"/>
      <c r="AF273" s="63"/>
      <c r="AG273" s="63"/>
      <c r="AH273" s="20"/>
      <c r="AI273" s="21"/>
      <c r="AJ273" s="21"/>
      <c r="AK273" s="21"/>
      <c r="AL273" s="211"/>
      <c r="AM273" s="63"/>
      <c r="AN273" s="20"/>
      <c r="AO273" s="21"/>
      <c r="AP273" s="21"/>
      <c r="AQ273" s="21"/>
      <c r="AR273" s="21"/>
      <c r="AS273" s="21"/>
      <c r="AT273" s="211"/>
      <c r="AU273" s="23"/>
      <c r="AV273" s="211"/>
      <c r="AW273" s="23"/>
      <c r="AX273" s="21"/>
      <c r="AY273" s="21"/>
      <c r="AZ273" s="21"/>
      <c r="BA273" s="21"/>
      <c r="BB273" s="20"/>
      <c r="BC273" s="23"/>
      <c r="BD273" s="211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1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1"/>
      <c r="AE274" s="63"/>
      <c r="AF274" s="63"/>
      <c r="AG274" s="63"/>
      <c r="AH274" s="20"/>
      <c r="AI274" s="21"/>
      <c r="AJ274" s="21"/>
      <c r="AK274" s="21"/>
      <c r="AL274" s="211"/>
      <c r="AM274" s="63"/>
      <c r="AN274" s="20"/>
      <c r="AO274" s="21"/>
      <c r="AP274" s="21"/>
      <c r="AQ274" s="21"/>
      <c r="AR274" s="21"/>
      <c r="AS274" s="21"/>
      <c r="AT274" s="211"/>
      <c r="AU274" s="23"/>
      <c r="AV274" s="211"/>
      <c r="AW274" s="23"/>
      <c r="AX274" s="21"/>
      <c r="AY274" s="21"/>
      <c r="AZ274" s="21"/>
      <c r="BA274" s="21"/>
      <c r="BB274" s="20"/>
      <c r="BC274" s="23"/>
      <c r="BD274" s="211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1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11"/>
      <c r="O275" s="28"/>
      <c r="P275" s="18"/>
      <c r="Q275" s="28"/>
      <c r="R275" s="28"/>
      <c r="S275" s="28"/>
      <c r="T275" s="28"/>
      <c r="U275" s="28"/>
      <c r="V275" s="21"/>
      <c r="W275" s="21"/>
      <c r="X275" s="21"/>
      <c r="Y275" s="21"/>
      <c r="Z275" s="21"/>
      <c r="AA275" s="21"/>
      <c r="AB275" s="21"/>
      <c r="AC275" s="21"/>
      <c r="AD275" s="211"/>
      <c r="AE275" s="63"/>
      <c r="AF275" s="63"/>
      <c r="AG275" s="63"/>
      <c r="AH275" s="20"/>
      <c r="AI275" s="21"/>
      <c r="AJ275" s="21"/>
      <c r="AK275" s="21"/>
      <c r="AL275" s="211"/>
      <c r="AM275" s="63"/>
      <c r="AN275" s="20"/>
      <c r="AO275" s="21"/>
      <c r="AP275" s="21"/>
      <c r="AQ275" s="21"/>
      <c r="AR275" s="21"/>
      <c r="AS275" s="21"/>
      <c r="AT275" s="211"/>
      <c r="AU275" s="23"/>
      <c r="AV275" s="211"/>
      <c r="AW275" s="23"/>
      <c r="AX275" s="21"/>
      <c r="AY275" s="21"/>
      <c r="AZ275" s="21"/>
      <c r="BA275" s="21"/>
      <c r="BB275" s="20"/>
      <c r="BC275" s="23"/>
      <c r="BD275" s="211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47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11"/>
      <c r="O276" s="23"/>
      <c r="P276" s="23"/>
      <c r="Q276" s="23"/>
      <c r="R276" s="23"/>
      <c r="S276" s="23"/>
      <c r="T276" s="23"/>
      <c r="U276" s="28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79"/>
      <c r="AM276" s="21"/>
      <c r="AN276" s="21"/>
      <c r="AO276" s="21"/>
      <c r="AP276" s="21"/>
      <c r="AQ276" s="21"/>
      <c r="AR276" s="21"/>
      <c r="AS276" s="21"/>
      <c r="AT276" s="179"/>
      <c r="AU276" s="21"/>
      <c r="AV276" s="179"/>
      <c r="AW276" s="21"/>
      <c r="AX276" s="21"/>
      <c r="AY276" s="21"/>
      <c r="AZ276" s="21"/>
      <c r="BA276" s="21"/>
      <c r="BB276" s="20"/>
      <c r="BC276" s="23"/>
      <c r="BD276" s="211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71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11"/>
      <c r="O277" s="28"/>
      <c r="P277" s="18"/>
      <c r="Q277" s="28"/>
      <c r="R277" s="28"/>
      <c r="S277" s="28"/>
      <c r="T277" s="28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79"/>
      <c r="AM277" s="21"/>
      <c r="AN277" s="21"/>
      <c r="AO277" s="21"/>
      <c r="AP277" s="21"/>
      <c r="AQ277" s="21"/>
      <c r="AR277" s="21"/>
      <c r="AS277" s="21"/>
      <c r="AT277" s="179"/>
      <c r="AU277" s="21"/>
      <c r="AV277" s="179"/>
      <c r="AW277" s="21"/>
      <c r="AX277" s="21"/>
      <c r="AY277" s="21"/>
      <c r="AZ277" s="21"/>
      <c r="BA277" s="21"/>
      <c r="BB277" s="20"/>
      <c r="BC277" s="23"/>
      <c r="BD277" s="211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61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11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79"/>
      <c r="AM278" s="21"/>
      <c r="AN278" s="21"/>
      <c r="AO278" s="21"/>
      <c r="AP278" s="21"/>
      <c r="AQ278" s="21"/>
      <c r="AR278" s="21"/>
      <c r="AS278" s="21"/>
      <c r="AT278" s="179"/>
      <c r="AU278" s="21"/>
      <c r="AV278" s="179"/>
      <c r="AW278" s="21"/>
      <c r="AX278" s="21"/>
      <c r="AY278" s="21"/>
      <c r="AZ278" s="21"/>
      <c r="BA278" s="21"/>
      <c r="BB278" s="20"/>
      <c r="BC278" s="23"/>
      <c r="BD278" s="211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04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79"/>
      <c r="AM279" s="21"/>
      <c r="AN279" s="21"/>
      <c r="AO279" s="21"/>
      <c r="AP279" s="21"/>
      <c r="AQ279" s="21"/>
      <c r="AR279" s="21"/>
      <c r="AS279" s="21"/>
      <c r="AT279" s="179"/>
      <c r="AU279" s="21"/>
      <c r="AV279" s="179"/>
      <c r="AW279" s="21"/>
      <c r="AX279" s="21"/>
      <c r="AY279" s="21"/>
      <c r="AZ279" s="21"/>
      <c r="BA279" s="21"/>
      <c r="BB279" s="20"/>
      <c r="BC279" s="23"/>
      <c r="BD279" s="211"/>
      <c r="BE279" s="20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4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11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79"/>
      <c r="AM280" s="21"/>
      <c r="AN280" s="21"/>
      <c r="AO280" s="21"/>
      <c r="AP280" s="21"/>
      <c r="AQ280" s="21"/>
      <c r="AR280" s="21"/>
      <c r="AS280" s="21"/>
      <c r="AT280" s="179"/>
      <c r="AU280" s="21"/>
      <c r="AV280" s="179"/>
      <c r="AW280" s="21"/>
      <c r="AX280" s="21"/>
      <c r="AY280" s="21"/>
      <c r="AZ280" s="21"/>
      <c r="BA280" s="21"/>
      <c r="BB280" s="20"/>
      <c r="BC280" s="23"/>
      <c r="BD280" s="211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04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11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79"/>
      <c r="AM281" s="21"/>
      <c r="AN281" s="21"/>
      <c r="AO281" s="21"/>
      <c r="AP281" s="21"/>
      <c r="AQ281" s="21"/>
      <c r="AR281" s="21"/>
      <c r="AS281" s="21"/>
      <c r="AT281" s="179"/>
      <c r="AU281" s="21"/>
      <c r="AV281" s="179"/>
      <c r="AW281" s="21"/>
      <c r="AX281" s="21"/>
      <c r="AY281" s="21"/>
      <c r="AZ281" s="21"/>
      <c r="BA281" s="21"/>
      <c r="BB281" s="20"/>
      <c r="BC281" s="23"/>
      <c r="BD281" s="211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83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79"/>
      <c r="AM282" s="21"/>
      <c r="AN282" s="21"/>
      <c r="AO282" s="21"/>
      <c r="AP282" s="21"/>
      <c r="AQ282" s="21"/>
      <c r="AR282" s="21"/>
      <c r="AS282" s="21"/>
      <c r="AT282" s="179"/>
      <c r="AU282" s="21"/>
      <c r="AV282" s="179"/>
      <c r="AW282" s="21"/>
      <c r="AX282" s="21"/>
      <c r="AY282" s="21"/>
      <c r="AZ282" s="21"/>
      <c r="BA282" s="21"/>
      <c r="BB282" s="20"/>
      <c r="BC282" s="23"/>
      <c r="BD282" s="211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9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11"/>
      <c r="AM283" s="23"/>
      <c r="AN283" s="23"/>
      <c r="AO283" s="21"/>
      <c r="AP283" s="21"/>
      <c r="AQ283" s="21"/>
      <c r="AR283" s="21"/>
      <c r="AS283" s="21"/>
      <c r="AT283" s="211"/>
      <c r="AU283" s="23"/>
      <c r="AV283" s="211"/>
      <c r="AW283" s="23"/>
      <c r="AX283" s="21"/>
      <c r="AY283" s="21"/>
      <c r="AZ283" s="21"/>
      <c r="BA283" s="21"/>
      <c r="BB283" s="20"/>
      <c r="BC283" s="23"/>
      <c r="BD283" s="211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14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79"/>
      <c r="AM284" s="21"/>
      <c r="AN284" s="21"/>
      <c r="AO284" s="21"/>
      <c r="AP284" s="21"/>
      <c r="AQ284" s="21"/>
      <c r="AR284" s="21"/>
      <c r="AS284" s="21"/>
      <c r="AT284" s="179"/>
      <c r="AU284" s="21"/>
      <c r="AV284" s="179"/>
      <c r="AW284" s="21"/>
      <c r="AX284" s="21"/>
      <c r="AY284" s="21"/>
      <c r="AZ284" s="21"/>
      <c r="BA284" s="21"/>
      <c r="BB284" s="20"/>
      <c r="BC284" s="23"/>
      <c r="BD284" s="211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1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11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79"/>
      <c r="AM285" s="21"/>
      <c r="AN285" s="21"/>
      <c r="AO285" s="21"/>
      <c r="AP285" s="21"/>
      <c r="AQ285" s="21"/>
      <c r="AR285" s="21"/>
      <c r="AS285" s="21"/>
      <c r="AT285" s="179"/>
      <c r="AU285" s="21"/>
      <c r="AV285" s="179"/>
      <c r="AW285" s="21"/>
      <c r="AX285" s="21"/>
      <c r="AY285" s="21"/>
      <c r="AZ285" s="21"/>
      <c r="BA285" s="21"/>
      <c r="BB285" s="20"/>
      <c r="BC285" s="23"/>
      <c r="BD285" s="211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14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11"/>
      <c r="O286" s="28"/>
      <c r="P286" s="18"/>
      <c r="Q286" s="28"/>
      <c r="R286" s="28"/>
      <c r="S286" s="28"/>
      <c r="T286" s="28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79"/>
      <c r="AM286" s="21"/>
      <c r="AN286" s="21"/>
      <c r="AO286" s="21"/>
      <c r="AP286" s="21"/>
      <c r="AQ286" s="21"/>
      <c r="AR286" s="21"/>
      <c r="AS286" s="21"/>
      <c r="AT286" s="179"/>
      <c r="AU286" s="21"/>
      <c r="AV286" s="179"/>
      <c r="AW286" s="21"/>
      <c r="AX286" s="21"/>
      <c r="AY286" s="21"/>
      <c r="AZ286" s="21"/>
      <c r="BA286" s="21"/>
      <c r="BB286" s="20"/>
      <c r="BC286" s="23"/>
      <c r="BD286" s="211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14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11"/>
      <c r="O287" s="28"/>
      <c r="P287" s="18"/>
      <c r="Q287" s="28"/>
      <c r="R287" s="28"/>
      <c r="S287" s="28"/>
      <c r="T287" s="28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79"/>
      <c r="AM287" s="21"/>
      <c r="AN287" s="21"/>
      <c r="AO287" s="21"/>
      <c r="AP287" s="21"/>
      <c r="AQ287" s="21"/>
      <c r="AR287" s="21"/>
      <c r="AS287" s="21"/>
      <c r="AT287" s="179"/>
      <c r="AU287" s="21"/>
      <c r="AV287" s="179"/>
      <c r="AW287" s="21"/>
      <c r="AX287" s="21"/>
      <c r="AY287" s="21"/>
      <c r="AZ287" s="21"/>
      <c r="BA287" s="21"/>
      <c r="BB287" s="20"/>
      <c r="BC287" s="23"/>
      <c r="BD287" s="211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1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11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79"/>
      <c r="AM288" s="21"/>
      <c r="AN288" s="21"/>
      <c r="AO288" s="21"/>
      <c r="AP288" s="21"/>
      <c r="AQ288" s="21"/>
      <c r="AR288" s="21"/>
      <c r="AS288" s="21"/>
      <c r="AT288" s="179"/>
      <c r="AU288" s="21"/>
      <c r="AV288" s="179"/>
      <c r="AW288" s="21"/>
      <c r="AX288" s="21"/>
      <c r="AY288" s="21"/>
      <c r="AZ288" s="21"/>
      <c r="BA288" s="21"/>
      <c r="BB288" s="20"/>
      <c r="BC288" s="23"/>
      <c r="BD288" s="211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4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79"/>
      <c r="AM289" s="21"/>
      <c r="AN289" s="21"/>
      <c r="AO289" s="21"/>
      <c r="AP289" s="21"/>
      <c r="AQ289" s="21"/>
      <c r="AR289" s="21"/>
      <c r="AS289" s="21"/>
      <c r="AT289" s="179"/>
      <c r="AU289" s="21"/>
      <c r="AV289" s="179"/>
      <c r="AW289" s="21"/>
      <c r="AX289" s="21"/>
      <c r="AY289" s="21"/>
      <c r="AZ289" s="21"/>
      <c r="BA289" s="21"/>
      <c r="BB289" s="20"/>
      <c r="BC289" s="23"/>
      <c r="BD289" s="211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4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11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79"/>
      <c r="AM290" s="21"/>
      <c r="AN290" s="21"/>
      <c r="AO290" s="21"/>
      <c r="AP290" s="21"/>
      <c r="AQ290" s="21"/>
      <c r="AR290" s="21"/>
      <c r="AS290" s="21"/>
      <c r="AT290" s="179"/>
      <c r="AU290" s="21"/>
      <c r="AV290" s="179"/>
      <c r="AW290" s="21"/>
      <c r="AX290" s="21"/>
      <c r="AY290" s="21"/>
      <c r="AZ290" s="21"/>
      <c r="BA290" s="21"/>
      <c r="BB290" s="20"/>
      <c r="BC290" s="23"/>
      <c r="BD290" s="211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16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0"/>
      <c r="AK291" s="63"/>
      <c r="AL291" s="179"/>
      <c r="AM291" s="21"/>
      <c r="AN291" s="21"/>
      <c r="AO291" s="21"/>
      <c r="AP291" s="21"/>
      <c r="AQ291" s="21"/>
      <c r="AR291" s="21"/>
      <c r="AS291" s="21"/>
      <c r="AT291" s="179"/>
      <c r="AU291" s="21"/>
      <c r="AV291" s="179"/>
      <c r="AW291" s="21"/>
      <c r="AX291" s="21"/>
      <c r="AY291" s="21"/>
      <c r="AZ291" s="21"/>
      <c r="BA291" s="21"/>
      <c r="BB291" s="20"/>
      <c r="BC291" s="63"/>
      <c r="BD291" s="211"/>
      <c r="BE291" s="6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8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63"/>
      <c r="P292" s="63"/>
      <c r="Q292" s="63"/>
      <c r="R292" s="63"/>
      <c r="S292" s="63"/>
      <c r="T292" s="63"/>
      <c r="U292" s="6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79"/>
      <c r="AM292" s="21"/>
      <c r="AN292" s="21"/>
      <c r="AO292" s="21"/>
      <c r="AP292" s="21"/>
      <c r="AQ292" s="21"/>
      <c r="AR292" s="21"/>
      <c r="AS292" s="21"/>
      <c r="AT292" s="179"/>
      <c r="AU292" s="21"/>
      <c r="AV292" s="179"/>
      <c r="AW292" s="21"/>
      <c r="AX292" s="21"/>
      <c r="AY292" s="21"/>
      <c r="AZ292" s="21"/>
      <c r="BA292" s="21"/>
      <c r="BB292" s="20"/>
      <c r="BC292" s="23"/>
      <c r="BD292" s="211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41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63"/>
      <c r="P293" s="63"/>
      <c r="Q293" s="63"/>
      <c r="R293" s="63"/>
      <c r="S293" s="63"/>
      <c r="T293" s="63"/>
      <c r="U293" s="6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79"/>
      <c r="AM293" s="21"/>
      <c r="AN293" s="21"/>
      <c r="AO293" s="21"/>
      <c r="AP293" s="21"/>
      <c r="AQ293" s="21"/>
      <c r="AR293" s="21"/>
      <c r="AS293" s="21"/>
      <c r="AT293" s="179"/>
      <c r="AU293" s="21"/>
      <c r="AV293" s="179"/>
      <c r="AW293" s="21"/>
      <c r="AX293" s="21"/>
      <c r="AY293" s="21"/>
      <c r="AZ293" s="21"/>
      <c r="BA293" s="21"/>
      <c r="BB293" s="20"/>
      <c r="BC293" s="23"/>
      <c r="BD293" s="211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56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211"/>
      <c r="AM294" s="23"/>
      <c r="AN294" s="23"/>
      <c r="AO294" s="21"/>
      <c r="AP294" s="21"/>
      <c r="AQ294" s="21"/>
      <c r="AR294" s="21"/>
      <c r="AS294" s="21"/>
      <c r="AT294" s="211"/>
      <c r="AU294" s="29"/>
      <c r="AV294" s="211"/>
      <c r="AW294" s="23"/>
      <c r="AX294" s="21"/>
      <c r="AY294" s="21"/>
      <c r="AZ294" s="21"/>
      <c r="BA294" s="21"/>
      <c r="BB294" s="20"/>
      <c r="BC294" s="23"/>
      <c r="BD294" s="211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3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211"/>
      <c r="AM295" s="23"/>
      <c r="AN295" s="23"/>
      <c r="AO295" s="21"/>
      <c r="AP295" s="21"/>
      <c r="AQ295" s="21"/>
      <c r="AR295" s="21"/>
      <c r="AS295" s="21"/>
      <c r="AT295" s="211"/>
      <c r="AU295" s="29"/>
      <c r="AV295" s="211"/>
      <c r="AW295" s="23"/>
      <c r="AX295" s="21"/>
      <c r="AY295" s="21"/>
      <c r="AZ295" s="21"/>
      <c r="BA295" s="21"/>
      <c r="BB295" s="20"/>
      <c r="BC295" s="23"/>
      <c r="BD295" s="211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64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11"/>
      <c r="O296" s="28"/>
      <c r="P296" s="18"/>
      <c r="Q296" s="28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211"/>
      <c r="AM296" s="23"/>
      <c r="AN296" s="23"/>
      <c r="AO296" s="21"/>
      <c r="AP296" s="21"/>
      <c r="AQ296" s="21"/>
      <c r="AR296" s="21"/>
      <c r="AS296" s="21"/>
      <c r="AT296" s="211"/>
      <c r="AU296" s="29"/>
      <c r="AV296" s="211"/>
      <c r="AW296" s="23"/>
      <c r="AX296" s="21"/>
      <c r="AY296" s="21"/>
      <c r="AZ296" s="21"/>
      <c r="BA296" s="21"/>
      <c r="BB296" s="20"/>
      <c r="BC296" s="23"/>
      <c r="BD296" s="211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389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9"/>
      <c r="AJ297" s="29"/>
      <c r="AK297" s="21"/>
      <c r="AL297" s="211"/>
      <c r="AM297" s="29"/>
      <c r="AN297" s="29"/>
      <c r="AO297" s="21"/>
      <c r="AP297" s="21"/>
      <c r="AQ297" s="21"/>
      <c r="AR297" s="21"/>
      <c r="AS297" s="21"/>
      <c r="AT297" s="211"/>
      <c r="AU297" s="29"/>
      <c r="AV297" s="211"/>
      <c r="AW297" s="29"/>
      <c r="AX297" s="21"/>
      <c r="AY297" s="21"/>
      <c r="AZ297" s="21"/>
      <c r="BA297" s="21"/>
      <c r="BB297" s="20"/>
      <c r="BC297" s="23"/>
      <c r="BD297" s="211"/>
      <c r="BE297" s="29"/>
      <c r="BF297" s="29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9"/>
      <c r="P298" s="29"/>
      <c r="Q298" s="29"/>
      <c r="R298" s="29"/>
      <c r="S298" s="29"/>
      <c r="T298" s="29"/>
      <c r="U298" s="29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11"/>
      <c r="AM298" s="23"/>
      <c r="AN298" s="23"/>
      <c r="AO298" s="21"/>
      <c r="AP298" s="21"/>
      <c r="AQ298" s="21"/>
      <c r="AR298" s="21"/>
      <c r="AS298" s="21"/>
      <c r="AT298" s="211"/>
      <c r="AU298" s="23"/>
      <c r="AV298" s="211"/>
      <c r="AW298" s="23"/>
      <c r="AX298" s="21"/>
      <c r="AY298" s="21"/>
      <c r="AZ298" s="21"/>
      <c r="BA298" s="21"/>
      <c r="BB298" s="20"/>
      <c r="BC298" s="23"/>
      <c r="BD298" s="211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1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211"/>
      <c r="AM299" s="23"/>
      <c r="AN299" s="23"/>
      <c r="AO299" s="21"/>
      <c r="AP299" s="21"/>
      <c r="AQ299" s="21"/>
      <c r="AR299" s="21"/>
      <c r="AS299" s="21"/>
      <c r="AT299" s="211"/>
      <c r="AU299" s="23"/>
      <c r="AV299" s="211"/>
      <c r="AW299" s="23"/>
      <c r="AX299" s="21"/>
      <c r="AY299" s="21"/>
      <c r="AZ299" s="21"/>
      <c r="BA299" s="21"/>
      <c r="BB299" s="20"/>
      <c r="BC299" s="23"/>
      <c r="BD299" s="211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9"/>
      <c r="P300" s="29"/>
      <c r="Q300" s="29"/>
      <c r="R300" s="29"/>
      <c r="S300" s="29"/>
      <c r="T300" s="29"/>
      <c r="U300" s="29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211"/>
      <c r="AM300" s="23"/>
      <c r="AN300" s="23"/>
      <c r="AO300" s="21"/>
      <c r="AP300" s="21"/>
      <c r="AQ300" s="21"/>
      <c r="AR300" s="21"/>
      <c r="AS300" s="21"/>
      <c r="AT300" s="211"/>
      <c r="AU300" s="23"/>
      <c r="AV300" s="211"/>
      <c r="AW300" s="23"/>
      <c r="AX300" s="21"/>
      <c r="AY300" s="21"/>
      <c r="AZ300" s="21"/>
      <c r="BA300" s="21"/>
      <c r="BB300" s="20"/>
      <c r="BC300" s="23"/>
      <c r="BD300" s="211"/>
      <c r="BE300" s="23"/>
      <c r="BF300" s="23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1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211"/>
      <c r="AM301" s="23"/>
      <c r="AN301" s="23"/>
      <c r="AO301" s="21"/>
      <c r="AP301" s="21"/>
      <c r="AQ301" s="21"/>
      <c r="AR301" s="21"/>
      <c r="AS301" s="21"/>
      <c r="AT301" s="211"/>
      <c r="AU301" s="23"/>
      <c r="AV301" s="211"/>
      <c r="AW301" s="23"/>
      <c r="AX301" s="21"/>
      <c r="AY301" s="21"/>
      <c r="AZ301" s="21"/>
      <c r="BA301" s="21"/>
      <c r="BB301" s="20"/>
      <c r="BC301" s="23"/>
      <c r="BD301" s="211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1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11"/>
      <c r="AM302" s="23"/>
      <c r="AN302" s="23"/>
      <c r="AO302" s="21"/>
      <c r="AP302" s="21"/>
      <c r="AQ302" s="21"/>
      <c r="AR302" s="21"/>
      <c r="AS302" s="21"/>
      <c r="AT302" s="211"/>
      <c r="AU302" s="23"/>
      <c r="AV302" s="211"/>
      <c r="AW302" s="23"/>
      <c r="AX302" s="21"/>
      <c r="AY302" s="21"/>
      <c r="AZ302" s="21"/>
      <c r="BA302" s="21"/>
      <c r="BB302" s="20"/>
      <c r="BC302" s="23"/>
      <c r="BD302" s="211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79"/>
      <c r="AM303" s="21"/>
      <c r="AN303" s="21"/>
      <c r="AO303" s="21"/>
      <c r="AP303" s="21"/>
      <c r="AQ303" s="21"/>
      <c r="AR303" s="21"/>
      <c r="AS303" s="21"/>
      <c r="AT303" s="179"/>
      <c r="AU303" s="21"/>
      <c r="AV303" s="179"/>
      <c r="AW303" s="21"/>
      <c r="AX303" s="21"/>
      <c r="AY303" s="21"/>
      <c r="AZ303" s="21"/>
      <c r="BA303" s="21"/>
      <c r="BB303" s="20"/>
      <c r="BC303" s="23"/>
      <c r="BD303" s="211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9.6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11"/>
      <c r="O304" s="63"/>
      <c r="P304" s="63"/>
      <c r="Q304" s="63"/>
      <c r="R304" s="63"/>
      <c r="S304" s="63"/>
      <c r="T304" s="63"/>
      <c r="U304" s="6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79"/>
      <c r="AM304" s="21"/>
      <c r="AN304" s="21"/>
      <c r="AO304" s="21"/>
      <c r="AP304" s="21"/>
      <c r="AQ304" s="21"/>
      <c r="AR304" s="21"/>
      <c r="AS304" s="21"/>
      <c r="AT304" s="179"/>
      <c r="AU304" s="21"/>
      <c r="AV304" s="179"/>
      <c r="AW304" s="21"/>
      <c r="AX304" s="21"/>
      <c r="AY304" s="21"/>
      <c r="AZ304" s="21"/>
      <c r="BA304" s="21"/>
      <c r="BB304" s="20"/>
      <c r="BC304" s="23"/>
      <c r="BD304" s="211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9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9"/>
      <c r="P305" s="29"/>
      <c r="Q305" s="29"/>
      <c r="R305" s="29"/>
      <c r="S305" s="29"/>
      <c r="T305" s="29"/>
      <c r="U305" s="29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79"/>
      <c r="AM305" s="21"/>
      <c r="AN305" s="21"/>
      <c r="AO305" s="21"/>
      <c r="AP305" s="21"/>
      <c r="AQ305" s="21"/>
      <c r="AR305" s="21"/>
      <c r="AS305" s="21"/>
      <c r="AT305" s="179"/>
      <c r="AU305" s="21"/>
      <c r="AV305" s="179"/>
      <c r="AW305" s="21"/>
      <c r="AX305" s="21"/>
      <c r="AY305" s="21"/>
      <c r="AZ305" s="21"/>
      <c r="BA305" s="21"/>
      <c r="BB305" s="20"/>
      <c r="BC305" s="23"/>
      <c r="BD305" s="211"/>
      <c r="BE305" s="29"/>
      <c r="BF305" s="29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1"/>
      <c r="BE306" s="20"/>
      <c r="BF306" s="20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71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1"/>
      <c r="BE307" s="211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51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11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211"/>
      <c r="AM308" s="23"/>
      <c r="AN308" s="23"/>
      <c r="AO308" s="21"/>
      <c r="AP308" s="21"/>
      <c r="AQ308" s="21"/>
      <c r="AR308" s="21"/>
      <c r="AS308" s="21"/>
      <c r="AT308" s="211"/>
      <c r="AU308" s="23"/>
      <c r="AV308" s="211"/>
      <c r="AW308" s="23"/>
      <c r="AX308" s="21"/>
      <c r="AY308" s="21"/>
      <c r="AZ308" s="21"/>
      <c r="BA308" s="21"/>
      <c r="BB308" s="20"/>
      <c r="BC308" s="23"/>
      <c r="BD308" s="211"/>
      <c r="BE308" s="23"/>
      <c r="BF308" s="23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3"/>
      <c r="AK309" s="21"/>
      <c r="AL309" s="211"/>
      <c r="AM309" s="23"/>
      <c r="AN309" s="23"/>
      <c r="AO309" s="21"/>
      <c r="AP309" s="21"/>
      <c r="AQ309" s="21"/>
      <c r="AR309" s="21"/>
      <c r="AS309" s="21"/>
      <c r="AT309" s="211"/>
      <c r="AU309" s="23"/>
      <c r="AV309" s="211"/>
      <c r="AW309" s="23"/>
      <c r="AX309" s="21"/>
      <c r="AY309" s="21"/>
      <c r="AZ309" s="21"/>
      <c r="BA309" s="21"/>
      <c r="BB309" s="20"/>
      <c r="BC309" s="23"/>
      <c r="BD309" s="211"/>
      <c r="BE309" s="23"/>
      <c r="BF309" s="23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0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11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211"/>
      <c r="AM310" s="23"/>
      <c r="AN310" s="23"/>
      <c r="AO310" s="21"/>
      <c r="AP310" s="21"/>
      <c r="AQ310" s="21"/>
      <c r="AR310" s="21"/>
      <c r="AS310" s="21"/>
      <c r="AT310" s="211"/>
      <c r="AU310" s="23"/>
      <c r="AV310" s="211"/>
      <c r="AW310" s="23"/>
      <c r="AX310" s="21"/>
      <c r="AY310" s="21"/>
      <c r="AZ310" s="21"/>
      <c r="BA310" s="21"/>
      <c r="BB310" s="20"/>
      <c r="BC310" s="23"/>
      <c r="BD310" s="211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8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11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79"/>
      <c r="AM311" s="21"/>
      <c r="AN311" s="21"/>
      <c r="AO311" s="21"/>
      <c r="AP311" s="21"/>
      <c r="AQ311" s="21"/>
      <c r="AR311" s="21"/>
      <c r="AS311" s="21"/>
      <c r="AT311" s="179"/>
      <c r="AU311" s="21"/>
      <c r="AV311" s="179"/>
      <c r="AW311" s="21"/>
      <c r="AX311" s="21"/>
      <c r="AY311" s="21"/>
      <c r="AZ311" s="21"/>
      <c r="BA311" s="21"/>
      <c r="BB311" s="20"/>
      <c r="BC311" s="23"/>
      <c r="BD311" s="211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8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11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79"/>
      <c r="AM312" s="21"/>
      <c r="AN312" s="21"/>
      <c r="AO312" s="21"/>
      <c r="AP312" s="21"/>
      <c r="AQ312" s="21"/>
      <c r="AR312" s="21"/>
      <c r="AS312" s="21"/>
      <c r="AT312" s="179"/>
      <c r="AU312" s="21"/>
      <c r="AV312" s="179"/>
      <c r="AW312" s="21"/>
      <c r="AX312" s="21"/>
      <c r="AY312" s="21"/>
      <c r="AZ312" s="21"/>
      <c r="BA312" s="21"/>
      <c r="BB312" s="20"/>
      <c r="BC312" s="23"/>
      <c r="BD312" s="211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5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11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79"/>
      <c r="AM313" s="21"/>
      <c r="AN313" s="21"/>
      <c r="AO313" s="21"/>
      <c r="AP313" s="21"/>
      <c r="AQ313" s="21"/>
      <c r="AR313" s="21"/>
      <c r="AS313" s="21"/>
      <c r="AT313" s="179"/>
      <c r="AU313" s="21"/>
      <c r="AV313" s="179"/>
      <c r="AW313" s="21"/>
      <c r="AX313" s="21"/>
      <c r="AY313" s="21"/>
      <c r="AZ313" s="21"/>
      <c r="BA313" s="21"/>
      <c r="BB313" s="20"/>
      <c r="BC313" s="23"/>
      <c r="BD313" s="211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61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9"/>
      <c r="P314" s="29"/>
      <c r="Q314" s="29"/>
      <c r="R314" s="29"/>
      <c r="S314" s="29"/>
      <c r="T314" s="29"/>
      <c r="U314" s="29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79"/>
      <c r="AM314" s="21"/>
      <c r="AN314" s="21"/>
      <c r="AO314" s="21"/>
      <c r="AP314" s="21"/>
      <c r="AQ314" s="21"/>
      <c r="AR314" s="21"/>
      <c r="AS314" s="21"/>
      <c r="AT314" s="179"/>
      <c r="AU314" s="21"/>
      <c r="AV314" s="179"/>
      <c r="AW314" s="21"/>
      <c r="AX314" s="21"/>
      <c r="AY314" s="21"/>
      <c r="AZ314" s="21"/>
      <c r="BA314" s="21"/>
      <c r="BB314" s="20"/>
      <c r="BC314" s="23"/>
      <c r="BD314" s="211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9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79"/>
      <c r="AM315" s="21"/>
      <c r="AN315" s="21"/>
      <c r="AO315" s="21"/>
      <c r="AP315" s="21"/>
      <c r="AQ315" s="21"/>
      <c r="AR315" s="21"/>
      <c r="AS315" s="21"/>
      <c r="AT315" s="179"/>
      <c r="AU315" s="21"/>
      <c r="AV315" s="179"/>
      <c r="AW315" s="21"/>
      <c r="AX315" s="21"/>
      <c r="AY315" s="21"/>
      <c r="AZ315" s="21"/>
      <c r="BA315" s="21"/>
      <c r="BB315" s="20"/>
      <c r="BC315" s="23"/>
      <c r="BD315" s="211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11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79"/>
      <c r="AM316" s="21"/>
      <c r="AN316" s="21"/>
      <c r="AO316" s="21"/>
      <c r="AP316" s="21"/>
      <c r="AQ316" s="21"/>
      <c r="AR316" s="21"/>
      <c r="AS316" s="21"/>
      <c r="AT316" s="179"/>
      <c r="AU316" s="21"/>
      <c r="AV316" s="179"/>
      <c r="AW316" s="21"/>
      <c r="AX316" s="21"/>
      <c r="AY316" s="21"/>
      <c r="AZ316" s="21"/>
      <c r="BA316" s="21"/>
      <c r="BB316" s="20"/>
      <c r="BC316" s="23"/>
      <c r="BD316" s="211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49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11"/>
      <c r="O317" s="23"/>
      <c r="P317" s="23"/>
      <c r="Q317" s="23"/>
      <c r="R317" s="23"/>
      <c r="S317" s="23"/>
      <c r="T317" s="23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79"/>
      <c r="AM317" s="21"/>
      <c r="AN317" s="21"/>
      <c r="AO317" s="21"/>
      <c r="AP317" s="21"/>
      <c r="AQ317" s="21"/>
      <c r="AR317" s="21"/>
      <c r="AS317" s="21"/>
      <c r="AT317" s="179"/>
      <c r="AU317" s="21"/>
      <c r="AV317" s="179"/>
      <c r="AW317" s="21"/>
      <c r="AX317" s="21"/>
      <c r="AY317" s="21"/>
      <c r="AZ317" s="21"/>
      <c r="BA317" s="21"/>
      <c r="BB317" s="20"/>
      <c r="BC317" s="23"/>
      <c r="BD317" s="211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49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11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79"/>
      <c r="AM318" s="21"/>
      <c r="AN318" s="21"/>
      <c r="AO318" s="21"/>
      <c r="AP318" s="21"/>
      <c r="AQ318" s="21"/>
      <c r="AR318" s="21"/>
      <c r="AS318" s="21"/>
      <c r="AT318" s="179"/>
      <c r="AU318" s="21"/>
      <c r="AV318" s="179"/>
      <c r="AW318" s="21"/>
      <c r="AX318" s="21"/>
      <c r="AY318" s="21"/>
      <c r="AZ318" s="21"/>
      <c r="BA318" s="21"/>
      <c r="BB318" s="20"/>
      <c r="BC318" s="23"/>
      <c r="BD318" s="211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11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79"/>
      <c r="AM319" s="21"/>
      <c r="AN319" s="21"/>
      <c r="AO319" s="21"/>
      <c r="AP319" s="21"/>
      <c r="AQ319" s="21"/>
      <c r="AR319" s="21"/>
      <c r="AS319" s="21"/>
      <c r="AT319" s="179"/>
      <c r="AU319" s="21"/>
      <c r="AV319" s="179"/>
      <c r="AW319" s="21"/>
      <c r="AX319" s="21"/>
      <c r="AY319" s="21"/>
      <c r="AZ319" s="21"/>
      <c r="BA319" s="21"/>
      <c r="BB319" s="20"/>
      <c r="BC319" s="23"/>
      <c r="BD319" s="211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67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79"/>
      <c r="AM320" s="21"/>
      <c r="AN320" s="21"/>
      <c r="AO320" s="21"/>
      <c r="AP320" s="21"/>
      <c r="AQ320" s="21"/>
      <c r="AR320" s="21"/>
      <c r="AS320" s="21"/>
      <c r="AT320" s="179"/>
      <c r="AU320" s="21"/>
      <c r="AV320" s="179"/>
      <c r="AW320" s="21"/>
      <c r="AX320" s="21"/>
      <c r="AY320" s="21"/>
      <c r="AZ320" s="21"/>
      <c r="BA320" s="21"/>
      <c r="BB320" s="20"/>
      <c r="BC320" s="23"/>
      <c r="BD320" s="211"/>
      <c r="BE320" s="23"/>
      <c r="BF320" s="23"/>
      <c r="BG320" s="21"/>
      <c r="BH320" s="21"/>
      <c r="BI320" s="21"/>
      <c r="BJ320" s="20"/>
      <c r="BK320" s="23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4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79"/>
      <c r="AM321" s="21"/>
      <c r="AN321" s="21"/>
      <c r="AO321" s="21"/>
      <c r="AP321" s="21"/>
      <c r="AQ321" s="21"/>
      <c r="AR321" s="21"/>
      <c r="AS321" s="21"/>
      <c r="AT321" s="179"/>
      <c r="AU321" s="21"/>
      <c r="AV321" s="179"/>
      <c r="AW321" s="21"/>
      <c r="AX321" s="21"/>
      <c r="AY321" s="21"/>
      <c r="AZ321" s="21"/>
      <c r="BA321" s="21"/>
      <c r="BB321" s="20"/>
      <c r="BC321" s="23"/>
      <c r="BD321" s="211"/>
      <c r="BE321" s="63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4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79"/>
      <c r="AM322" s="21"/>
      <c r="AN322" s="21"/>
      <c r="AO322" s="21"/>
      <c r="AP322" s="21"/>
      <c r="AQ322" s="21"/>
      <c r="AR322" s="21"/>
      <c r="AS322" s="21"/>
      <c r="AT322" s="179"/>
      <c r="AU322" s="21"/>
      <c r="AV322" s="179"/>
      <c r="AW322" s="21"/>
      <c r="AX322" s="21"/>
      <c r="AY322" s="21"/>
      <c r="AZ322" s="21"/>
      <c r="BA322" s="21"/>
      <c r="BB322" s="20"/>
      <c r="BC322" s="23"/>
      <c r="BD322" s="211"/>
      <c r="BE322" s="63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6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79"/>
      <c r="AM323" s="21"/>
      <c r="AN323" s="21"/>
      <c r="AO323" s="21"/>
      <c r="AP323" s="21"/>
      <c r="AQ323" s="21"/>
      <c r="AR323" s="21"/>
      <c r="AS323" s="21"/>
      <c r="AT323" s="179"/>
      <c r="AU323" s="21"/>
      <c r="AV323" s="179"/>
      <c r="AW323" s="21"/>
      <c r="AX323" s="21"/>
      <c r="AY323" s="21"/>
      <c r="AZ323" s="21"/>
      <c r="BA323" s="21"/>
      <c r="BB323" s="20"/>
      <c r="BC323" s="20"/>
      <c r="BD323" s="20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5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79"/>
      <c r="AM324" s="21"/>
      <c r="AN324" s="21"/>
      <c r="AO324" s="21"/>
      <c r="AP324" s="21"/>
      <c r="AQ324" s="21"/>
      <c r="AR324" s="21"/>
      <c r="AS324" s="21"/>
      <c r="AT324" s="179"/>
      <c r="AU324" s="21"/>
      <c r="AV324" s="179"/>
      <c r="AW324" s="21"/>
      <c r="AX324" s="21"/>
      <c r="AY324" s="21"/>
      <c r="AZ324" s="21"/>
      <c r="BA324" s="21"/>
      <c r="BB324" s="20"/>
      <c r="BC324" s="23"/>
      <c r="BD324" s="211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20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79"/>
      <c r="AM325" s="21"/>
      <c r="AN325" s="21"/>
      <c r="AO325" s="21"/>
      <c r="AP325" s="21"/>
      <c r="AQ325" s="21"/>
      <c r="AR325" s="21"/>
      <c r="AS325" s="21"/>
      <c r="AT325" s="179"/>
      <c r="AU325" s="21"/>
      <c r="AV325" s="179"/>
      <c r="AW325" s="21"/>
      <c r="AX325" s="21"/>
      <c r="AY325" s="21"/>
      <c r="AZ325" s="21"/>
      <c r="BA325" s="21"/>
      <c r="BB325" s="20"/>
      <c r="BC325" s="23"/>
      <c r="BD325" s="211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20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79"/>
      <c r="AM326" s="21"/>
      <c r="AN326" s="21"/>
      <c r="AO326" s="21"/>
      <c r="AP326" s="21"/>
      <c r="AQ326" s="21"/>
      <c r="AR326" s="21"/>
      <c r="AS326" s="21"/>
      <c r="AT326" s="179"/>
      <c r="AU326" s="21"/>
      <c r="AV326" s="179"/>
      <c r="AW326" s="21"/>
      <c r="AX326" s="21"/>
      <c r="AY326" s="21"/>
      <c r="AZ326" s="21"/>
      <c r="BA326" s="21"/>
      <c r="BB326" s="20"/>
      <c r="BC326" s="23"/>
      <c r="BD326" s="211"/>
      <c r="BE326" s="20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20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79"/>
      <c r="AM327" s="21"/>
      <c r="AN327" s="21"/>
      <c r="AO327" s="21"/>
      <c r="AP327" s="21"/>
      <c r="AQ327" s="21"/>
      <c r="AR327" s="21"/>
      <c r="AS327" s="21"/>
      <c r="AT327" s="179"/>
      <c r="AU327" s="21"/>
      <c r="AV327" s="179"/>
      <c r="AW327" s="21"/>
      <c r="AX327" s="21"/>
      <c r="AY327" s="21"/>
      <c r="AZ327" s="21"/>
      <c r="BA327" s="21"/>
      <c r="BB327" s="20"/>
      <c r="BC327" s="23"/>
      <c r="BD327" s="211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9"/>
      <c r="AJ328" s="29"/>
      <c r="AK328" s="21"/>
      <c r="AL328" s="211"/>
      <c r="AM328" s="29"/>
      <c r="AN328" s="29"/>
      <c r="AO328" s="21"/>
      <c r="AP328" s="21"/>
      <c r="AQ328" s="21"/>
      <c r="AR328" s="21"/>
      <c r="AS328" s="21"/>
      <c r="AT328" s="211"/>
      <c r="AU328" s="29"/>
      <c r="AV328" s="211"/>
      <c r="AW328" s="29"/>
      <c r="AX328" s="21"/>
      <c r="AY328" s="21"/>
      <c r="AZ328" s="21"/>
      <c r="BA328" s="21"/>
      <c r="BB328" s="20"/>
      <c r="BC328" s="23"/>
      <c r="BD328" s="211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9"/>
      <c r="AJ329" s="29"/>
      <c r="AK329" s="21"/>
      <c r="AL329" s="211"/>
      <c r="AM329" s="29"/>
      <c r="AN329" s="29"/>
      <c r="AO329" s="21"/>
      <c r="AP329" s="21"/>
      <c r="AQ329" s="21"/>
      <c r="AR329" s="21"/>
      <c r="AS329" s="21"/>
      <c r="AT329" s="211"/>
      <c r="AU329" s="29"/>
      <c r="AV329" s="211"/>
      <c r="AW329" s="29"/>
      <c r="AX329" s="21"/>
      <c r="AY329" s="21"/>
      <c r="AZ329" s="21"/>
      <c r="BA329" s="21"/>
      <c r="BB329" s="20"/>
      <c r="BC329" s="23"/>
      <c r="BD329" s="211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9"/>
      <c r="AJ330" s="29"/>
      <c r="AK330" s="21"/>
      <c r="AL330" s="211"/>
      <c r="AM330" s="29"/>
      <c r="AN330" s="29"/>
      <c r="AO330" s="21"/>
      <c r="AP330" s="21"/>
      <c r="AQ330" s="21"/>
      <c r="AR330" s="21"/>
      <c r="AS330" s="21"/>
      <c r="AT330" s="211"/>
      <c r="AU330" s="29"/>
      <c r="AV330" s="211"/>
      <c r="AW330" s="29"/>
      <c r="AX330" s="21"/>
      <c r="AY330" s="21"/>
      <c r="AZ330" s="21"/>
      <c r="BA330" s="21"/>
      <c r="BB330" s="20"/>
      <c r="BC330" s="23"/>
      <c r="BD330" s="211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4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9"/>
      <c r="AJ331" s="29"/>
      <c r="AK331" s="21"/>
      <c r="AL331" s="211"/>
      <c r="AM331" s="29"/>
      <c r="AN331" s="29"/>
      <c r="AO331" s="21"/>
      <c r="AP331" s="21"/>
      <c r="AQ331" s="21"/>
      <c r="AR331" s="21"/>
      <c r="AS331" s="21"/>
      <c r="AT331" s="211"/>
      <c r="AU331" s="29"/>
      <c r="AV331" s="211"/>
      <c r="AW331" s="29"/>
      <c r="AX331" s="21"/>
      <c r="AY331" s="21"/>
      <c r="AZ331" s="21"/>
      <c r="BA331" s="21"/>
      <c r="BB331" s="20"/>
      <c r="BC331" s="23"/>
      <c r="BD331" s="211"/>
      <c r="BE331" s="29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9"/>
      <c r="AJ332" s="29"/>
      <c r="AK332" s="21"/>
      <c r="AL332" s="211"/>
      <c r="AM332" s="29"/>
      <c r="AN332" s="29"/>
      <c r="AO332" s="21"/>
      <c r="AP332" s="21"/>
      <c r="AQ332" s="21"/>
      <c r="AR332" s="21"/>
      <c r="AS332" s="21"/>
      <c r="AT332" s="211"/>
      <c r="AU332" s="29"/>
      <c r="AV332" s="211"/>
      <c r="AW332" s="29"/>
      <c r="AX332" s="21"/>
      <c r="AY332" s="21"/>
      <c r="AZ332" s="21"/>
      <c r="BA332" s="21"/>
      <c r="BB332" s="20"/>
      <c r="BC332" s="23"/>
      <c r="BD332" s="211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9"/>
      <c r="AJ333" s="29"/>
      <c r="AK333" s="21"/>
      <c r="AL333" s="211"/>
      <c r="AM333" s="29"/>
      <c r="AN333" s="29"/>
      <c r="AO333" s="21"/>
      <c r="AP333" s="21"/>
      <c r="AQ333" s="21"/>
      <c r="AR333" s="21"/>
      <c r="AS333" s="21"/>
      <c r="AT333" s="211"/>
      <c r="AU333" s="29"/>
      <c r="AV333" s="211"/>
      <c r="AW333" s="29"/>
      <c r="AX333" s="21"/>
      <c r="AY333" s="21"/>
      <c r="AZ333" s="21"/>
      <c r="BA333" s="21"/>
      <c r="BB333" s="20"/>
      <c r="BC333" s="23"/>
      <c r="BD333" s="211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9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79"/>
      <c r="AM334" s="21"/>
      <c r="AN334" s="21"/>
      <c r="AO334" s="21"/>
      <c r="AP334" s="21"/>
      <c r="AQ334" s="21"/>
      <c r="AR334" s="21"/>
      <c r="AS334" s="21"/>
      <c r="AT334" s="179"/>
      <c r="AU334" s="21"/>
      <c r="AV334" s="179"/>
      <c r="AW334" s="21"/>
      <c r="AX334" s="21"/>
      <c r="AY334" s="21"/>
      <c r="AZ334" s="21"/>
      <c r="BA334" s="21"/>
      <c r="BB334" s="20"/>
      <c r="BC334" s="23"/>
      <c r="BD334" s="211"/>
      <c r="BE334" s="63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8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79"/>
      <c r="AM335" s="21"/>
      <c r="AN335" s="21"/>
      <c r="AO335" s="21"/>
      <c r="AP335" s="21"/>
      <c r="AQ335" s="21"/>
      <c r="AR335" s="21"/>
      <c r="AS335" s="21"/>
      <c r="AT335" s="179"/>
      <c r="AU335" s="21"/>
      <c r="AV335" s="179"/>
      <c r="AW335" s="21"/>
      <c r="AX335" s="21"/>
      <c r="AY335" s="21"/>
      <c r="AZ335" s="21"/>
      <c r="BA335" s="21"/>
      <c r="BB335" s="20"/>
      <c r="BC335" s="23"/>
      <c r="BD335" s="211"/>
      <c r="BE335" s="20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6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79"/>
      <c r="AM336" s="21"/>
      <c r="AN336" s="21"/>
      <c r="AO336" s="21"/>
      <c r="AP336" s="21"/>
      <c r="AQ336" s="21"/>
      <c r="AR336" s="21"/>
      <c r="AS336" s="21"/>
      <c r="AT336" s="179"/>
      <c r="AU336" s="21"/>
      <c r="AV336" s="179"/>
      <c r="AW336" s="21"/>
      <c r="AX336" s="21"/>
      <c r="AY336" s="21"/>
      <c r="AZ336" s="21"/>
      <c r="BA336" s="21"/>
      <c r="BB336" s="20"/>
      <c r="BC336" s="23"/>
      <c r="BD336" s="211"/>
      <c r="BE336" s="63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8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79"/>
      <c r="AM337" s="21"/>
      <c r="AN337" s="21"/>
      <c r="AO337" s="21"/>
      <c r="AP337" s="21"/>
      <c r="AQ337" s="21"/>
      <c r="AR337" s="21"/>
      <c r="AS337" s="21"/>
      <c r="AT337" s="179"/>
      <c r="AU337" s="21"/>
      <c r="AV337" s="179"/>
      <c r="AW337" s="21"/>
      <c r="AX337" s="21"/>
      <c r="AY337" s="21"/>
      <c r="AZ337" s="21"/>
      <c r="BA337" s="21"/>
      <c r="BB337" s="20"/>
      <c r="BC337" s="23"/>
      <c r="BD337" s="211"/>
      <c r="BE337" s="20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56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79"/>
      <c r="AM338" s="21"/>
      <c r="AN338" s="21"/>
      <c r="AO338" s="21"/>
      <c r="AP338" s="21"/>
      <c r="AQ338" s="21"/>
      <c r="AR338" s="21"/>
      <c r="AS338" s="21"/>
      <c r="AT338" s="179"/>
      <c r="AU338" s="21"/>
      <c r="AV338" s="179"/>
      <c r="AW338" s="21"/>
      <c r="AX338" s="21"/>
      <c r="AY338" s="21"/>
      <c r="AZ338" s="21"/>
      <c r="BA338" s="21"/>
      <c r="BB338" s="20"/>
      <c r="BC338" s="23"/>
      <c r="BD338" s="211"/>
      <c r="BE338" s="63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3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79"/>
      <c r="AM339" s="21"/>
      <c r="AN339" s="21"/>
      <c r="AO339" s="21"/>
      <c r="AP339" s="21"/>
      <c r="AQ339" s="21"/>
      <c r="AR339" s="21"/>
      <c r="AS339" s="21"/>
      <c r="AT339" s="179"/>
      <c r="AU339" s="21"/>
      <c r="AV339" s="179"/>
      <c r="AW339" s="21"/>
      <c r="AX339" s="21"/>
      <c r="AY339" s="21"/>
      <c r="AZ339" s="21"/>
      <c r="BA339" s="21"/>
      <c r="BB339" s="20"/>
      <c r="BC339" s="23"/>
      <c r="BD339" s="211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79"/>
      <c r="AM340" s="21"/>
      <c r="AN340" s="21"/>
      <c r="AO340" s="21"/>
      <c r="AP340" s="21"/>
      <c r="AQ340" s="21"/>
      <c r="AR340" s="21"/>
      <c r="AS340" s="21"/>
      <c r="AT340" s="179"/>
      <c r="AU340" s="21"/>
      <c r="AV340" s="179"/>
      <c r="AW340" s="21"/>
      <c r="AX340" s="21"/>
      <c r="AY340" s="21"/>
      <c r="AZ340" s="21"/>
      <c r="BA340" s="21"/>
      <c r="BB340" s="20"/>
      <c r="BC340" s="23"/>
      <c r="BD340" s="211"/>
      <c r="BE340" s="63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46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79"/>
      <c r="AM341" s="21"/>
      <c r="AN341" s="21"/>
      <c r="AO341" s="21"/>
      <c r="AP341" s="21"/>
      <c r="AQ341" s="21"/>
      <c r="AR341" s="21"/>
      <c r="AS341" s="21"/>
      <c r="AT341" s="179"/>
      <c r="AU341" s="21"/>
      <c r="AV341" s="179"/>
      <c r="AW341" s="21"/>
      <c r="AX341" s="21"/>
      <c r="AY341" s="21"/>
      <c r="AZ341" s="21"/>
      <c r="BA341" s="21"/>
      <c r="BB341" s="20"/>
      <c r="BC341" s="23"/>
      <c r="BD341" s="211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79"/>
      <c r="AM342" s="21"/>
      <c r="AN342" s="21"/>
      <c r="AO342" s="21"/>
      <c r="AP342" s="21"/>
      <c r="AQ342" s="21"/>
      <c r="AR342" s="21"/>
      <c r="AS342" s="21"/>
      <c r="AT342" s="179"/>
      <c r="AU342" s="21"/>
      <c r="AV342" s="179"/>
      <c r="AW342" s="21"/>
      <c r="AX342" s="21"/>
      <c r="AY342" s="21"/>
      <c r="AZ342" s="21"/>
      <c r="BA342" s="21"/>
      <c r="BB342" s="20"/>
      <c r="BC342" s="23"/>
      <c r="BD342" s="183"/>
      <c r="BE342" s="187"/>
      <c r="BF342" s="29"/>
      <c r="BG342" s="21"/>
      <c r="BH342" s="21"/>
      <c r="BI342" s="21"/>
      <c r="BJ342" s="21"/>
      <c r="BK342" s="21"/>
      <c r="BL342" s="21"/>
      <c r="BM342" s="21"/>
      <c r="BN342" s="188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11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79"/>
      <c r="AM343" s="21"/>
      <c r="AN343" s="21"/>
      <c r="AO343" s="21"/>
      <c r="AP343" s="21"/>
      <c r="AQ343" s="21"/>
      <c r="AR343" s="21"/>
      <c r="AS343" s="21"/>
      <c r="AT343" s="179"/>
      <c r="AU343" s="21"/>
      <c r="AV343" s="179"/>
      <c r="AW343" s="21"/>
      <c r="AX343" s="21"/>
      <c r="AY343" s="21"/>
      <c r="AZ343" s="21"/>
      <c r="BA343" s="21"/>
      <c r="BB343" s="20"/>
      <c r="BC343" s="23"/>
      <c r="BD343" s="183"/>
      <c r="BE343" s="187"/>
      <c r="BF343" s="29"/>
      <c r="BG343" s="21"/>
      <c r="BH343" s="21"/>
      <c r="BI343" s="21"/>
      <c r="BJ343" s="21"/>
      <c r="BK343" s="21"/>
      <c r="BL343" s="21"/>
      <c r="BM343" s="21"/>
      <c r="BN343" s="188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79"/>
      <c r="AM344" s="21"/>
      <c r="AN344" s="21"/>
      <c r="AO344" s="21"/>
      <c r="AP344" s="21"/>
      <c r="AQ344" s="21"/>
      <c r="AR344" s="21"/>
      <c r="AS344" s="21"/>
      <c r="AT344" s="179"/>
      <c r="AU344" s="21"/>
      <c r="AV344" s="179"/>
      <c r="AW344" s="21"/>
      <c r="AX344" s="21"/>
      <c r="AY344" s="21"/>
      <c r="AZ344" s="21"/>
      <c r="BA344" s="21"/>
      <c r="BB344" s="20"/>
      <c r="BC344" s="23"/>
      <c r="BD344" s="211"/>
      <c r="BE344" s="20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79"/>
      <c r="AM345" s="21"/>
      <c r="AN345" s="21"/>
      <c r="AO345" s="21"/>
      <c r="AP345" s="21"/>
      <c r="AQ345" s="21"/>
      <c r="AR345" s="21"/>
      <c r="AS345" s="21"/>
      <c r="AT345" s="179"/>
      <c r="AU345" s="21"/>
      <c r="AV345" s="179"/>
      <c r="AW345" s="21"/>
      <c r="AX345" s="21"/>
      <c r="AY345" s="21"/>
      <c r="AZ345" s="21"/>
      <c r="BA345" s="21"/>
      <c r="BB345" s="20"/>
      <c r="BC345" s="23"/>
      <c r="BD345" s="183"/>
      <c r="BE345" s="187"/>
      <c r="BF345" s="20"/>
      <c r="BG345" s="21"/>
      <c r="BH345" s="21"/>
      <c r="BI345" s="21"/>
      <c r="BJ345" s="21"/>
      <c r="BK345" s="21"/>
      <c r="BL345" s="21"/>
      <c r="BM345" s="21"/>
      <c r="BN345" s="188"/>
      <c r="BO345" s="24"/>
      <c r="BP345" s="21"/>
      <c r="BQ345" s="21"/>
      <c r="BR345" s="23"/>
      <c r="BS345" s="23"/>
      <c r="BT345" s="24"/>
      <c r="BU345" s="25"/>
    </row>
    <row r="346" spans="1:73" s="22" customFormat="1" ht="189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63"/>
      <c r="P346" s="63"/>
      <c r="Q346" s="63"/>
      <c r="R346" s="63"/>
      <c r="S346" s="63"/>
      <c r="T346" s="63"/>
      <c r="U346" s="6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79"/>
      <c r="AM346" s="21"/>
      <c r="AN346" s="21"/>
      <c r="AO346" s="21"/>
      <c r="AP346" s="21"/>
      <c r="AQ346" s="21"/>
      <c r="AR346" s="21"/>
      <c r="AS346" s="21"/>
      <c r="AT346" s="179"/>
      <c r="AU346" s="21"/>
      <c r="AV346" s="179"/>
      <c r="AW346" s="21"/>
      <c r="AX346" s="21"/>
      <c r="AY346" s="21"/>
      <c r="AZ346" s="21"/>
      <c r="BA346" s="21"/>
      <c r="BB346" s="20"/>
      <c r="BC346" s="23"/>
      <c r="BD346" s="183"/>
      <c r="BE346" s="187"/>
      <c r="BF346" s="20"/>
      <c r="BG346" s="21"/>
      <c r="BH346" s="21"/>
      <c r="BI346" s="21"/>
      <c r="BJ346" s="21"/>
      <c r="BK346" s="21"/>
      <c r="BL346" s="21"/>
      <c r="BM346" s="21"/>
      <c r="BN346" s="188"/>
      <c r="BO346" s="24"/>
      <c r="BP346" s="21"/>
      <c r="BQ346" s="21"/>
      <c r="BR346" s="23"/>
      <c r="BS346" s="23"/>
      <c r="BT346" s="24"/>
      <c r="BU346" s="25"/>
    </row>
    <row r="347" spans="1:73" s="22" customFormat="1" ht="18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79"/>
      <c r="AM347" s="21"/>
      <c r="AN347" s="21"/>
      <c r="AO347" s="21"/>
      <c r="AP347" s="21"/>
      <c r="AQ347" s="21"/>
      <c r="AR347" s="21"/>
      <c r="AS347" s="21"/>
      <c r="AT347" s="179"/>
      <c r="AU347" s="21"/>
      <c r="AV347" s="179"/>
      <c r="AW347" s="21"/>
      <c r="AX347" s="21"/>
      <c r="AY347" s="21"/>
      <c r="AZ347" s="21"/>
      <c r="BA347" s="21"/>
      <c r="BB347" s="20"/>
      <c r="BC347" s="23"/>
      <c r="BD347" s="211"/>
      <c r="BE347" s="20"/>
      <c r="BF347" s="20"/>
      <c r="BG347" s="21"/>
      <c r="BH347" s="21"/>
      <c r="BI347" s="21"/>
      <c r="BJ347" s="20"/>
      <c r="BK347" s="23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79"/>
      <c r="AM348" s="21"/>
      <c r="AN348" s="21"/>
      <c r="AO348" s="21"/>
      <c r="AP348" s="21"/>
      <c r="AQ348" s="21"/>
      <c r="AR348" s="21"/>
      <c r="AS348" s="21"/>
      <c r="AT348" s="179"/>
      <c r="AU348" s="21"/>
      <c r="AV348" s="179"/>
      <c r="AW348" s="21"/>
      <c r="AX348" s="21"/>
      <c r="AY348" s="21"/>
      <c r="AZ348" s="21"/>
      <c r="BA348" s="21"/>
      <c r="BB348" s="20"/>
      <c r="BC348" s="23"/>
      <c r="BD348" s="189"/>
      <c r="BE348" s="187"/>
      <c r="BF348" s="20"/>
      <c r="BG348" s="21"/>
      <c r="BH348" s="21"/>
      <c r="BI348" s="21"/>
      <c r="BJ348" s="20"/>
      <c r="BK348" s="23"/>
      <c r="BL348" s="23"/>
      <c r="BM348" s="21"/>
      <c r="BN348" s="188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79"/>
      <c r="AM349" s="21"/>
      <c r="AN349" s="21"/>
      <c r="AO349" s="21"/>
      <c r="AP349" s="21"/>
      <c r="AQ349" s="21"/>
      <c r="AR349" s="21"/>
      <c r="AS349" s="21"/>
      <c r="AT349" s="179"/>
      <c r="AU349" s="21"/>
      <c r="AV349" s="179"/>
      <c r="AW349" s="21"/>
      <c r="AX349" s="21"/>
      <c r="AY349" s="21"/>
      <c r="AZ349" s="21"/>
      <c r="BA349" s="21"/>
      <c r="BB349" s="20"/>
      <c r="BC349" s="23"/>
      <c r="BD349" s="211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79"/>
      <c r="AM350" s="21"/>
      <c r="AN350" s="21"/>
      <c r="AO350" s="21"/>
      <c r="AP350" s="21"/>
      <c r="AQ350" s="21"/>
      <c r="AR350" s="21"/>
      <c r="AS350" s="21"/>
      <c r="AT350" s="179"/>
      <c r="AU350" s="21"/>
      <c r="AV350" s="179"/>
      <c r="AW350" s="21"/>
      <c r="AX350" s="21"/>
      <c r="AY350" s="21"/>
      <c r="AZ350" s="21"/>
      <c r="BA350" s="21"/>
      <c r="BB350" s="20"/>
      <c r="BC350" s="23"/>
      <c r="BD350" s="211"/>
      <c r="BE350" s="23"/>
      <c r="BF350" s="20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79"/>
      <c r="AM351" s="21"/>
      <c r="AN351" s="21"/>
      <c r="AO351" s="21"/>
      <c r="AP351" s="21"/>
      <c r="AQ351" s="21"/>
      <c r="AR351" s="21"/>
      <c r="AS351" s="21"/>
      <c r="AT351" s="179"/>
      <c r="AU351" s="21"/>
      <c r="AV351" s="179"/>
      <c r="AW351" s="21"/>
      <c r="AX351" s="21"/>
      <c r="AY351" s="21"/>
      <c r="AZ351" s="21"/>
      <c r="BA351" s="21"/>
      <c r="BB351" s="20"/>
      <c r="BC351" s="23"/>
      <c r="BD351" s="211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79"/>
      <c r="AM352" s="21"/>
      <c r="AN352" s="21"/>
      <c r="AO352" s="21"/>
      <c r="AP352" s="21"/>
      <c r="AQ352" s="21"/>
      <c r="AR352" s="21"/>
      <c r="AS352" s="21"/>
      <c r="AT352" s="179"/>
      <c r="AU352" s="21"/>
      <c r="AV352" s="179"/>
      <c r="AW352" s="21"/>
      <c r="AX352" s="21"/>
      <c r="AY352" s="21"/>
      <c r="AZ352" s="21"/>
      <c r="BA352" s="21"/>
      <c r="BB352" s="20"/>
      <c r="BC352" s="23"/>
      <c r="BD352" s="211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12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1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1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11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79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2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1"/>
      <c r="BE356" s="23"/>
      <c r="BF356" s="23"/>
      <c r="BG356" s="21"/>
      <c r="BH356" s="21"/>
      <c r="BI356" s="21"/>
      <c r="BJ356" s="21"/>
      <c r="BK356" s="21"/>
      <c r="BL356" s="20"/>
      <c r="BM356" s="23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79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79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7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1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2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11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79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29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79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9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0"/>
      <c r="AI362" s="23"/>
      <c r="AJ362" s="23"/>
      <c r="AK362" s="23"/>
      <c r="AL362" s="211"/>
      <c r="AM362" s="23"/>
      <c r="AN362" s="23"/>
      <c r="AO362" s="21"/>
      <c r="AP362" s="21"/>
      <c r="AQ362" s="21"/>
      <c r="AR362" s="21"/>
      <c r="AS362" s="21"/>
      <c r="AT362" s="211"/>
      <c r="AU362" s="23"/>
      <c r="AV362" s="211"/>
      <c r="AW362" s="23"/>
      <c r="AX362" s="21"/>
      <c r="AY362" s="21"/>
      <c r="AZ362" s="21"/>
      <c r="BA362" s="21"/>
      <c r="BB362" s="20"/>
      <c r="BC362" s="23"/>
      <c r="BD362" s="211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0"/>
      <c r="AK363" s="23"/>
      <c r="AL363" s="23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3"/>
      <c r="BD363" s="211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11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0"/>
      <c r="AK364" s="23"/>
      <c r="AL364" s="23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3"/>
      <c r="BD364" s="211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11"/>
      <c r="O365" s="23"/>
      <c r="P365" s="23"/>
      <c r="Q365" s="23"/>
      <c r="R365" s="23"/>
      <c r="S365" s="23"/>
      <c r="T365" s="23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0"/>
      <c r="AK365" s="23"/>
      <c r="AL365" s="23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3"/>
      <c r="BD365" s="211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11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0"/>
      <c r="AK366" s="23"/>
      <c r="AL366" s="23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3"/>
      <c r="BD366" s="211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11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23"/>
      <c r="AL367" s="23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3"/>
      <c r="BD367" s="211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1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11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79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1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11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79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6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0"/>
      <c r="R372" s="20"/>
      <c r="S372" s="20"/>
      <c r="T372" s="20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79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0"/>
      <c r="R373" s="20"/>
      <c r="S373" s="20"/>
      <c r="T373" s="20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79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0"/>
      <c r="AK374" s="23"/>
      <c r="AL374" s="23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3"/>
      <c r="BD374" s="211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79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0"/>
      <c r="R376" s="20"/>
      <c r="S376" s="20"/>
      <c r="T376" s="20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79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11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79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1"/>
      <c r="BE378" s="29"/>
      <c r="BF378" s="29"/>
      <c r="BG378" s="21"/>
      <c r="BH378" s="21"/>
      <c r="BI378" s="21"/>
      <c r="BJ378" s="20"/>
      <c r="BK378" s="63"/>
      <c r="BL378" s="29"/>
      <c r="BM378" s="21"/>
      <c r="BN378" s="188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1"/>
      <c r="BE379" s="190"/>
      <c r="BF379" s="29"/>
      <c r="BG379" s="21"/>
      <c r="BH379" s="21"/>
      <c r="BI379" s="21"/>
      <c r="BJ379" s="20"/>
      <c r="BK379" s="63"/>
      <c r="BL379" s="29"/>
      <c r="BM379" s="21"/>
      <c r="BN379" s="188"/>
      <c r="BO379" s="24"/>
      <c r="BP379" s="21"/>
      <c r="BQ379" s="21"/>
      <c r="BR379" s="23"/>
      <c r="BS379" s="23"/>
      <c r="BT379" s="24"/>
      <c r="BU379" s="25"/>
    </row>
    <row r="380" spans="1:73" s="22" customFormat="1" ht="219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63"/>
      <c r="P380" s="63"/>
      <c r="Q380" s="63"/>
      <c r="R380" s="63"/>
      <c r="S380" s="63"/>
      <c r="T380" s="63"/>
      <c r="U380" s="6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9"/>
      <c r="BE380" s="191"/>
      <c r="BF380" s="192"/>
      <c r="BG380" s="21"/>
      <c r="BH380" s="21"/>
      <c r="BI380" s="21"/>
      <c r="BJ380" s="21"/>
      <c r="BK380" s="21"/>
      <c r="BL380" s="21"/>
      <c r="BM380" s="21"/>
      <c r="BN380" s="188"/>
      <c r="BO380" s="24"/>
      <c r="BP380" s="21"/>
      <c r="BQ380" s="21"/>
      <c r="BR380" s="23"/>
      <c r="BS380" s="23"/>
      <c r="BT380" s="24"/>
      <c r="BU380" s="25"/>
    </row>
    <row r="381" spans="1:73" s="22" customFormat="1" ht="219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1"/>
      <c r="BE381" s="29"/>
      <c r="BF381" s="29"/>
      <c r="BG381" s="21"/>
      <c r="BH381" s="21"/>
      <c r="BI381" s="21"/>
      <c r="BJ381" s="21"/>
      <c r="BK381" s="21"/>
      <c r="BL381" s="21"/>
      <c r="BM381" s="21"/>
      <c r="BN381" s="188"/>
      <c r="BO381" s="24"/>
      <c r="BP381" s="21"/>
      <c r="BQ381" s="21"/>
      <c r="BR381" s="23"/>
      <c r="BS381" s="23"/>
      <c r="BT381" s="24"/>
      <c r="BU381" s="25"/>
    </row>
    <row r="382" spans="1:73" s="22" customFormat="1" ht="219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9"/>
      <c r="BE382" s="191"/>
      <c r="BF382" s="192"/>
      <c r="BG382" s="21"/>
      <c r="BH382" s="21"/>
      <c r="BI382" s="21"/>
      <c r="BJ382" s="21"/>
      <c r="BK382" s="21"/>
      <c r="BL382" s="21"/>
      <c r="BM382" s="21"/>
      <c r="BN382" s="188"/>
      <c r="BO382" s="24"/>
      <c r="BP382" s="21"/>
      <c r="BQ382" s="21"/>
      <c r="BR382" s="23"/>
      <c r="BS382" s="23"/>
      <c r="BT382" s="24"/>
      <c r="BU382" s="25"/>
    </row>
    <row r="383" spans="1:73" s="22" customFormat="1" ht="409.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1"/>
      <c r="BE383" s="29"/>
      <c r="BF383" s="20"/>
      <c r="BG383" s="21"/>
      <c r="BH383" s="21"/>
      <c r="BI383" s="21"/>
      <c r="BJ383" s="21"/>
      <c r="BK383" s="21"/>
      <c r="BL383" s="21"/>
      <c r="BM383" s="21"/>
      <c r="BN383" s="188"/>
      <c r="BO383" s="24"/>
      <c r="BP383" s="21"/>
      <c r="BQ383" s="21"/>
      <c r="BR383" s="23"/>
      <c r="BS383" s="23"/>
      <c r="BT383" s="24"/>
      <c r="BU383" s="25"/>
    </row>
    <row r="384" spans="1:73" s="22" customFormat="1" ht="40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9"/>
      <c r="AJ384" s="29"/>
      <c r="AK384" s="21"/>
      <c r="AL384" s="211"/>
      <c r="AM384" s="29"/>
      <c r="AN384" s="29"/>
      <c r="AO384" s="21"/>
      <c r="AP384" s="21"/>
      <c r="AQ384" s="21"/>
      <c r="AR384" s="21"/>
      <c r="AS384" s="21"/>
      <c r="AT384" s="211"/>
      <c r="AU384" s="29"/>
      <c r="AV384" s="211"/>
      <c r="AW384" s="29"/>
      <c r="AX384" s="21"/>
      <c r="AY384" s="21"/>
      <c r="AZ384" s="21"/>
      <c r="BA384" s="21"/>
      <c r="BB384" s="21"/>
      <c r="BC384" s="21"/>
      <c r="BD384" s="211"/>
      <c r="BE384" s="29"/>
      <c r="BF384" s="29"/>
      <c r="BG384" s="21"/>
      <c r="BH384" s="21"/>
      <c r="BI384" s="21"/>
      <c r="BJ384" s="21"/>
      <c r="BK384" s="21"/>
      <c r="BL384" s="21"/>
      <c r="BM384" s="21"/>
      <c r="BN384" s="188"/>
      <c r="BO384" s="24"/>
      <c r="BP384" s="21"/>
      <c r="BQ384" s="21"/>
      <c r="BR384" s="23"/>
      <c r="BS384" s="23"/>
      <c r="BT384" s="24"/>
      <c r="BU384" s="25"/>
    </row>
    <row r="385" spans="1:75" s="22" customFormat="1" ht="13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9"/>
      <c r="BE385" s="191"/>
      <c r="BF385" s="192"/>
      <c r="BG385" s="21"/>
      <c r="BH385" s="21"/>
      <c r="BI385" s="21"/>
      <c r="BJ385" s="21"/>
      <c r="BK385" s="21"/>
      <c r="BL385" s="21"/>
      <c r="BM385" s="21"/>
      <c r="BN385" s="188"/>
      <c r="BO385" s="24"/>
      <c r="BP385" s="21"/>
      <c r="BQ385" s="21"/>
      <c r="BR385" s="23"/>
      <c r="BS385" s="23"/>
      <c r="BT385" s="24"/>
      <c r="BU385" s="25"/>
    </row>
    <row r="386" spans="1:75" s="22" customFormat="1" ht="13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9"/>
      <c r="BE386" s="191"/>
      <c r="BF386" s="192"/>
      <c r="BG386" s="21"/>
      <c r="BH386" s="21"/>
      <c r="BI386" s="21"/>
      <c r="BJ386" s="21"/>
      <c r="BK386" s="21"/>
      <c r="BL386" s="21"/>
      <c r="BM386" s="21"/>
      <c r="BN386" s="188"/>
      <c r="BO386" s="24"/>
      <c r="BP386" s="21"/>
      <c r="BQ386" s="21"/>
      <c r="BR386" s="23"/>
      <c r="BS386" s="23"/>
      <c r="BT386" s="24"/>
      <c r="BU386" s="25"/>
    </row>
    <row r="387" spans="1:75" s="22" customFormat="1" ht="13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9"/>
      <c r="BE387" s="191"/>
      <c r="BF387" s="192"/>
      <c r="BG387" s="21"/>
      <c r="BH387" s="21"/>
      <c r="BI387" s="21"/>
      <c r="BJ387" s="21"/>
      <c r="BK387" s="21"/>
      <c r="BL387" s="21"/>
      <c r="BM387" s="21"/>
      <c r="BN387" s="188"/>
      <c r="BO387" s="24"/>
      <c r="BP387" s="21"/>
      <c r="BQ387" s="21"/>
      <c r="BR387" s="23"/>
      <c r="BS387" s="23"/>
      <c r="BT387" s="24"/>
      <c r="BU387" s="25"/>
    </row>
    <row r="388" spans="1:75" s="22" customFormat="1" ht="13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89"/>
      <c r="BE388" s="191"/>
      <c r="BF388" s="192"/>
      <c r="BG388" s="21"/>
      <c r="BH388" s="21"/>
      <c r="BI388" s="21"/>
      <c r="BJ388" s="21"/>
      <c r="BK388" s="21"/>
      <c r="BL388" s="21"/>
      <c r="BM388" s="21"/>
      <c r="BN388" s="188"/>
      <c r="BO388" s="24"/>
      <c r="BP388" s="21"/>
      <c r="BQ388" s="21"/>
      <c r="BR388" s="23"/>
      <c r="BS388" s="23"/>
      <c r="BT388" s="24"/>
      <c r="BU388" s="25"/>
    </row>
    <row r="389" spans="1:75" s="22" customFormat="1" ht="13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9"/>
      <c r="BE389" s="191"/>
      <c r="BF389" s="192"/>
      <c r="BG389" s="21"/>
      <c r="BH389" s="21"/>
      <c r="BI389" s="21"/>
      <c r="BJ389" s="21"/>
      <c r="BK389" s="21"/>
      <c r="BL389" s="21"/>
      <c r="BM389" s="21"/>
      <c r="BN389" s="188"/>
      <c r="BO389" s="24"/>
      <c r="BP389" s="21"/>
      <c r="BQ389" s="21"/>
      <c r="BR389" s="23"/>
      <c r="BS389" s="23"/>
      <c r="BT389" s="24"/>
      <c r="BU389" s="25"/>
    </row>
    <row r="390" spans="1:75" s="22" customFormat="1" ht="29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0"/>
      <c r="BC390" s="21"/>
      <c r="BD390" s="211"/>
      <c r="BE390" s="29"/>
      <c r="BF390" s="20"/>
      <c r="BG390" s="23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5" s="22" customFormat="1" ht="29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0"/>
      <c r="BC391" s="21"/>
      <c r="BD391" s="211"/>
      <c r="BE391" s="185"/>
      <c r="BF391" s="20"/>
      <c r="BG391" s="23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5" s="22" customFormat="1" ht="197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1"/>
      <c r="BE392" s="20"/>
      <c r="BF392" s="20"/>
      <c r="BG392" s="21"/>
      <c r="BH392" s="21"/>
      <c r="BI392" s="21"/>
      <c r="BJ392" s="21"/>
      <c r="BK392" s="21"/>
      <c r="BL392" s="21"/>
      <c r="BM392" s="21"/>
      <c r="BN392" s="188"/>
      <c r="BO392" s="24"/>
      <c r="BP392" s="21"/>
      <c r="BQ392" s="21"/>
      <c r="BR392" s="23"/>
      <c r="BS392" s="23"/>
      <c r="BT392" s="24"/>
      <c r="BU392" s="25"/>
    </row>
    <row r="393" spans="1:75" s="22" customFormat="1" ht="19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3"/>
      <c r="BE393" s="192"/>
      <c r="BF393" s="192"/>
      <c r="BG393" s="21"/>
      <c r="BH393" s="21"/>
      <c r="BI393" s="21"/>
      <c r="BJ393" s="21"/>
      <c r="BK393" s="21"/>
      <c r="BL393" s="21"/>
      <c r="BM393" s="21"/>
      <c r="BN393" s="188"/>
      <c r="BO393" s="24"/>
      <c r="BP393" s="21"/>
      <c r="BQ393" s="21"/>
      <c r="BR393" s="23"/>
      <c r="BS393" s="23"/>
      <c r="BT393" s="24"/>
      <c r="BU393" s="25"/>
    </row>
    <row r="394" spans="1:75" s="22" customFormat="1" ht="279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193"/>
      <c r="P394" s="193"/>
      <c r="Q394" s="193"/>
      <c r="R394" s="193"/>
      <c r="S394" s="193"/>
      <c r="T394" s="193"/>
      <c r="U394" s="19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1"/>
      <c r="BE394" s="63"/>
      <c r="BF394" s="6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5" s="22" customFormat="1" ht="17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1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5" s="22" customFormat="1" ht="12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4"/>
      <c r="BE396" s="29"/>
      <c r="BF396" s="29"/>
      <c r="BG396" s="21"/>
      <c r="BH396" s="21"/>
      <c r="BI396" s="21"/>
      <c r="BJ396" s="21"/>
      <c r="BK396" s="21"/>
      <c r="BL396" s="21"/>
      <c r="BM396" s="21"/>
      <c r="BN396" s="188"/>
      <c r="BO396" s="24"/>
      <c r="BP396" s="21"/>
      <c r="BQ396" s="21"/>
      <c r="BR396" s="23"/>
      <c r="BS396" s="23"/>
      <c r="BT396" s="24"/>
      <c r="BU396" s="25"/>
    </row>
    <row r="397" spans="1:75" s="22" customFormat="1" ht="187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9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1"/>
      <c r="BE397" s="23"/>
      <c r="BF397" s="23"/>
      <c r="BG397" s="21"/>
      <c r="BH397" s="21"/>
      <c r="BI397" s="21"/>
      <c r="BJ397" s="21"/>
      <c r="BK397" s="21"/>
      <c r="BL397" s="21"/>
      <c r="BM397" s="23"/>
      <c r="BN397" s="21"/>
      <c r="BO397" s="24"/>
      <c r="BP397" s="21"/>
      <c r="BQ397" s="21"/>
      <c r="BR397" s="21"/>
      <c r="BS397" s="21"/>
      <c r="BT397" s="23"/>
      <c r="BU397" s="24"/>
      <c r="BV397" s="25"/>
      <c r="BW397" s="30"/>
    </row>
    <row r="398" spans="1:75" s="22" customFormat="1" ht="187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11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3"/>
      <c r="BN398" s="21"/>
      <c r="BO398" s="24"/>
      <c r="BP398" s="25"/>
      <c r="BQ398" s="21"/>
      <c r="BR398" s="21"/>
      <c r="BS398" s="21"/>
      <c r="BT398" s="23"/>
      <c r="BU398" s="24"/>
      <c r="BV398" s="25"/>
      <c r="BW398" s="30"/>
    </row>
    <row r="399" spans="1:75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3"/>
      <c r="AV399" s="21"/>
      <c r="AW399" s="23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409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1"/>
      <c r="BE400" s="23"/>
      <c r="BF400" s="23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194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1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36"/>
      <c r="BR401" s="36"/>
      <c r="BS401" s="36"/>
      <c r="BT401" s="40"/>
      <c r="BU401" s="26"/>
      <c r="BV401" s="36"/>
      <c r="BW401" s="30"/>
    </row>
    <row r="402" spans="1:75" s="22" customFormat="1" ht="219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4"/>
      <c r="BP402" s="25"/>
      <c r="BQ402" s="36"/>
      <c r="BR402" s="36"/>
      <c r="BS402" s="36"/>
      <c r="BT402" s="40"/>
      <c r="BU402" s="26"/>
      <c r="BV402" s="36"/>
      <c r="BW402" s="30"/>
    </row>
    <row r="403" spans="1:75" s="22" customFormat="1" ht="198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185"/>
      <c r="P403" s="185"/>
      <c r="Q403" s="185"/>
      <c r="R403" s="185"/>
      <c r="S403" s="185"/>
      <c r="T403" s="185"/>
      <c r="U403" s="185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21"/>
      <c r="BR403" s="21"/>
      <c r="BS403" s="21"/>
      <c r="BT403" s="23"/>
      <c r="BU403" s="24"/>
      <c r="BV403" s="25"/>
      <c r="BW403" s="30"/>
    </row>
    <row r="404" spans="1:75" s="22" customFormat="1" ht="19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198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21"/>
      <c r="BR405" s="21"/>
      <c r="BS405" s="21"/>
      <c r="BT405" s="23"/>
      <c r="BU405" s="24"/>
      <c r="BV405" s="25"/>
      <c r="BW405" s="30"/>
    </row>
    <row r="406" spans="1:75" s="22" customFormat="1" ht="146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3"/>
      <c r="BN406" s="21"/>
      <c r="BO406" s="24"/>
      <c r="BP406" s="25"/>
      <c r="BQ406" s="21"/>
      <c r="BR406" s="21"/>
      <c r="BS406" s="21"/>
      <c r="BT406" s="23"/>
      <c r="BU406" s="24"/>
      <c r="BV406" s="25"/>
      <c r="BW406" s="30"/>
    </row>
    <row r="407" spans="1:75" s="22" customFormat="1" ht="22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3"/>
      <c r="BN407" s="21"/>
      <c r="BO407" s="24"/>
      <c r="BP407" s="25"/>
      <c r="BQ407" s="21"/>
      <c r="BR407" s="21"/>
      <c r="BS407" s="21"/>
      <c r="BT407" s="23"/>
      <c r="BU407" s="24"/>
      <c r="BV407" s="25"/>
      <c r="BW407" s="30"/>
    </row>
    <row r="408" spans="1:75" s="22" customFormat="1" ht="154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8"/>
      <c r="P408" s="2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21"/>
      <c r="BR408" s="21"/>
      <c r="BS408" s="21"/>
      <c r="BT408" s="23"/>
      <c r="BU408" s="24"/>
      <c r="BV408" s="25"/>
      <c r="BW408" s="30"/>
    </row>
    <row r="409" spans="1:75" s="22" customFormat="1" ht="15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3"/>
      <c r="BN409" s="21"/>
      <c r="BO409" s="24"/>
      <c r="BP409" s="25"/>
      <c r="BQ409" s="36"/>
      <c r="BR409" s="36"/>
      <c r="BS409" s="36"/>
      <c r="BT409" s="40"/>
      <c r="BU409" s="26"/>
      <c r="BV409" s="36"/>
      <c r="BW409" s="30"/>
    </row>
    <row r="410" spans="1:75" s="22" customFormat="1" ht="182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3"/>
      <c r="BM410" s="21"/>
      <c r="BN410" s="21"/>
      <c r="BO410" s="24"/>
      <c r="BP410" s="25"/>
      <c r="BQ410" s="36"/>
      <c r="BR410" s="36"/>
      <c r="BS410" s="36"/>
      <c r="BT410" s="40"/>
      <c r="BU410" s="26"/>
      <c r="BV410" s="36"/>
      <c r="BW410" s="30"/>
    </row>
    <row r="411" spans="1:75" s="22" customFormat="1" ht="182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3"/>
      <c r="R411" s="23"/>
      <c r="S411" s="23"/>
      <c r="T411" s="23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5"/>
      <c r="BQ411" s="36"/>
      <c r="BR411" s="36"/>
      <c r="BS411" s="36"/>
      <c r="BT411" s="40"/>
      <c r="BU411" s="26"/>
      <c r="BV411" s="36"/>
      <c r="BW411" s="30"/>
    </row>
    <row r="412" spans="1:75" s="22" customFormat="1" ht="31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8"/>
      <c r="P412" s="2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79"/>
      <c r="BE412" s="21"/>
      <c r="BF412" s="21"/>
      <c r="BG412" s="23"/>
      <c r="BH412" s="21"/>
      <c r="BI412" s="21"/>
      <c r="BJ412" s="21"/>
      <c r="BK412" s="21"/>
      <c r="BL412" s="23"/>
      <c r="BM412" s="21"/>
      <c r="BN412" s="21"/>
      <c r="BO412" s="24"/>
      <c r="BP412" s="25"/>
      <c r="BQ412" s="26"/>
    </row>
    <row r="413" spans="1:75" s="22" customFormat="1" ht="174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3"/>
      <c r="BH413" s="21"/>
      <c r="BI413" s="21"/>
      <c r="BJ413" s="21"/>
      <c r="BK413" s="21"/>
      <c r="BL413" s="23"/>
      <c r="BM413" s="21"/>
      <c r="BN413" s="21"/>
      <c r="BO413" s="24"/>
      <c r="BP413" s="25"/>
      <c r="BQ413" s="26"/>
    </row>
    <row r="414" spans="1:75" s="22" customFormat="1" ht="167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79"/>
      <c r="BE414" s="21"/>
      <c r="BF414" s="21"/>
      <c r="BG414" s="23"/>
      <c r="BH414" s="21"/>
      <c r="BI414" s="21"/>
      <c r="BJ414" s="21"/>
      <c r="BK414" s="21"/>
      <c r="BL414" s="23"/>
      <c r="BM414" s="21"/>
      <c r="BN414" s="21"/>
      <c r="BO414" s="24"/>
      <c r="BP414" s="25"/>
      <c r="BQ414" s="26"/>
    </row>
    <row r="415" spans="1:75" s="22" customFormat="1" ht="16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3"/>
      <c r="BH415" s="21"/>
      <c r="BI415" s="21"/>
      <c r="BJ415" s="21"/>
      <c r="BK415" s="21"/>
      <c r="BL415" s="23"/>
      <c r="BM415" s="21"/>
      <c r="BN415" s="21"/>
      <c r="BO415" s="24"/>
      <c r="BP415" s="25"/>
      <c r="BQ415" s="26"/>
    </row>
    <row r="416" spans="1:75" s="22" customFormat="1" ht="167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3"/>
      <c r="P416" s="23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3"/>
      <c r="BH416" s="21"/>
      <c r="BI416" s="21"/>
      <c r="BJ416" s="21"/>
      <c r="BK416" s="21"/>
      <c r="BL416" s="23"/>
      <c r="BM416" s="21"/>
      <c r="BN416" s="21"/>
      <c r="BO416" s="24"/>
      <c r="BP416" s="25"/>
      <c r="BQ416" s="26"/>
    </row>
    <row r="417" spans="1:73" s="22" customFormat="1" ht="372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18"/>
      <c r="P417" s="18"/>
      <c r="Q417" s="18"/>
      <c r="R417" s="18"/>
      <c r="S417" s="18"/>
      <c r="T417" s="18"/>
      <c r="U417" s="1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1"/>
      <c r="BS417" s="21"/>
    </row>
    <row r="418" spans="1:73" s="22" customFormat="1" ht="257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18"/>
      <c r="P418" s="18"/>
      <c r="Q418" s="27"/>
      <c r="R418" s="27"/>
      <c r="S418" s="27"/>
      <c r="T418" s="27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1"/>
      <c r="BS418" s="21"/>
    </row>
    <row r="419" spans="1:73" s="22" customFormat="1" ht="254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18"/>
      <c r="P419" s="18"/>
      <c r="Q419" s="27"/>
      <c r="R419" s="27"/>
      <c r="S419" s="27"/>
      <c r="T419" s="27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1"/>
      <c r="BS419" s="21"/>
    </row>
    <row r="420" spans="1:73" s="22" customFormat="1" ht="319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3"/>
      <c r="P420" s="23"/>
      <c r="Q420" s="23"/>
      <c r="R420" s="23"/>
      <c r="S420" s="23"/>
      <c r="T420" s="23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1"/>
      <c r="BS420" s="21"/>
    </row>
    <row r="421" spans="1:73" s="22" customFormat="1" ht="409.6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18"/>
      <c r="N421" s="18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1"/>
      <c r="BS421" s="21"/>
    </row>
    <row r="422" spans="1:73" s="22" customFormat="1" ht="14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3"/>
      <c r="P422" s="23"/>
      <c r="Q422" s="23"/>
      <c r="R422" s="23"/>
      <c r="S422" s="23"/>
      <c r="T422" s="23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1"/>
      <c r="BS422" s="21"/>
    </row>
    <row r="423" spans="1:73" s="22" customFormat="1" ht="14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18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1"/>
      <c r="BS423" s="21"/>
    </row>
    <row r="424" spans="1:73" s="22" customFormat="1" ht="292.5" customHeight="1" x14ac:dyDescent="0.45">
      <c r="A424" s="17"/>
      <c r="B424" s="18"/>
      <c r="C424" s="176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7"/>
      <c r="P424" s="18"/>
      <c r="Q424" s="27"/>
      <c r="R424" s="27"/>
      <c r="S424" s="27"/>
      <c r="T424" s="27"/>
      <c r="U424" s="27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1"/>
      <c r="BS424" s="24"/>
      <c r="BT424" s="25"/>
      <c r="BU424" s="26"/>
    </row>
    <row r="425" spans="1:73" s="22" customFormat="1" ht="177" customHeight="1" x14ac:dyDescent="0.45">
      <c r="A425" s="17"/>
      <c r="B425" s="18"/>
      <c r="C425" s="176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18"/>
      <c r="P425" s="18"/>
      <c r="Q425" s="27"/>
      <c r="R425" s="27"/>
      <c r="S425" s="27"/>
      <c r="T425" s="27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1"/>
      <c r="BR425" s="21"/>
      <c r="BS425" s="24"/>
      <c r="BT425" s="25"/>
      <c r="BU425" s="26"/>
    </row>
  </sheetData>
  <autoFilter ref="A2:BW14"/>
  <mergeCells count="13">
    <mergeCell ref="M141:M142"/>
    <mergeCell ref="A1:BT1"/>
    <mergeCell ref="J15:J20"/>
    <mergeCell ref="K15:K20"/>
    <mergeCell ref="J21:J26"/>
    <mergeCell ref="K21:K26"/>
    <mergeCell ref="J27:J32"/>
    <mergeCell ref="K27:K32"/>
    <mergeCell ref="A33:M33"/>
    <mergeCell ref="J3:J7"/>
    <mergeCell ref="K3:K7"/>
    <mergeCell ref="J8:J14"/>
    <mergeCell ref="K8:K14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2019-02-06T11:11:27Z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