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arova.EvI\Desktop\светильники\"/>
    </mc:Choice>
  </mc:AlternateContent>
  <bookViews>
    <workbookView xWindow="14505" yWindow="-15" windowWidth="14310" windowHeight="12855"/>
  </bookViews>
  <sheets>
    <sheet name="Расчет НМЦ лота закупки" sheetId="1" r:id="rId1"/>
  </sheets>
  <definedNames>
    <definedName name="_xlnm._FilterDatabase" localSheetId="0" hidden="1">'Расчет НМЦ лота закупки'!$C$4:$Y$25</definedName>
  </definedNames>
  <calcPr calcId="152511"/>
</workbook>
</file>

<file path=xl/calcChain.xml><?xml version="1.0" encoding="utf-8"?>
<calcChain xmlns="http://schemas.openxmlformats.org/spreadsheetml/2006/main">
  <c r="Q20" i="1" l="1"/>
  <c r="Q21" i="1"/>
  <c r="Q22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6" i="1"/>
  <c r="U19" i="1"/>
  <c r="U20" i="1"/>
  <c r="U21" i="1"/>
  <c r="U22" i="1"/>
  <c r="U7" i="1"/>
  <c r="U8" i="1"/>
  <c r="U9" i="1"/>
  <c r="U10" i="1"/>
  <c r="U11" i="1"/>
  <c r="U12" i="1"/>
  <c r="U13" i="1"/>
  <c r="U14" i="1"/>
  <c r="U15" i="1"/>
  <c r="U16" i="1"/>
  <c r="U17" i="1"/>
  <c r="U18" i="1"/>
  <c r="U6" i="1"/>
  <c r="E23" i="1" l="1"/>
  <c r="X17" i="1" l="1"/>
  <c r="S17" i="1"/>
  <c r="N17" i="1"/>
  <c r="O17" i="1" s="1"/>
  <c r="J17" i="1"/>
  <c r="G17" i="1"/>
  <c r="X16" i="1"/>
  <c r="S16" i="1"/>
  <c r="N16" i="1"/>
  <c r="O16" i="1" s="1"/>
  <c r="J16" i="1"/>
  <c r="G16" i="1"/>
  <c r="X15" i="1"/>
  <c r="S15" i="1"/>
  <c r="N15" i="1"/>
  <c r="O15" i="1" s="1"/>
  <c r="J15" i="1"/>
  <c r="G15" i="1"/>
  <c r="X14" i="1"/>
  <c r="S14" i="1"/>
  <c r="N14" i="1"/>
  <c r="O14" i="1" s="1"/>
  <c r="J14" i="1"/>
  <c r="G14" i="1"/>
  <c r="X13" i="1"/>
  <c r="S13" i="1"/>
  <c r="N13" i="1"/>
  <c r="O13" i="1" s="1"/>
  <c r="J13" i="1"/>
  <c r="G13" i="1"/>
  <c r="X18" i="1"/>
  <c r="S18" i="1"/>
  <c r="N18" i="1"/>
  <c r="O18" i="1" s="1"/>
  <c r="J18" i="1"/>
  <c r="G18" i="1"/>
  <c r="X12" i="1"/>
  <c r="S12" i="1"/>
  <c r="N12" i="1"/>
  <c r="O12" i="1" s="1"/>
  <c r="J12" i="1"/>
  <c r="G12" i="1"/>
  <c r="X11" i="1"/>
  <c r="S11" i="1"/>
  <c r="N11" i="1"/>
  <c r="O11" i="1" s="1"/>
  <c r="J11" i="1"/>
  <c r="G11" i="1"/>
  <c r="X10" i="1"/>
  <c r="S10" i="1"/>
  <c r="N10" i="1"/>
  <c r="O10" i="1" s="1"/>
  <c r="J10" i="1"/>
  <c r="G10" i="1"/>
  <c r="T23" i="1" l="1"/>
  <c r="P23" i="1"/>
  <c r="K23" i="1"/>
  <c r="X9" i="1"/>
  <c r="S9" i="1"/>
  <c r="N9" i="1"/>
  <c r="O9" i="1" s="1"/>
  <c r="J9" i="1"/>
  <c r="G9" i="1"/>
  <c r="X8" i="1"/>
  <c r="S8" i="1"/>
  <c r="N8" i="1"/>
  <c r="O8" i="1" s="1"/>
  <c r="J8" i="1"/>
  <c r="G8" i="1"/>
  <c r="X7" i="1"/>
  <c r="S7" i="1"/>
  <c r="O7" i="1"/>
  <c r="N7" i="1"/>
  <c r="J7" i="1"/>
  <c r="G7" i="1"/>
  <c r="X6" i="1"/>
  <c r="S6" i="1"/>
  <c r="N6" i="1"/>
  <c r="O6" i="1" s="1"/>
  <c r="J6" i="1"/>
  <c r="G6" i="1"/>
  <c r="X22" i="1"/>
  <c r="S22" i="1"/>
  <c r="N22" i="1"/>
  <c r="O22" i="1" s="1"/>
  <c r="J22" i="1"/>
  <c r="G22" i="1"/>
  <c r="X21" i="1"/>
  <c r="S21" i="1"/>
  <c r="N21" i="1"/>
  <c r="O21" i="1" s="1"/>
  <c r="J21" i="1"/>
  <c r="G21" i="1"/>
  <c r="X20" i="1"/>
  <c r="S20" i="1"/>
  <c r="N20" i="1"/>
  <c r="O20" i="1" s="1"/>
  <c r="J20" i="1"/>
  <c r="G20" i="1"/>
  <c r="X19" i="1"/>
  <c r="S19" i="1"/>
  <c r="N19" i="1"/>
  <c r="O19" i="1" s="1"/>
  <c r="J19" i="1"/>
  <c r="G19" i="1"/>
  <c r="G23" i="1" l="1"/>
  <c r="O23" i="1"/>
  <c r="J23" i="1"/>
  <c r="X23" i="1"/>
  <c r="S23" i="1"/>
  <c r="N23" i="1"/>
  <c r="G25" i="1" l="1"/>
  <c r="G24" i="1" l="1"/>
  <c r="S25" i="1" l="1"/>
  <c r="S24" i="1"/>
  <c r="N25" i="1" l="1"/>
  <c r="N24" i="1"/>
  <c r="J25" i="1"/>
  <c r="X25" i="1" l="1"/>
  <c r="X24" i="1" l="1"/>
</calcChain>
</file>

<file path=xl/sharedStrings.xml><?xml version="1.0" encoding="utf-8"?>
<sst xmlns="http://schemas.openxmlformats.org/spreadsheetml/2006/main" count="96" uniqueCount="57">
  <si>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</si>
  <si>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</si>
  <si>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</si>
  <si>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</si>
  <si>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</si>
  <si>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</si>
  <si>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</si>
  <si>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Цена, руб. с НДС</t>
  </si>
  <si>
    <t>Отчет:</t>
  </si>
  <si>
    <t>Сумма, руб. без НДС</t>
  </si>
  <si>
    <t>Итог</t>
  </si>
  <si>
    <t>Приложение №2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</si>
  <si>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</si>
  <si>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</si>
  <si>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</si>
  <si>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2. В стоимости лота/заукпки материалов/оборудования включены доставка и все дополнительные расходы.</t>
  </si>
  <si>
    <t>И.о.руководителя Дирекции по логистике и МТО ПАО "МРСК Центра"</t>
  </si>
  <si>
    <t>______________ /Солянин Р.В./</t>
  </si>
  <si>
    <t>Специалист ОЛ УЛиМТО филиала "Тверьэнерго" ПАО "МРСК Центра"</t>
  </si>
  <si>
    <t>Начальник УЛиМТО филиала "Тверьэнерго" ПАО "МРСК Центра"</t>
  </si>
  <si>
    <t xml:space="preserve">                                     / Ткачева И.Ю./</t>
  </si>
  <si>
    <t>______________ / Ильиных В.А./</t>
  </si>
  <si>
    <t>Сумма, руб. с НДС</t>
  </si>
  <si>
    <t>шт.</t>
  </si>
  <si>
    <t>Дроссель 1И250ДРЛ44Н-003 УХЛ2</t>
  </si>
  <si>
    <t>ДС</t>
  </si>
  <si>
    <t>Кронштейн К1П-0,3-0,35 с хомутом TDM</t>
  </si>
  <si>
    <t>СПС Волочек  Р</t>
  </si>
  <si>
    <t>Патрон керамический Е40</t>
  </si>
  <si>
    <t>Светильник TL-STREET 105 Plus 5K D</t>
  </si>
  <si>
    <t>Светильник TL-STREET 80 PR Plus LC 5K</t>
  </si>
  <si>
    <t>Светильник TL-STREET 90  Plus 4K W</t>
  </si>
  <si>
    <t>Светильник VS ДКУ 01-40-001-У1</t>
  </si>
  <si>
    <t>Светильник НБП 02-60-030</t>
  </si>
  <si>
    <t>Светильник НПП 1202 IP54 100Вт</t>
  </si>
  <si>
    <t>СПС Нелидово Р</t>
  </si>
  <si>
    <t>СПС Торжок Р</t>
  </si>
  <si>
    <t>Светильник НСП 01-60-001</t>
  </si>
  <si>
    <t>СПС Торжок Э</t>
  </si>
  <si>
    <t>Светильник РКУ 02-250-003 с/с</t>
  </si>
  <si>
    <t>СПС Волочек  Р + Тверь + ДС</t>
  </si>
  <si>
    <t>Светильник светодиодный FP 160 100W HE</t>
  </si>
  <si>
    <t>Светильник светодиодный LP-STREET 60 M1</t>
  </si>
  <si>
    <t>Светильник светодиодный PLO 05-55 cons</t>
  </si>
  <si>
    <t>СПС Бежецк Р</t>
  </si>
  <si>
    <t>Светильник светодиодный PPL 595/4-64LG</t>
  </si>
  <si>
    <t>АХО Тверь</t>
  </si>
  <si>
    <t>Светильник светодиодный SPO-108 32Вт</t>
  </si>
  <si>
    <t>СПС Бежецк Р + ССХ</t>
  </si>
  <si>
    <t>Светильник светодиодный ULVR22H- 70W/DW</t>
  </si>
  <si>
    <t>Расчет начальной максимальной цены лота/закупки (лот 207B, Светильники) от 01.06.2021г.</t>
  </si>
  <si>
    <t>Номер материала из Справочника МТР</t>
  </si>
  <si>
    <t>Справочник МТР</t>
  </si>
  <si>
    <t xml:space="preserve">КП №1   </t>
  </si>
  <si>
    <t xml:space="preserve">КП №2  </t>
  </si>
  <si>
    <t>КП №3</t>
  </si>
  <si>
    <t>За расчетную стоимость лота/закупки принять стоимость из КП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</si>
</sst>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4" fontId="3" fillId="0" borderId="2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4" fontId="3" fillId="0" borderId="2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4" fontId="3" fillId="0" borderId="2" xfId="0" applyNumberFormat="1" applyFont="1" applyFill="1" applyBorder="1" applyAlignment="1">
      <alignment horizontal="right" vertical="center" wrapText="1"/>
    </xf>
    <xf numFmtId="2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/>
    </xf>
    <xf numFmtId="3" fontId="5" fillId="0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9"/>
  <sheetViews>
    <sheetView tabSelected="1" topLeftCell="A11" zoomScaleNormal="100" zoomScaleSheetLayoutView="100" workbookViewId="0">
      <selection activeCell="E23" sqref="E23"/>
    </sheetView>
  </sheetViews>
  <sheetFormatPr defaultRowHeight="15" x14ac:dyDescent="0.25"/>
  <cols>
    <col min="1" max="1" width="3" style="1" bestFit="1" customWidth="1"/>
    <col min="2" max="2" width="14.28515625" style="1" customWidth="1"/>
    <col min="3" max="3" width="36.140625" style="4" customWidth="1"/>
    <col min="4" max="4" width="4.42578125" style="1" bestFit="1" customWidth="1"/>
    <col min="5" max="5" width="8.42578125" style="1" customWidth="1"/>
    <col min="6" max="6" width="11.140625" style="2" bestFit="1" customWidth="1"/>
    <col min="7" max="7" width="12.28515625" style="2" customWidth="1"/>
    <col min="8" max="8" width="8" style="1" customWidth="1"/>
    <col min="9" max="9" width="11.140625" style="1" customWidth="1"/>
    <col min="10" max="10" width="13.5703125" style="1" customWidth="1"/>
    <col min="11" max="11" width="7.85546875" style="1" bestFit="1" customWidth="1"/>
    <col min="12" max="12" width="10.42578125" style="1" customWidth="1"/>
    <col min="13" max="13" width="11" style="1" hidden="1" customWidth="1"/>
    <col min="14" max="14" width="12.7109375" style="1" customWidth="1"/>
    <col min="15" max="15" width="13.5703125" style="1" hidden="1" customWidth="1"/>
    <col min="16" max="16" width="7.85546875" style="1" bestFit="1" customWidth="1"/>
    <col min="17" max="17" width="11" style="16" customWidth="1"/>
    <col min="18" max="18" width="11" style="16" hidden="1" customWidth="1"/>
    <col min="19" max="19" width="12.42578125" style="16" customWidth="1"/>
    <col min="20" max="20" width="7.85546875" style="16" bestFit="1" customWidth="1"/>
    <col min="21" max="21" width="10.7109375" style="16" customWidth="1"/>
    <col min="22" max="23" width="10.7109375" style="16" hidden="1" customWidth="1"/>
    <col min="24" max="24" width="13.28515625" style="16" customWidth="1"/>
    <col min="25" max="25" width="31.140625" style="1" hidden="1" customWidth="1"/>
    <col min="26" max="16384" width="9.140625" style="1"/>
  </cols>
  <sheetData>
    <row r="1" spans="1:25" x14ac:dyDescent="0.25">
      <c r="X1" s="28" t="s">
        <v>11</v>
      </c>
    </row>
    <row r="2" spans="1:25" s="3" customFormat="1" ht="27.75" customHeight="1" x14ac:dyDescent="0.25">
      <c r="A2" s="38" t="s">
        <v>50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1:25" x14ac:dyDescent="0.25">
      <c r="B3" s="5"/>
      <c r="C3" s="6"/>
    </row>
    <row r="4" spans="1:25" ht="27.75" customHeight="1" x14ac:dyDescent="0.25">
      <c r="A4" s="45" t="s">
        <v>2</v>
      </c>
      <c r="B4" s="41" t="s">
        <v>51</v>
      </c>
      <c r="C4" s="41" t="s">
        <v>0</v>
      </c>
      <c r="D4" s="41" t="s">
        <v>1</v>
      </c>
      <c r="E4" s="41" t="s">
        <v>10</v>
      </c>
      <c r="F4" s="41"/>
      <c r="G4" s="41"/>
      <c r="H4" s="41" t="s">
        <v>52</v>
      </c>
      <c r="I4" s="41"/>
      <c r="J4" s="41"/>
      <c r="K4" s="39" t="s">
        <v>53</v>
      </c>
      <c r="L4" s="44"/>
      <c r="M4" s="44"/>
      <c r="N4" s="40"/>
      <c r="O4" s="33"/>
      <c r="P4" s="39" t="s">
        <v>54</v>
      </c>
      <c r="Q4" s="44"/>
      <c r="R4" s="44"/>
      <c r="S4" s="40"/>
      <c r="T4" s="39" t="s">
        <v>55</v>
      </c>
      <c r="U4" s="44"/>
      <c r="V4" s="44"/>
      <c r="W4" s="44"/>
      <c r="X4" s="40"/>
    </row>
    <row r="5" spans="1:25" s="3" customFormat="1" ht="64.5" customHeight="1" x14ac:dyDescent="0.25">
      <c r="A5" s="45"/>
      <c r="B5" s="41"/>
      <c r="C5" s="41"/>
      <c r="D5" s="41"/>
      <c r="E5" s="7" t="s">
        <v>5</v>
      </c>
      <c r="F5" s="7" t="s">
        <v>6</v>
      </c>
      <c r="G5" s="7" t="s">
        <v>9</v>
      </c>
      <c r="H5" s="7" t="s">
        <v>5</v>
      </c>
      <c r="I5" s="7" t="s">
        <v>6</v>
      </c>
      <c r="J5" s="7" t="s">
        <v>9</v>
      </c>
      <c r="K5" s="7" t="s">
        <v>5</v>
      </c>
      <c r="L5" s="7" t="s">
        <v>6</v>
      </c>
      <c r="M5" s="7" t="s">
        <v>7</v>
      </c>
      <c r="N5" s="7" t="s">
        <v>9</v>
      </c>
      <c r="O5" s="7" t="s">
        <v>22</v>
      </c>
      <c r="P5" s="7" t="s">
        <v>5</v>
      </c>
      <c r="Q5" s="7" t="s">
        <v>6</v>
      </c>
      <c r="R5" s="7" t="s">
        <v>7</v>
      </c>
      <c r="S5" s="7" t="s">
        <v>9</v>
      </c>
      <c r="T5" s="7" t="s">
        <v>5</v>
      </c>
      <c r="U5" s="7" t="s">
        <v>6</v>
      </c>
      <c r="V5" s="7" t="s">
        <v>6</v>
      </c>
      <c r="W5" s="7" t="s">
        <v>7</v>
      </c>
      <c r="X5" s="7" t="s">
        <v>9</v>
      </c>
    </row>
    <row r="6" spans="1:25" s="11" customFormat="1" ht="31.5" customHeight="1" x14ac:dyDescent="0.25">
      <c r="A6" s="9">
        <v>1</v>
      </c>
      <c r="B6" s="31">
        <v>2226978</v>
      </c>
      <c r="C6" s="30" t="s">
        <v>24</v>
      </c>
      <c r="D6" s="9" t="s">
        <v>23</v>
      </c>
      <c r="E6" s="34">
        <v>50</v>
      </c>
      <c r="F6" s="10">
        <v>891.98333333333346</v>
      </c>
      <c r="G6" s="32">
        <f t="shared" ref="G6:G18" si="0">F6*E6</f>
        <v>44599.166666666672</v>
      </c>
      <c r="H6" s="34">
        <v>50</v>
      </c>
      <c r="I6" s="10">
        <v>658.45</v>
      </c>
      <c r="J6" s="10">
        <f t="shared" ref="J6:J18" si="1">I6*H6</f>
        <v>32922.5</v>
      </c>
      <c r="K6" s="34">
        <v>50</v>
      </c>
      <c r="L6" s="10">
        <v>891.98333333333346</v>
      </c>
      <c r="M6" s="10">
        <v>1070.3800000000001</v>
      </c>
      <c r="N6" s="10">
        <f t="shared" ref="N6:N22" si="2">L6*K6</f>
        <v>44599.166666666672</v>
      </c>
      <c r="O6" s="10">
        <f t="shared" ref="O6:O22" si="3">N6*1.2</f>
        <v>53519.000000000007</v>
      </c>
      <c r="P6" s="34">
        <v>50</v>
      </c>
      <c r="Q6" s="10">
        <f>R6/1.2</f>
        <v>936.57500000000016</v>
      </c>
      <c r="R6" s="10">
        <v>1123.8900000000001</v>
      </c>
      <c r="S6" s="10">
        <f t="shared" ref="S6:S18" si="4">Q6*P6</f>
        <v>46828.750000000007</v>
      </c>
      <c r="T6" s="34">
        <v>50</v>
      </c>
      <c r="U6" s="32">
        <f>W6/1.2</f>
        <v>954.41666666666663</v>
      </c>
      <c r="V6" s="10">
        <v>11158.2</v>
      </c>
      <c r="W6" s="10">
        <v>1145.3</v>
      </c>
      <c r="X6" s="10">
        <f t="shared" ref="X6:X22" si="5">U6*T6</f>
        <v>47720.833333333328</v>
      </c>
      <c r="Y6" s="11" t="s">
        <v>25</v>
      </c>
    </row>
    <row r="7" spans="1:25" s="11" customFormat="1" ht="30" customHeight="1" x14ac:dyDescent="0.25">
      <c r="A7" s="9">
        <v>2</v>
      </c>
      <c r="B7" s="31">
        <v>2358909</v>
      </c>
      <c r="C7" s="30" t="s">
        <v>26</v>
      </c>
      <c r="D7" s="9" t="s">
        <v>23</v>
      </c>
      <c r="E7" s="36">
        <v>25</v>
      </c>
      <c r="F7" s="10">
        <v>586.00000000000011</v>
      </c>
      <c r="G7" s="32">
        <f t="shared" si="0"/>
        <v>14650.000000000004</v>
      </c>
      <c r="H7" s="36">
        <v>25</v>
      </c>
      <c r="I7" s="10">
        <v>735.72</v>
      </c>
      <c r="J7" s="10">
        <f t="shared" si="1"/>
        <v>18393</v>
      </c>
      <c r="K7" s="36">
        <v>25</v>
      </c>
      <c r="L7" s="10">
        <v>586.00000000000011</v>
      </c>
      <c r="M7" s="10">
        <v>703.2</v>
      </c>
      <c r="N7" s="10">
        <f t="shared" si="2"/>
        <v>14650.000000000004</v>
      </c>
      <c r="O7" s="10">
        <f t="shared" si="3"/>
        <v>17580.000000000004</v>
      </c>
      <c r="P7" s="36">
        <v>25</v>
      </c>
      <c r="Q7" s="10">
        <f t="shared" ref="Q7:Q22" si="6">R7/1.2</f>
        <v>615.30000000000007</v>
      </c>
      <c r="R7" s="10">
        <v>738.36</v>
      </c>
      <c r="S7" s="10">
        <f t="shared" si="4"/>
        <v>15382.500000000002</v>
      </c>
      <c r="T7" s="36">
        <v>25</v>
      </c>
      <c r="U7" s="32">
        <f t="shared" ref="U7:U22" si="7">W7/1.2</f>
        <v>627.01666666666665</v>
      </c>
      <c r="V7" s="10">
        <v>11158.2</v>
      </c>
      <c r="W7" s="10">
        <v>752.42</v>
      </c>
      <c r="X7" s="10">
        <f t="shared" si="5"/>
        <v>15675.416666666666</v>
      </c>
      <c r="Y7" s="11" t="s">
        <v>27</v>
      </c>
    </row>
    <row r="8" spans="1:25" s="11" customFormat="1" ht="31.5" customHeight="1" x14ac:dyDescent="0.25">
      <c r="A8" s="9">
        <v>3</v>
      </c>
      <c r="B8" s="31">
        <v>2064313</v>
      </c>
      <c r="C8" s="30" t="s">
        <v>28</v>
      </c>
      <c r="D8" s="9" t="s">
        <v>23</v>
      </c>
      <c r="E8" s="34">
        <v>100</v>
      </c>
      <c r="F8" s="10">
        <v>38</v>
      </c>
      <c r="G8" s="32">
        <f t="shared" si="0"/>
        <v>3800</v>
      </c>
      <c r="H8" s="34">
        <v>100</v>
      </c>
      <c r="I8" s="10">
        <v>48.31</v>
      </c>
      <c r="J8" s="10">
        <f t="shared" si="1"/>
        <v>4831</v>
      </c>
      <c r="K8" s="34">
        <v>100</v>
      </c>
      <c r="L8" s="10">
        <v>38</v>
      </c>
      <c r="M8" s="10">
        <v>45.6</v>
      </c>
      <c r="N8" s="10">
        <f t="shared" si="2"/>
        <v>3800</v>
      </c>
      <c r="O8" s="10">
        <f t="shared" si="3"/>
        <v>4560</v>
      </c>
      <c r="P8" s="34">
        <v>100</v>
      </c>
      <c r="Q8" s="10">
        <f t="shared" si="6"/>
        <v>39.900000000000006</v>
      </c>
      <c r="R8" s="10">
        <v>47.88</v>
      </c>
      <c r="S8" s="10">
        <f t="shared" si="4"/>
        <v>3990.0000000000005</v>
      </c>
      <c r="T8" s="34">
        <v>100</v>
      </c>
      <c r="U8" s="32">
        <f t="shared" si="7"/>
        <v>40.658333333333331</v>
      </c>
      <c r="V8" s="10">
        <v>11158.2</v>
      </c>
      <c r="W8" s="10">
        <v>48.79</v>
      </c>
      <c r="X8" s="10">
        <f t="shared" si="5"/>
        <v>4065.833333333333</v>
      </c>
      <c r="Y8" s="11" t="s">
        <v>25</v>
      </c>
    </row>
    <row r="9" spans="1:25" s="11" customFormat="1" ht="30" customHeight="1" x14ac:dyDescent="0.25">
      <c r="A9" s="9">
        <v>4</v>
      </c>
      <c r="B9" s="31">
        <v>2374261</v>
      </c>
      <c r="C9" s="30" t="s">
        <v>29</v>
      </c>
      <c r="D9" s="9" t="s">
        <v>23</v>
      </c>
      <c r="E9" s="36">
        <v>7</v>
      </c>
      <c r="F9" s="10">
        <v>3150</v>
      </c>
      <c r="G9" s="32">
        <f t="shared" si="0"/>
        <v>22050</v>
      </c>
      <c r="H9" s="36">
        <v>7</v>
      </c>
      <c r="I9" s="10">
        <v>10186</v>
      </c>
      <c r="J9" s="10">
        <f t="shared" si="1"/>
        <v>71302</v>
      </c>
      <c r="K9" s="36">
        <v>7</v>
      </c>
      <c r="L9" s="10">
        <v>3150</v>
      </c>
      <c r="M9" s="10">
        <v>3780</v>
      </c>
      <c r="N9" s="10">
        <f t="shared" si="2"/>
        <v>22050</v>
      </c>
      <c r="O9" s="10">
        <f t="shared" si="3"/>
        <v>26460</v>
      </c>
      <c r="P9" s="36">
        <v>7</v>
      </c>
      <c r="Q9" s="10">
        <f t="shared" si="6"/>
        <v>3307.5</v>
      </c>
      <c r="R9" s="10">
        <v>3969</v>
      </c>
      <c r="S9" s="10">
        <f t="shared" si="4"/>
        <v>23152.5</v>
      </c>
      <c r="T9" s="36">
        <v>7</v>
      </c>
      <c r="U9" s="32">
        <f t="shared" si="7"/>
        <v>3370.5</v>
      </c>
      <c r="V9" s="10">
        <v>11158.2</v>
      </c>
      <c r="W9" s="10">
        <v>4044.6</v>
      </c>
      <c r="X9" s="10">
        <f t="shared" si="5"/>
        <v>23593.5</v>
      </c>
      <c r="Y9" s="11" t="s">
        <v>27</v>
      </c>
    </row>
    <row r="10" spans="1:25" s="11" customFormat="1" ht="31.5" customHeight="1" x14ac:dyDescent="0.25">
      <c r="A10" s="9">
        <v>5</v>
      </c>
      <c r="B10" s="31">
        <v>2354596</v>
      </c>
      <c r="C10" s="30" t="s">
        <v>30</v>
      </c>
      <c r="D10" s="9" t="s">
        <v>23</v>
      </c>
      <c r="E10" s="34">
        <v>30</v>
      </c>
      <c r="F10" s="10">
        <v>1958.8166666666666</v>
      </c>
      <c r="G10" s="32">
        <f t="shared" si="0"/>
        <v>58764.5</v>
      </c>
      <c r="H10" s="34">
        <v>30</v>
      </c>
      <c r="I10" s="10">
        <v>5425</v>
      </c>
      <c r="J10" s="10">
        <f t="shared" si="1"/>
        <v>162750</v>
      </c>
      <c r="K10" s="34">
        <v>30</v>
      </c>
      <c r="L10" s="10">
        <v>1958.8166666666666</v>
      </c>
      <c r="M10" s="10">
        <v>2350.58</v>
      </c>
      <c r="N10" s="10">
        <f t="shared" si="2"/>
        <v>58764.5</v>
      </c>
      <c r="O10" s="10">
        <f t="shared" si="3"/>
        <v>70517.399999999994</v>
      </c>
      <c r="P10" s="34">
        <v>30</v>
      </c>
      <c r="Q10" s="10">
        <f t="shared" si="6"/>
        <v>2056.75</v>
      </c>
      <c r="R10" s="10">
        <v>2468.1</v>
      </c>
      <c r="S10" s="10">
        <f t="shared" si="4"/>
        <v>61702.5</v>
      </c>
      <c r="T10" s="34">
        <v>30</v>
      </c>
      <c r="U10" s="32">
        <f t="shared" si="7"/>
        <v>2095.9333333333334</v>
      </c>
      <c r="V10" s="10">
        <v>11158.2</v>
      </c>
      <c r="W10" s="10">
        <v>2515.12</v>
      </c>
      <c r="X10" s="10">
        <f t="shared" ref="X10:X18" si="8">U10*T10</f>
        <v>62878</v>
      </c>
      <c r="Y10" s="11" t="s">
        <v>25</v>
      </c>
    </row>
    <row r="11" spans="1:25" s="11" customFormat="1" ht="30" customHeight="1" x14ac:dyDescent="0.25">
      <c r="A11" s="9">
        <v>6</v>
      </c>
      <c r="B11" s="31">
        <v>2368709</v>
      </c>
      <c r="C11" s="30" t="s">
        <v>31</v>
      </c>
      <c r="D11" s="9" t="s">
        <v>23</v>
      </c>
      <c r="E11" s="36">
        <v>13</v>
      </c>
      <c r="F11" s="10">
        <v>3000</v>
      </c>
      <c r="G11" s="32">
        <f t="shared" si="0"/>
        <v>39000</v>
      </c>
      <c r="H11" s="36">
        <v>13</v>
      </c>
      <c r="I11" s="10">
        <v>5583.33</v>
      </c>
      <c r="J11" s="10">
        <f t="shared" si="1"/>
        <v>72583.289999999994</v>
      </c>
      <c r="K11" s="36">
        <v>13</v>
      </c>
      <c r="L11" s="10">
        <v>3000</v>
      </c>
      <c r="M11" s="10">
        <v>3600</v>
      </c>
      <c r="N11" s="10">
        <f t="shared" si="2"/>
        <v>39000</v>
      </c>
      <c r="O11" s="10">
        <f t="shared" si="3"/>
        <v>46800</v>
      </c>
      <c r="P11" s="36">
        <v>13</v>
      </c>
      <c r="Q11" s="10">
        <f t="shared" si="6"/>
        <v>3150</v>
      </c>
      <c r="R11" s="10">
        <v>3780</v>
      </c>
      <c r="S11" s="10">
        <f t="shared" si="4"/>
        <v>40950</v>
      </c>
      <c r="T11" s="36">
        <v>13</v>
      </c>
      <c r="U11" s="32">
        <f t="shared" si="7"/>
        <v>3210</v>
      </c>
      <c r="V11" s="10">
        <v>11158.2</v>
      </c>
      <c r="W11" s="10">
        <v>3852</v>
      </c>
      <c r="X11" s="10">
        <f t="shared" si="8"/>
        <v>41730</v>
      </c>
      <c r="Y11" s="11" t="s">
        <v>27</v>
      </c>
    </row>
    <row r="12" spans="1:25" s="11" customFormat="1" ht="31.5" customHeight="1" x14ac:dyDescent="0.25">
      <c r="A12" s="9">
        <v>7</v>
      </c>
      <c r="B12" s="31">
        <v>2327793</v>
      </c>
      <c r="C12" s="30" t="s">
        <v>32</v>
      </c>
      <c r="D12" s="9" t="s">
        <v>23</v>
      </c>
      <c r="E12" s="34">
        <v>50</v>
      </c>
      <c r="F12" s="10">
        <v>3566.6666666666702</v>
      </c>
      <c r="G12" s="32">
        <f t="shared" si="0"/>
        <v>178333.33333333352</v>
      </c>
      <c r="H12" s="34">
        <v>50</v>
      </c>
      <c r="I12" s="10">
        <v>3856.55</v>
      </c>
      <c r="J12" s="10">
        <f t="shared" si="1"/>
        <v>192827.5</v>
      </c>
      <c r="K12" s="34">
        <v>50</v>
      </c>
      <c r="L12" s="10">
        <v>3566.6666666666702</v>
      </c>
      <c r="M12" s="10">
        <v>4100</v>
      </c>
      <c r="N12" s="10">
        <f t="shared" si="2"/>
        <v>178333.33333333352</v>
      </c>
      <c r="O12" s="10">
        <f t="shared" si="3"/>
        <v>214000.0000000002</v>
      </c>
      <c r="P12" s="34">
        <v>50</v>
      </c>
      <c r="Q12" s="10">
        <f t="shared" si="6"/>
        <v>3587.5</v>
      </c>
      <c r="R12" s="10">
        <v>4305</v>
      </c>
      <c r="S12" s="10">
        <f t="shared" si="4"/>
        <v>179375</v>
      </c>
      <c r="T12" s="34">
        <v>50</v>
      </c>
      <c r="U12" s="32">
        <f t="shared" si="7"/>
        <v>3655.8333333333335</v>
      </c>
      <c r="V12" s="10">
        <v>11158.2</v>
      </c>
      <c r="W12" s="10">
        <v>4387</v>
      </c>
      <c r="X12" s="10">
        <f t="shared" si="8"/>
        <v>182791.66666666669</v>
      </c>
      <c r="Y12" s="11" t="s">
        <v>25</v>
      </c>
    </row>
    <row r="13" spans="1:25" s="11" customFormat="1" ht="30" customHeight="1" x14ac:dyDescent="0.25">
      <c r="A13" s="9">
        <v>8</v>
      </c>
      <c r="B13" s="31">
        <v>2278480</v>
      </c>
      <c r="C13" s="30" t="s">
        <v>33</v>
      </c>
      <c r="D13" s="9" t="s">
        <v>23</v>
      </c>
      <c r="E13" s="36">
        <v>41</v>
      </c>
      <c r="F13" s="10">
        <v>120.166666666667</v>
      </c>
      <c r="G13" s="32">
        <f t="shared" ref="G13:G17" si="9">F13*E13</f>
        <v>4926.8333333333467</v>
      </c>
      <c r="H13" s="36">
        <v>41</v>
      </c>
      <c r="I13" s="10">
        <v>75.64</v>
      </c>
      <c r="J13" s="10">
        <f t="shared" ref="J13:J17" si="10">I13*H13</f>
        <v>3101.2400000000002</v>
      </c>
      <c r="K13" s="36">
        <v>41</v>
      </c>
      <c r="L13" s="10">
        <v>120.166666666667</v>
      </c>
      <c r="M13" s="10">
        <v>132.19999999999999</v>
      </c>
      <c r="N13" s="10">
        <f t="shared" si="2"/>
        <v>4926.8333333333467</v>
      </c>
      <c r="O13" s="10">
        <f t="shared" si="3"/>
        <v>5912.2000000000162</v>
      </c>
      <c r="P13" s="36">
        <v>41</v>
      </c>
      <c r="Q13" s="10">
        <f t="shared" si="6"/>
        <v>115.67500000000001</v>
      </c>
      <c r="R13" s="10">
        <v>138.81</v>
      </c>
      <c r="S13" s="10">
        <f t="shared" ref="S13:S17" si="11">Q13*P13</f>
        <v>4742.6750000000002</v>
      </c>
      <c r="T13" s="36">
        <v>41</v>
      </c>
      <c r="U13" s="32">
        <f t="shared" si="7"/>
        <v>117.875</v>
      </c>
      <c r="V13" s="10">
        <v>11158.2</v>
      </c>
      <c r="W13" s="10">
        <v>141.44999999999999</v>
      </c>
      <c r="X13" s="10">
        <f t="shared" ref="X13:X17" si="12">U13*T13</f>
        <v>4832.875</v>
      </c>
      <c r="Y13" s="11" t="s">
        <v>36</v>
      </c>
    </row>
    <row r="14" spans="1:25" s="11" customFormat="1" ht="31.5" customHeight="1" x14ac:dyDescent="0.25">
      <c r="A14" s="9">
        <v>9</v>
      </c>
      <c r="B14" s="31">
        <v>2225261</v>
      </c>
      <c r="C14" s="30" t="s">
        <v>34</v>
      </c>
      <c r="D14" s="9" t="s">
        <v>23</v>
      </c>
      <c r="E14" s="36">
        <v>52</v>
      </c>
      <c r="F14" s="10">
        <v>385.65</v>
      </c>
      <c r="G14" s="32">
        <f t="shared" si="9"/>
        <v>20053.8</v>
      </c>
      <c r="H14" s="36">
        <v>52</v>
      </c>
      <c r="I14" s="10">
        <v>362.08</v>
      </c>
      <c r="J14" s="10">
        <f t="shared" si="10"/>
        <v>18828.16</v>
      </c>
      <c r="K14" s="36">
        <v>52</v>
      </c>
      <c r="L14" s="10">
        <v>385.65</v>
      </c>
      <c r="M14" s="10">
        <v>456.78</v>
      </c>
      <c r="N14" s="10">
        <f t="shared" si="2"/>
        <v>20053.8</v>
      </c>
      <c r="O14" s="10">
        <f t="shared" si="3"/>
        <v>24064.559999999998</v>
      </c>
      <c r="P14" s="36">
        <v>52</v>
      </c>
      <c r="Q14" s="10">
        <f t="shared" si="6"/>
        <v>399.67500000000001</v>
      </c>
      <c r="R14" s="10">
        <v>479.61</v>
      </c>
      <c r="S14" s="10">
        <f t="shared" si="11"/>
        <v>20783.100000000002</v>
      </c>
      <c r="T14" s="36">
        <v>52</v>
      </c>
      <c r="U14" s="32">
        <f t="shared" si="7"/>
        <v>407.29166666666669</v>
      </c>
      <c r="V14" s="10">
        <v>11158.2</v>
      </c>
      <c r="W14" s="10">
        <v>488.75</v>
      </c>
      <c r="X14" s="10">
        <f t="shared" si="12"/>
        <v>21179.166666666668</v>
      </c>
      <c r="Y14" s="11" t="s">
        <v>35</v>
      </c>
    </row>
    <row r="15" spans="1:25" s="11" customFormat="1" ht="30" customHeight="1" x14ac:dyDescent="0.25">
      <c r="A15" s="9">
        <v>10</v>
      </c>
      <c r="B15" s="31">
        <v>2341786</v>
      </c>
      <c r="C15" s="30" t="s">
        <v>37</v>
      </c>
      <c r="D15" s="9" t="s">
        <v>23</v>
      </c>
      <c r="E15" s="36">
        <v>23</v>
      </c>
      <c r="F15" s="10">
        <v>200.41666666666669</v>
      </c>
      <c r="G15" s="32">
        <f t="shared" si="9"/>
        <v>4609.5833333333339</v>
      </c>
      <c r="H15" s="36">
        <v>23</v>
      </c>
      <c r="I15" s="10">
        <v>200.41666666666669</v>
      </c>
      <c r="J15" s="10">
        <f t="shared" si="10"/>
        <v>4609.5833333333339</v>
      </c>
      <c r="K15" s="36">
        <v>23</v>
      </c>
      <c r="L15" s="10">
        <v>200.41666666666669</v>
      </c>
      <c r="M15" s="10">
        <v>240.5</v>
      </c>
      <c r="N15" s="10">
        <f t="shared" si="2"/>
        <v>4609.5833333333339</v>
      </c>
      <c r="O15" s="10">
        <f t="shared" si="3"/>
        <v>5531.5000000000009</v>
      </c>
      <c r="P15" s="36">
        <v>23</v>
      </c>
      <c r="Q15" s="10">
        <f t="shared" si="6"/>
        <v>210.43333333333334</v>
      </c>
      <c r="R15" s="10">
        <v>252.52</v>
      </c>
      <c r="S15" s="10">
        <f t="shared" si="11"/>
        <v>4839.9666666666672</v>
      </c>
      <c r="T15" s="36">
        <v>23</v>
      </c>
      <c r="U15" s="32">
        <f t="shared" si="7"/>
        <v>214.44166666666666</v>
      </c>
      <c r="V15" s="10">
        <v>11158.2</v>
      </c>
      <c r="W15" s="10">
        <v>257.33</v>
      </c>
      <c r="X15" s="10">
        <f t="shared" si="12"/>
        <v>4932.1583333333328</v>
      </c>
      <c r="Y15" s="11" t="s">
        <v>38</v>
      </c>
    </row>
    <row r="16" spans="1:25" s="11" customFormat="1" ht="31.5" customHeight="1" x14ac:dyDescent="0.25">
      <c r="A16" s="9">
        <v>11</v>
      </c>
      <c r="B16" s="31">
        <v>2007988</v>
      </c>
      <c r="C16" s="30" t="s">
        <v>39</v>
      </c>
      <c r="D16" s="9" t="s">
        <v>23</v>
      </c>
      <c r="E16" s="36">
        <v>10</v>
      </c>
      <c r="F16" s="10">
        <v>2433.3333333333298</v>
      </c>
      <c r="G16" s="32">
        <f t="shared" si="9"/>
        <v>24333.333333333299</v>
      </c>
      <c r="H16" s="36">
        <v>10</v>
      </c>
      <c r="I16" s="10">
        <v>1146.98</v>
      </c>
      <c r="J16" s="10">
        <f t="shared" si="10"/>
        <v>11469.8</v>
      </c>
      <c r="K16" s="36">
        <v>10</v>
      </c>
      <c r="L16" s="10">
        <v>2433.3333333333298</v>
      </c>
      <c r="M16" s="10">
        <v>2800</v>
      </c>
      <c r="N16" s="10">
        <f t="shared" si="2"/>
        <v>24333.333333333299</v>
      </c>
      <c r="O16" s="10">
        <f t="shared" si="3"/>
        <v>29199.99999999996</v>
      </c>
      <c r="P16" s="36">
        <v>10</v>
      </c>
      <c r="Q16" s="10">
        <f t="shared" si="6"/>
        <v>2450</v>
      </c>
      <c r="R16" s="10">
        <v>2940</v>
      </c>
      <c r="S16" s="10">
        <f t="shared" si="11"/>
        <v>24500</v>
      </c>
      <c r="T16" s="36">
        <v>10</v>
      </c>
      <c r="U16" s="32">
        <f t="shared" si="7"/>
        <v>2496.666666666667</v>
      </c>
      <c r="V16" s="10">
        <v>11158.2</v>
      </c>
      <c r="W16" s="10">
        <v>2996</v>
      </c>
      <c r="X16" s="10">
        <f t="shared" si="12"/>
        <v>24966.666666666672</v>
      </c>
      <c r="Y16" s="11" t="s">
        <v>40</v>
      </c>
    </row>
    <row r="17" spans="1:25" s="11" customFormat="1" ht="30" customHeight="1" x14ac:dyDescent="0.25">
      <c r="A17" s="9">
        <v>12</v>
      </c>
      <c r="B17" s="31">
        <v>2380589</v>
      </c>
      <c r="C17" s="30" t="s">
        <v>41</v>
      </c>
      <c r="D17" s="9" t="s">
        <v>23</v>
      </c>
      <c r="E17" s="34">
        <v>30</v>
      </c>
      <c r="F17" s="10">
        <v>3175</v>
      </c>
      <c r="G17" s="32">
        <f t="shared" si="9"/>
        <v>95250</v>
      </c>
      <c r="H17" s="34">
        <v>30</v>
      </c>
      <c r="I17" s="10">
        <v>8041.67</v>
      </c>
      <c r="J17" s="10">
        <f t="shared" si="10"/>
        <v>241250.1</v>
      </c>
      <c r="K17" s="34">
        <v>30</v>
      </c>
      <c r="L17" s="10">
        <v>3175</v>
      </c>
      <c r="M17" s="10">
        <v>3690</v>
      </c>
      <c r="N17" s="10">
        <f t="shared" si="2"/>
        <v>95250</v>
      </c>
      <c r="O17" s="10">
        <f t="shared" si="3"/>
        <v>114300</v>
      </c>
      <c r="P17" s="34">
        <v>30</v>
      </c>
      <c r="Q17" s="10">
        <f t="shared" si="6"/>
        <v>3228.75</v>
      </c>
      <c r="R17" s="10">
        <v>3874.5</v>
      </c>
      <c r="S17" s="10">
        <f t="shared" si="11"/>
        <v>96862.5</v>
      </c>
      <c r="T17" s="34">
        <v>30</v>
      </c>
      <c r="U17" s="32">
        <f t="shared" si="7"/>
        <v>3290.2500000000005</v>
      </c>
      <c r="V17" s="10">
        <v>11158.2</v>
      </c>
      <c r="W17" s="10">
        <v>3948.3</v>
      </c>
      <c r="X17" s="10">
        <f t="shared" si="12"/>
        <v>98707.500000000015</v>
      </c>
      <c r="Y17" s="11" t="s">
        <v>25</v>
      </c>
    </row>
    <row r="18" spans="1:25" s="11" customFormat="1" ht="30" customHeight="1" x14ac:dyDescent="0.25">
      <c r="A18" s="9">
        <v>13</v>
      </c>
      <c r="B18" s="31">
        <v>2377675</v>
      </c>
      <c r="C18" s="30" t="s">
        <v>42</v>
      </c>
      <c r="D18" s="9" t="s">
        <v>23</v>
      </c>
      <c r="E18" s="34">
        <v>30</v>
      </c>
      <c r="F18" s="10">
        <v>3516.6666666666702</v>
      </c>
      <c r="G18" s="32">
        <f t="shared" si="0"/>
        <v>105500.0000000001</v>
      </c>
      <c r="H18" s="34">
        <v>30</v>
      </c>
      <c r="I18" s="10">
        <v>2975</v>
      </c>
      <c r="J18" s="10">
        <f t="shared" si="1"/>
        <v>89250</v>
      </c>
      <c r="K18" s="34">
        <v>30</v>
      </c>
      <c r="L18" s="10">
        <v>3516.6666666666702</v>
      </c>
      <c r="M18" s="10">
        <v>4100</v>
      </c>
      <c r="N18" s="10">
        <f t="shared" si="2"/>
        <v>105500.0000000001</v>
      </c>
      <c r="O18" s="10">
        <f t="shared" si="3"/>
        <v>126600.00000000012</v>
      </c>
      <c r="P18" s="34">
        <v>30</v>
      </c>
      <c r="Q18" s="10">
        <f t="shared" si="6"/>
        <v>3587.5</v>
      </c>
      <c r="R18" s="10">
        <v>4305</v>
      </c>
      <c r="S18" s="10">
        <f t="shared" si="4"/>
        <v>107625</v>
      </c>
      <c r="T18" s="34">
        <v>30</v>
      </c>
      <c r="U18" s="32">
        <f t="shared" si="7"/>
        <v>3655.8333333333335</v>
      </c>
      <c r="V18" s="10">
        <v>11158.2</v>
      </c>
      <c r="W18" s="10">
        <v>4387</v>
      </c>
      <c r="X18" s="10">
        <f t="shared" si="8"/>
        <v>109675</v>
      </c>
      <c r="Y18" s="11" t="s">
        <v>25</v>
      </c>
    </row>
    <row r="19" spans="1:25" s="11" customFormat="1" ht="31.5" customHeight="1" x14ac:dyDescent="0.25">
      <c r="A19" s="9">
        <v>14</v>
      </c>
      <c r="B19" s="31">
        <v>2380604</v>
      </c>
      <c r="C19" s="30" t="s">
        <v>43</v>
      </c>
      <c r="D19" s="9" t="s">
        <v>23</v>
      </c>
      <c r="E19" s="36">
        <v>6</v>
      </c>
      <c r="F19" s="10">
        <v>2587.8916666666664</v>
      </c>
      <c r="G19" s="32">
        <f t="shared" ref="G19:G22" si="13">F19*E19</f>
        <v>15527.349999999999</v>
      </c>
      <c r="H19" s="36">
        <v>6</v>
      </c>
      <c r="I19" s="10">
        <v>2587.8916666666664</v>
      </c>
      <c r="J19" s="10">
        <f t="shared" ref="J19:J22" si="14">I19*H19</f>
        <v>15527.349999999999</v>
      </c>
      <c r="K19" s="36">
        <v>6</v>
      </c>
      <c r="L19" s="10">
        <v>2587.8916666666664</v>
      </c>
      <c r="M19" s="10">
        <v>3105.47</v>
      </c>
      <c r="N19" s="10">
        <f t="shared" si="2"/>
        <v>15527.349999999999</v>
      </c>
      <c r="O19" s="10">
        <f t="shared" si="3"/>
        <v>18632.819999999996</v>
      </c>
      <c r="P19" s="36">
        <v>6</v>
      </c>
      <c r="Q19" s="10">
        <f t="shared" si="6"/>
        <v>2717.2833333333333</v>
      </c>
      <c r="R19" s="10">
        <v>3260.74</v>
      </c>
      <c r="S19" s="10">
        <f t="shared" ref="S19:S22" si="15">Q19*P19</f>
        <v>16303.7</v>
      </c>
      <c r="T19" s="36">
        <v>6</v>
      </c>
      <c r="U19" s="32">
        <f>W19/1.2</f>
        <v>2769.0416666666665</v>
      </c>
      <c r="V19" s="10">
        <v>11158.2</v>
      </c>
      <c r="W19" s="10">
        <v>3322.85</v>
      </c>
      <c r="X19" s="10">
        <f t="shared" si="5"/>
        <v>16614.25</v>
      </c>
      <c r="Y19" s="11" t="s">
        <v>44</v>
      </c>
    </row>
    <row r="20" spans="1:25" s="11" customFormat="1" ht="30" customHeight="1" x14ac:dyDescent="0.25">
      <c r="A20" s="9">
        <v>15</v>
      </c>
      <c r="B20" s="31">
        <v>2327624</v>
      </c>
      <c r="C20" s="30" t="s">
        <v>45</v>
      </c>
      <c r="D20" s="9" t="s">
        <v>23</v>
      </c>
      <c r="E20" s="34">
        <v>120</v>
      </c>
      <c r="F20" s="10">
        <v>670.16666666666697</v>
      </c>
      <c r="G20" s="32">
        <f t="shared" si="13"/>
        <v>80420.000000000029</v>
      </c>
      <c r="H20" s="34">
        <v>120</v>
      </c>
      <c r="I20" s="10">
        <v>570.88</v>
      </c>
      <c r="J20" s="10">
        <f t="shared" si="14"/>
        <v>68505.600000000006</v>
      </c>
      <c r="K20" s="34">
        <v>120</v>
      </c>
      <c r="L20" s="10">
        <v>670.16666666666697</v>
      </c>
      <c r="M20" s="10">
        <v>684.2</v>
      </c>
      <c r="N20" s="10">
        <f t="shared" si="2"/>
        <v>80420.000000000029</v>
      </c>
      <c r="O20" s="10">
        <f t="shared" si="3"/>
        <v>96504.000000000029</v>
      </c>
      <c r="P20" s="34">
        <v>120</v>
      </c>
      <c r="Q20" s="10">
        <f>R20/1.2</f>
        <v>598.67499999999995</v>
      </c>
      <c r="R20" s="10">
        <v>718.41</v>
      </c>
      <c r="S20" s="10">
        <f t="shared" si="15"/>
        <v>71841</v>
      </c>
      <c r="T20" s="34">
        <v>120</v>
      </c>
      <c r="U20" s="32">
        <f t="shared" si="7"/>
        <v>610.07500000000005</v>
      </c>
      <c r="V20" s="10">
        <v>11158.2</v>
      </c>
      <c r="W20" s="10">
        <v>732.09</v>
      </c>
      <c r="X20" s="10">
        <f t="shared" si="5"/>
        <v>73209</v>
      </c>
      <c r="Y20" s="11" t="s">
        <v>46</v>
      </c>
    </row>
    <row r="21" spans="1:25" s="11" customFormat="1" ht="31.5" customHeight="1" x14ac:dyDescent="0.25">
      <c r="A21" s="9">
        <v>16</v>
      </c>
      <c r="B21" s="31">
        <v>2352120</v>
      </c>
      <c r="C21" s="30" t="s">
        <v>47</v>
      </c>
      <c r="D21" s="9" t="s">
        <v>23</v>
      </c>
      <c r="E21" s="37">
        <v>2</v>
      </c>
      <c r="F21" s="10">
        <v>539</v>
      </c>
      <c r="G21" s="32">
        <f t="shared" si="13"/>
        <v>1078</v>
      </c>
      <c r="H21" s="37">
        <v>2</v>
      </c>
      <c r="I21" s="10">
        <v>319.33</v>
      </c>
      <c r="J21" s="10">
        <f t="shared" si="14"/>
        <v>638.66</v>
      </c>
      <c r="K21" s="37">
        <v>2</v>
      </c>
      <c r="L21" s="10">
        <v>539</v>
      </c>
      <c r="M21" s="10">
        <v>646.79999999999995</v>
      </c>
      <c r="N21" s="10">
        <f t="shared" si="2"/>
        <v>1078</v>
      </c>
      <c r="O21" s="10">
        <f t="shared" si="3"/>
        <v>1293.5999999999999</v>
      </c>
      <c r="P21" s="37">
        <v>2</v>
      </c>
      <c r="Q21" s="10">
        <f t="shared" si="6"/>
        <v>565.95000000000005</v>
      </c>
      <c r="R21" s="10">
        <v>679.14</v>
      </c>
      <c r="S21" s="10">
        <f t="shared" si="15"/>
        <v>1131.9000000000001</v>
      </c>
      <c r="T21" s="37">
        <v>2</v>
      </c>
      <c r="U21" s="32">
        <f t="shared" si="7"/>
        <v>576.72500000000002</v>
      </c>
      <c r="V21" s="10">
        <v>11158.2</v>
      </c>
      <c r="W21" s="10">
        <v>692.07</v>
      </c>
      <c r="X21" s="10">
        <f t="shared" si="5"/>
        <v>1153.45</v>
      </c>
      <c r="Y21" s="11" t="s">
        <v>48</v>
      </c>
    </row>
    <row r="22" spans="1:25" s="11" customFormat="1" ht="30" customHeight="1" x14ac:dyDescent="0.25">
      <c r="A22" s="9">
        <v>17</v>
      </c>
      <c r="B22" s="31">
        <v>2380095</v>
      </c>
      <c r="C22" s="30" t="s">
        <v>49</v>
      </c>
      <c r="D22" s="9" t="s">
        <v>23</v>
      </c>
      <c r="E22" s="36">
        <v>12</v>
      </c>
      <c r="F22" s="10">
        <v>1975</v>
      </c>
      <c r="G22" s="32">
        <f t="shared" si="13"/>
        <v>23700</v>
      </c>
      <c r="H22" s="36">
        <v>12</v>
      </c>
      <c r="I22" s="10">
        <v>2100</v>
      </c>
      <c r="J22" s="10">
        <f t="shared" si="14"/>
        <v>25200</v>
      </c>
      <c r="K22" s="36">
        <v>12</v>
      </c>
      <c r="L22" s="10">
        <v>1975</v>
      </c>
      <c r="M22" s="10">
        <v>2370</v>
      </c>
      <c r="N22" s="10">
        <f t="shared" si="2"/>
        <v>23700</v>
      </c>
      <c r="O22" s="10">
        <f t="shared" si="3"/>
        <v>28440</v>
      </c>
      <c r="P22" s="36">
        <v>12</v>
      </c>
      <c r="Q22" s="10">
        <f t="shared" si="6"/>
        <v>2073.75</v>
      </c>
      <c r="R22" s="10">
        <v>2488.5</v>
      </c>
      <c r="S22" s="10">
        <f t="shared" si="15"/>
        <v>24885</v>
      </c>
      <c r="T22" s="36">
        <v>12</v>
      </c>
      <c r="U22" s="32">
        <f t="shared" si="7"/>
        <v>2113.25</v>
      </c>
      <c r="V22" s="10">
        <v>11158.2</v>
      </c>
      <c r="W22" s="10">
        <v>2535.9</v>
      </c>
      <c r="X22" s="10">
        <f t="shared" si="5"/>
        <v>25359</v>
      </c>
      <c r="Y22" s="11" t="s">
        <v>36</v>
      </c>
    </row>
    <row r="23" spans="1:25" s="12" customFormat="1" x14ac:dyDescent="0.25">
      <c r="A23" s="46" t="s">
        <v>12</v>
      </c>
      <c r="B23" s="47"/>
      <c r="C23" s="48"/>
      <c r="D23" s="8"/>
      <c r="E23" s="35">
        <f>SUM(E6:E22)</f>
        <v>601</v>
      </c>
      <c r="F23" s="29"/>
      <c r="G23" s="29">
        <f>SUM(G6:G22)</f>
        <v>736595.90000000026</v>
      </c>
      <c r="H23" s="29"/>
      <c r="I23" s="29"/>
      <c r="J23" s="29">
        <f>SUM(J6:J22)</f>
        <v>1033989.7833333334</v>
      </c>
      <c r="K23" s="35">
        <f>SUM(K6:K22)</f>
        <v>601</v>
      </c>
      <c r="L23" s="29"/>
      <c r="M23" s="29"/>
      <c r="N23" s="29">
        <f>SUM(N6:N22)</f>
        <v>736595.90000000026</v>
      </c>
      <c r="O23" s="29">
        <f>SUM(O6:O22)</f>
        <v>883915.08000000019</v>
      </c>
      <c r="P23" s="35">
        <f>SUM(P6:P22)</f>
        <v>601</v>
      </c>
      <c r="Q23" s="10"/>
      <c r="R23" s="29"/>
      <c r="S23" s="29">
        <f>SUM(S6:S22)</f>
        <v>744896.09166666667</v>
      </c>
      <c r="T23" s="35">
        <f>SUM(T6:T22)</f>
        <v>601</v>
      </c>
      <c r="U23" s="29"/>
      <c r="V23" s="29"/>
      <c r="W23" s="29"/>
      <c r="X23" s="29">
        <f>SUM(X6:X22)</f>
        <v>759084.31666666665</v>
      </c>
    </row>
    <row r="24" spans="1:25" s="14" customFormat="1" x14ac:dyDescent="0.25">
      <c r="A24" s="46" t="s">
        <v>13</v>
      </c>
      <c r="B24" s="47"/>
      <c r="C24" s="48"/>
      <c r="D24" s="13"/>
      <c r="E24" s="13"/>
      <c r="F24" s="13"/>
      <c r="G24" s="13">
        <f>G23/100*20</f>
        <v>147319.18000000005</v>
      </c>
      <c r="H24" s="10"/>
      <c r="I24" s="10"/>
      <c r="J24" s="32">
        <v>610.30999999999995</v>
      </c>
      <c r="K24" s="10"/>
      <c r="L24" s="10"/>
      <c r="M24" s="10"/>
      <c r="N24" s="10">
        <f>N23/100*20</f>
        <v>147319.18000000005</v>
      </c>
      <c r="O24" s="10"/>
      <c r="P24" s="10"/>
      <c r="Q24" s="10"/>
      <c r="R24" s="10"/>
      <c r="S24" s="13">
        <f>S23/100*20</f>
        <v>148979.21833333332</v>
      </c>
      <c r="T24" s="10"/>
      <c r="U24" s="10"/>
      <c r="V24" s="10"/>
      <c r="W24" s="10"/>
      <c r="X24" s="13">
        <f>X23/100*20</f>
        <v>151816.86333333334</v>
      </c>
    </row>
    <row r="25" spans="1:25" s="14" customFormat="1" x14ac:dyDescent="0.25">
      <c r="A25" s="46" t="s">
        <v>3</v>
      </c>
      <c r="B25" s="47"/>
      <c r="C25" s="48"/>
      <c r="D25" s="27"/>
      <c r="E25" s="27"/>
      <c r="F25" s="27"/>
      <c r="G25" s="27">
        <f>G23*1.2</f>
        <v>883915.08000000031</v>
      </c>
      <c r="H25" s="18"/>
      <c r="I25" s="18"/>
      <c r="J25" s="18">
        <f>J23*1.2</f>
        <v>1240787.74</v>
      </c>
      <c r="K25" s="18"/>
      <c r="L25" s="18"/>
      <c r="M25" s="18"/>
      <c r="N25" s="18">
        <f>N23*1.2</f>
        <v>883915.08000000031</v>
      </c>
      <c r="O25" s="18"/>
      <c r="P25" s="18"/>
      <c r="Q25" s="10"/>
      <c r="R25" s="10"/>
      <c r="S25" s="18">
        <f>S23*1.2</f>
        <v>893875.30999999994</v>
      </c>
      <c r="T25" s="18"/>
      <c r="U25" s="18"/>
      <c r="V25" s="18"/>
      <c r="W25" s="18"/>
      <c r="X25" s="18">
        <f>X23*1.2</f>
        <v>910901.17999999993</v>
      </c>
    </row>
    <row r="27" spans="1:25" x14ac:dyDescent="0.25">
      <c r="B27" s="42" t="s">
        <v>8</v>
      </c>
      <c r="C27" s="42"/>
      <c r="D27" s="42"/>
      <c r="E27" s="42"/>
      <c r="F27" s="42"/>
      <c r="G27" s="42"/>
      <c r="H27" s="42"/>
      <c r="I27" s="42"/>
      <c r="J27" s="42"/>
      <c r="K27" s="16"/>
      <c r="L27" s="16"/>
      <c r="M27" s="16"/>
      <c r="N27" s="16"/>
      <c r="O27" s="16"/>
      <c r="P27" s="16"/>
    </row>
    <row r="28" spans="1:25" x14ac:dyDescent="0.25">
      <c r="B28" s="22" t="s">
        <v>56</v>
      </c>
      <c r="C28" s="22"/>
      <c r="D28" s="22"/>
      <c r="E28" s="22"/>
      <c r="F28" s="22"/>
      <c r="G28" s="22"/>
      <c r="H28" s="22"/>
      <c r="I28" s="22"/>
      <c r="J28" s="22"/>
      <c r="K28" s="16"/>
      <c r="L28" s="16"/>
      <c r="M28" s="16"/>
      <c r="N28" s="16"/>
      <c r="O28" s="16"/>
      <c r="P28" s="16"/>
    </row>
    <row r="29" spans="1:25" x14ac:dyDescent="0.25">
      <c r="B29" s="43" t="s">
        <v>14</v>
      </c>
      <c r="C29" s="43"/>
      <c r="D29" s="43"/>
      <c r="E29" s="43"/>
      <c r="F29" s="43"/>
      <c r="G29" s="43"/>
      <c r="H29" s="43"/>
      <c r="I29" s="43"/>
      <c r="J29" s="43"/>
      <c r="K29" s="16"/>
      <c r="L29" s="16"/>
      <c r="M29" s="16"/>
      <c r="N29" s="16"/>
      <c r="O29" s="16"/>
      <c r="P29" s="16"/>
    </row>
    <row r="30" spans="1:25" ht="15" customHeight="1" x14ac:dyDescent="0.25">
      <c r="B30" s="1" t="s">
        <v>15</v>
      </c>
      <c r="C30" s="1"/>
      <c r="E30" s="23"/>
      <c r="F30" s="23"/>
      <c r="G30" s="1"/>
      <c r="K30" s="16"/>
      <c r="L30" s="16"/>
      <c r="M30" s="16"/>
      <c r="N30" s="16"/>
      <c r="O30" s="16"/>
      <c r="P30" s="16"/>
      <c r="Q30" s="3"/>
      <c r="R30" s="3"/>
      <c r="S30" s="3"/>
      <c r="T30" s="3"/>
      <c r="U30" s="3"/>
      <c r="V30" s="3"/>
      <c r="W30" s="3"/>
      <c r="X30" s="3"/>
    </row>
    <row r="31" spans="1:25" x14ac:dyDescent="0.25"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</row>
    <row r="32" spans="1:25" x14ac:dyDescent="0.25">
      <c r="B32" s="1" t="s">
        <v>18</v>
      </c>
      <c r="C32" s="1"/>
      <c r="E32" s="23"/>
      <c r="F32" s="23"/>
      <c r="G32" s="1"/>
      <c r="H32" s="1" t="s">
        <v>20</v>
      </c>
      <c r="K32" s="16"/>
      <c r="L32" s="16"/>
      <c r="M32" s="16"/>
      <c r="N32" s="16"/>
      <c r="O32" s="16"/>
      <c r="P32" s="16"/>
      <c r="Q32" s="1"/>
      <c r="R32" s="1"/>
      <c r="S32" s="1"/>
      <c r="T32" s="1"/>
      <c r="U32" s="1"/>
      <c r="V32" s="1"/>
      <c r="W32" s="1"/>
      <c r="X32" s="1"/>
    </row>
    <row r="33" spans="2:24" s="15" customFormat="1" x14ac:dyDescent="0.25">
      <c r="B33" s="1"/>
      <c r="D33" s="19"/>
      <c r="E33" s="20"/>
      <c r="F33" s="21"/>
      <c r="H33" s="1"/>
      <c r="K33" s="17"/>
      <c r="L33" s="17"/>
      <c r="M33" s="17"/>
      <c r="N33" s="17"/>
      <c r="O33" s="17"/>
      <c r="P33" s="17"/>
    </row>
    <row r="34" spans="2:24" s="15" customFormat="1" x14ac:dyDescent="0.25">
      <c r="B34" s="15" t="s">
        <v>19</v>
      </c>
      <c r="C34" s="24"/>
      <c r="D34" s="19"/>
      <c r="E34" s="20"/>
      <c r="F34" s="21"/>
      <c r="H34" s="1" t="s">
        <v>21</v>
      </c>
      <c r="K34" s="17"/>
      <c r="L34" s="17"/>
      <c r="M34" s="17"/>
      <c r="N34" s="17"/>
      <c r="O34" s="17"/>
      <c r="P34" s="17"/>
    </row>
    <row r="35" spans="2:24" s="15" customFormat="1" x14ac:dyDescent="0.25">
      <c r="B35" s="19"/>
      <c r="C35" s="25"/>
      <c r="D35" s="25"/>
      <c r="E35" s="26"/>
      <c r="F35" s="26"/>
      <c r="K35" s="17"/>
      <c r="L35" s="17"/>
      <c r="M35" s="17"/>
      <c r="N35" s="17"/>
      <c r="O35" s="17"/>
      <c r="P35" s="17"/>
    </row>
    <row r="36" spans="2:24" s="15" customFormat="1" x14ac:dyDescent="0.25">
      <c r="B36" s="25" t="s">
        <v>4</v>
      </c>
      <c r="C36" s="25"/>
      <c r="D36" s="25"/>
      <c r="E36" s="26"/>
      <c r="F36" s="26"/>
      <c r="K36" s="17"/>
      <c r="L36" s="17"/>
      <c r="M36" s="17"/>
      <c r="N36" s="17"/>
      <c r="O36" s="17"/>
      <c r="P36" s="17"/>
    </row>
    <row r="37" spans="2:24" x14ac:dyDescent="0.25">
      <c r="B37" s="25" t="s">
        <v>16</v>
      </c>
      <c r="E37" s="2"/>
      <c r="G37" s="1"/>
      <c r="H37" s="1" t="s">
        <v>17</v>
      </c>
      <c r="K37" s="16"/>
      <c r="L37" s="16"/>
      <c r="M37" s="16"/>
      <c r="N37" s="16"/>
      <c r="O37" s="16"/>
      <c r="P37" s="16"/>
      <c r="Q37" s="1"/>
      <c r="R37" s="1"/>
      <c r="S37" s="1"/>
      <c r="T37" s="1"/>
      <c r="U37" s="1"/>
      <c r="V37" s="1"/>
      <c r="W37" s="1"/>
      <c r="X37" s="1"/>
    </row>
    <row r="38" spans="2:24" x14ac:dyDescent="0.25">
      <c r="E38" s="2"/>
      <c r="G38" s="1"/>
      <c r="K38" s="16"/>
      <c r="L38" s="16"/>
      <c r="M38" s="16"/>
      <c r="N38" s="16"/>
      <c r="O38" s="16"/>
      <c r="P38" s="16"/>
    </row>
    <row r="39" spans="2:24" x14ac:dyDescent="0.25">
      <c r="E39" s="2"/>
      <c r="G39" s="1"/>
      <c r="K39" s="16"/>
      <c r="L39" s="16"/>
      <c r="M39" s="16"/>
      <c r="N39" s="16"/>
      <c r="O39" s="16"/>
      <c r="P39" s="16"/>
    </row>
  </sheetData>
  <autoFilter ref="C4:Y25">
    <filterColumn colId="2" showButton="0"/>
    <filterColumn colId="3" showButton="0"/>
    <filterColumn colId="5" showButton="0"/>
    <filterColumn colId="6" showButton="0"/>
    <filterColumn colId="8" showButton="0"/>
    <filterColumn colId="9" showButton="0"/>
    <filterColumn colId="10" showButton="0"/>
    <filterColumn colId="13" showButton="0"/>
    <filterColumn colId="14" showButton="0"/>
    <filterColumn colId="15" showButton="0"/>
    <filterColumn colId="17" showButton="0"/>
    <filterColumn colId="18" showButton="0"/>
    <filterColumn colId="19" showButton="0"/>
    <filterColumn colId="20" showButton="0"/>
  </autoFilter>
  <mergeCells count="16">
    <mergeCell ref="T4:X4"/>
    <mergeCell ref="A2:X2"/>
    <mergeCell ref="B27:J27"/>
    <mergeCell ref="B31:P31"/>
    <mergeCell ref="K4:N4"/>
    <mergeCell ref="P4:S4"/>
    <mergeCell ref="H4:J4"/>
    <mergeCell ref="E4:G4"/>
    <mergeCell ref="D4:D5"/>
    <mergeCell ref="C4:C5"/>
    <mergeCell ref="B4:B5"/>
    <mergeCell ref="A4:A5"/>
    <mergeCell ref="A23:C23"/>
    <mergeCell ref="A25:C25"/>
    <mergeCell ref="A24:C24"/>
    <mergeCell ref="B29:J29"/>
  </mergeCells>
  <printOptions horizontalCentered="1"/>
  <pageMargins left="0.25" right="0.25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НМЦ лота закупки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Макарова Евгения Ивановна</cp:lastModifiedBy>
  <cp:lastPrinted>2021-06-09T14:18:46Z</cp:lastPrinted>
  <dcterms:created xsi:type="dcterms:W3CDTF">2014-06-26T05:52:50Z</dcterms:created>
  <dcterms:modified xsi:type="dcterms:W3CDTF">2021-07-09T10:05:00Z</dcterms:modified>
</cp:coreProperties>
</file>