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шаблон!$A$1:$BP$27</definedName>
  </definedNames>
  <calcPr calcId="152511"/>
</workbook>
</file>

<file path=xl/calcChain.xml><?xml version="1.0" encoding="utf-8"?>
<calcChain xmlns="http://schemas.openxmlformats.org/spreadsheetml/2006/main">
  <c r="AV22" i="4" l="1"/>
  <c r="AW22" i="4"/>
  <c r="AX22" i="4"/>
  <c r="AY22" i="4"/>
  <c r="AZ22" i="4"/>
  <c r="BA22" i="4"/>
  <c r="BB22" i="4"/>
  <c r="BC22" i="4"/>
  <c r="BD22" i="4"/>
  <c r="BF22" i="4"/>
  <c r="BG22" i="4"/>
  <c r="BH22" i="4"/>
  <c r="BI22" i="4"/>
  <c r="BJ22" i="4"/>
  <c r="BK22" i="4"/>
  <c r="BL22" i="4"/>
  <c r="BM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J22" i="4"/>
  <c r="AK22" i="4"/>
  <c r="AL22" i="4"/>
  <c r="AP22" i="4" l="1"/>
  <c r="AQ22" i="4"/>
  <c r="AR22" i="4"/>
  <c r="AS22" i="4"/>
  <c r="N21" i="4" l="1"/>
  <c r="O21" i="4" s="1"/>
  <c r="U20" i="4"/>
  <c r="O20" i="4" s="1"/>
  <c r="U19" i="4"/>
  <c r="O19" i="4" s="1"/>
  <c r="U18" i="4"/>
  <c r="O18" i="4" s="1"/>
  <c r="N18" i="4"/>
  <c r="N17" i="4"/>
  <c r="O17" i="4" s="1"/>
  <c r="S16" i="4"/>
  <c r="P16" i="4"/>
  <c r="P9" i="4"/>
  <c r="S9" i="4"/>
  <c r="O12" i="4"/>
  <c r="T12" i="4" s="1"/>
  <c r="N15" i="4"/>
  <c r="O15" i="4" s="1"/>
  <c r="U14" i="4"/>
  <c r="O14" i="4" s="1"/>
  <c r="U13" i="4"/>
  <c r="O13" i="4" s="1"/>
  <c r="N12" i="4"/>
  <c r="U11" i="4"/>
  <c r="O11" i="4" s="1"/>
  <c r="N11" i="4"/>
  <c r="N10" i="4"/>
  <c r="O10" i="4" s="1"/>
  <c r="O9" i="4" l="1"/>
  <c r="AU9" i="4"/>
  <c r="AM16" i="4"/>
  <c r="AM9" i="4"/>
  <c r="AU16" i="4"/>
  <c r="T21" i="4"/>
  <c r="Q21" i="4"/>
  <c r="R21" i="4"/>
  <c r="R17" i="4"/>
  <c r="O16" i="4"/>
  <c r="T17" i="4"/>
  <c r="Q17" i="4"/>
  <c r="T15" i="4"/>
  <c r="Q15" i="4"/>
  <c r="R15" i="4"/>
  <c r="R12" i="4"/>
  <c r="Q12" i="4"/>
  <c r="R10" i="4"/>
  <c r="Q10" i="4"/>
  <c r="T10" i="4"/>
  <c r="T9" i="4" s="1"/>
  <c r="P3" i="4"/>
  <c r="P22" i="4" s="1"/>
  <c r="S3" i="4"/>
  <c r="S22" i="4" s="1"/>
  <c r="N8" i="4"/>
  <c r="O8" i="4" s="1"/>
  <c r="T8" i="4" s="1"/>
  <c r="U7" i="4"/>
  <c r="O7" i="4" s="1"/>
  <c r="U6" i="4"/>
  <c r="O6" i="4" s="1"/>
  <c r="U5" i="4"/>
  <c r="O5" i="4" s="1"/>
  <c r="N5" i="4"/>
  <c r="N4" i="4"/>
  <c r="O4" i="4" s="1"/>
  <c r="R9" i="4" l="1"/>
  <c r="T16" i="4"/>
  <c r="O3" i="4"/>
  <c r="O22" i="4" s="1"/>
  <c r="AM3" i="4"/>
  <c r="AM22" i="4" s="1"/>
  <c r="U10" i="4"/>
  <c r="Q9" i="4"/>
  <c r="R16" i="4"/>
  <c r="U17" i="4"/>
  <c r="AI16" i="4" s="1"/>
  <c r="Q16" i="4"/>
  <c r="U21" i="4"/>
  <c r="BE16" i="4" s="1"/>
  <c r="U15" i="4"/>
  <c r="BE9" i="4" s="1"/>
  <c r="U12" i="4"/>
  <c r="AO9" i="4" s="1"/>
  <c r="AO22" i="4" s="1"/>
  <c r="AU3" i="4"/>
  <c r="AU22" i="4" s="1"/>
  <c r="R4" i="4"/>
  <c r="T4" i="4"/>
  <c r="T3" i="4" s="1"/>
  <c r="T22" i="4" s="1"/>
  <c r="Q4" i="4"/>
  <c r="R8" i="4"/>
  <c r="Q8" i="4"/>
  <c r="U8" i="4" l="1"/>
  <c r="BE3" i="4" s="1"/>
  <c r="BE22" i="4" s="1"/>
  <c r="U4" i="4"/>
  <c r="Q3" i="4"/>
  <c r="Q22" i="4" s="1"/>
  <c r="R3" i="4"/>
  <c r="R22" i="4" s="1"/>
  <c r="U9" i="4"/>
  <c r="AI9" i="4"/>
  <c r="U16" i="4"/>
  <c r="AI3" i="4" l="1"/>
  <c r="AI22" i="4" s="1"/>
  <c r="U3" i="4"/>
  <c r="U22" i="4" s="1"/>
  <c r="BN3" i="4" l="1"/>
  <c r="BN9" i="4"/>
  <c r="BN16" i="4"/>
  <c r="BN22" i="4" l="1"/>
  <c r="BS9" i="4"/>
  <c r="BT9" i="4" s="1"/>
  <c r="BS16" i="4"/>
  <c r="BT16" i="4" s="1"/>
  <c r="O75" i="2" l="1"/>
  <c r="R75" i="2"/>
  <c r="M76" i="2"/>
  <c r="N76" i="2" s="1"/>
  <c r="O73" i="2"/>
  <c r="R73" i="2"/>
  <c r="M74" i="2"/>
  <c r="N74" i="2"/>
  <c r="P74" i="2" s="1"/>
  <c r="AZ70" i="2"/>
  <c r="O70" i="2"/>
  <c r="R70" i="2"/>
  <c r="N72" i="2"/>
  <c r="S72" i="2" s="1"/>
  <c r="S70" i="2" s="1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Q59" i="2" s="1"/>
  <c r="Q55" i="2" s="1"/>
  <c r="M56" i="2"/>
  <c r="N56" i="2"/>
  <c r="O46" i="2"/>
  <c r="R46" i="2"/>
  <c r="N48" i="2"/>
  <c r="Q48" i="2"/>
  <c r="N40" i="2"/>
  <c r="N38" i="2" s="1"/>
  <c r="Q40" i="2"/>
  <c r="Q38" i="2" s="1"/>
  <c r="M48" i="2"/>
  <c r="M47" i="2"/>
  <c r="N47" i="2"/>
  <c r="N46" i="2" s="1"/>
  <c r="O41" i="2"/>
  <c r="R41" i="2"/>
  <c r="N42" i="2"/>
  <c r="S42" i="2" s="1"/>
  <c r="S41" i="2" s="1"/>
  <c r="N41" i="2"/>
  <c r="T39" i="2"/>
  <c r="AH38" i="2" s="1"/>
  <c r="M40" i="2"/>
  <c r="O38" i="2"/>
  <c r="R38" i="2"/>
  <c r="S38" i="2"/>
  <c r="N37" i="2"/>
  <c r="P37" i="2" s="1"/>
  <c r="T37" i="2" s="1"/>
  <c r="BJ35" i="2" s="1"/>
  <c r="S37" i="2"/>
  <c r="O35" i="2"/>
  <c r="R35" i="2"/>
  <c r="M37" i="2"/>
  <c r="M36" i="2"/>
  <c r="N36" i="2" s="1"/>
  <c r="O29" i="2"/>
  <c r="R29" i="2"/>
  <c r="N70" i="2"/>
  <c r="Q42" i="2"/>
  <c r="Q41" i="2" s="1"/>
  <c r="P42" i="2"/>
  <c r="T42" i="2" s="1"/>
  <c r="S74" i="2"/>
  <c r="S73" i="2" s="1"/>
  <c r="Q74" i="2"/>
  <c r="Q73" i="2" s="1"/>
  <c r="Q72" i="2"/>
  <c r="Q70" i="2"/>
  <c r="S47" i="2"/>
  <c r="S46" i="2" s="1"/>
  <c r="Q56" i="2"/>
  <c r="T56" i="2" s="1"/>
  <c r="S56" i="2"/>
  <c r="P56" i="2"/>
  <c r="P59" i="2"/>
  <c r="P48" i="2"/>
  <c r="T48" i="2"/>
  <c r="BF46" i="2" s="1"/>
  <c r="Q63" i="2"/>
  <c r="Q62" i="2" s="1"/>
  <c r="Q47" i="2"/>
  <c r="Q46" i="2" s="1"/>
  <c r="Q37" i="2"/>
  <c r="P55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/>
  <c r="S17" i="2" s="1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AJ29" i="2"/>
  <c r="P34" i="2"/>
  <c r="P22" i="2"/>
  <c r="P21" i="2" s="1"/>
  <c r="P17" i="2"/>
  <c r="P16" i="2" s="1"/>
  <c r="Q17" i="2"/>
  <c r="Q16" i="2"/>
  <c r="P12" i="2"/>
  <c r="P11" i="2" s="1"/>
  <c r="Q12" i="2"/>
  <c r="Q11" i="2"/>
  <c r="P10" i="2"/>
  <c r="T10" i="2" s="1"/>
  <c r="BF8" i="2" s="1"/>
  <c r="M44" i="2"/>
  <c r="N44" i="2"/>
  <c r="S44" i="2" s="1"/>
  <c r="S43" i="2" s="1"/>
  <c r="R43" i="2"/>
  <c r="O43" i="2"/>
  <c r="N43" i="2"/>
  <c r="M80" i="2"/>
  <c r="T80" i="2"/>
  <c r="N80" i="2" s="1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M83" i="2"/>
  <c r="N83" i="2" s="1"/>
  <c r="M82" i="2"/>
  <c r="N82" i="2"/>
  <c r="R81" i="2"/>
  <c r="O81" i="2"/>
  <c r="M52" i="2"/>
  <c r="N52" i="2"/>
  <c r="Q52" i="2" s="1"/>
  <c r="Q51" i="2" s="1"/>
  <c r="R51" i="2"/>
  <c r="O51" i="2"/>
  <c r="M50" i="2"/>
  <c r="N50" i="2"/>
  <c r="Q50" i="2" s="1"/>
  <c r="Q49" i="2" s="1"/>
  <c r="R49" i="2"/>
  <c r="O49" i="2"/>
  <c r="S82" i="2"/>
  <c r="S81" i="2" s="1"/>
  <c r="P82" i="2"/>
  <c r="S52" i="2"/>
  <c r="S51" i="2"/>
  <c r="N49" i="2"/>
  <c r="S50" i="2"/>
  <c r="S49" i="2" s="1"/>
  <c r="M5" i="2"/>
  <c r="M4" i="2"/>
  <c r="N5" i="2"/>
  <c r="S5" i="2" s="1"/>
  <c r="T4" i="2"/>
  <c r="N4" i="2"/>
  <c r="N3" i="2" s="1"/>
  <c r="R3" i="2"/>
  <c r="O3" i="2"/>
  <c r="AZ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Q86" i="2"/>
  <c r="M61" i="2"/>
  <c r="N61" i="2"/>
  <c r="Q61" i="2" s="1"/>
  <c r="Q60" i="2" s="1"/>
  <c r="R60" i="2"/>
  <c r="O60" i="2"/>
  <c r="M54" i="2"/>
  <c r="N54" i="2"/>
  <c r="S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 s="1"/>
  <c r="P6" i="2" s="1"/>
  <c r="S6" i="2"/>
  <c r="R6" i="2"/>
  <c r="O6" i="2"/>
  <c r="N6" i="2"/>
  <c r="N19" i="2"/>
  <c r="N18" i="2"/>
  <c r="N60" i="2"/>
  <c r="S61" i="2"/>
  <c r="S60" i="2" s="1"/>
  <c r="Q54" i="2"/>
  <c r="Q53" i="2" s="1"/>
  <c r="N53" i="2"/>
  <c r="P54" i="2"/>
  <c r="P20" i="2"/>
  <c r="Q7" i="2"/>
  <c r="Q6" i="2" s="1"/>
  <c r="P53" i="2"/>
  <c r="S53" i="2" l="1"/>
  <c r="T54" i="2"/>
  <c r="Q26" i="2"/>
  <c r="Q25" i="2" s="1"/>
  <c r="P26" i="2"/>
  <c r="S26" i="2"/>
  <c r="S25" i="2" s="1"/>
  <c r="N25" i="2"/>
  <c r="BB41" i="2"/>
  <c r="BK41" i="2" s="1"/>
  <c r="T41" i="2"/>
  <c r="P73" i="2"/>
  <c r="T74" i="2"/>
  <c r="BB73" i="2" s="1"/>
  <c r="BK73" i="2" s="1"/>
  <c r="Q83" i="2"/>
  <c r="P83" i="2"/>
  <c r="P24" i="2"/>
  <c r="N23" i="2"/>
  <c r="Q24" i="2"/>
  <c r="Q23" i="2" s="1"/>
  <c r="S24" i="2"/>
  <c r="S23" i="2" s="1"/>
  <c r="S55" i="2"/>
  <c r="P81" i="2"/>
  <c r="S28" i="2"/>
  <c r="S27" i="2" s="1"/>
  <c r="Q28" i="2"/>
  <c r="Q27" i="2" s="1"/>
  <c r="N27" i="2"/>
  <c r="P28" i="2"/>
  <c r="T59" i="2"/>
  <c r="BB55" i="2" s="1"/>
  <c r="BK55" i="2" s="1"/>
  <c r="Q30" i="2"/>
  <c r="S30" i="2"/>
  <c r="S29" i="2" s="1"/>
  <c r="P30" i="2"/>
  <c r="N29" i="2"/>
  <c r="AF55" i="2"/>
  <c r="T34" i="2"/>
  <c r="N77" i="2"/>
  <c r="BD79" i="2"/>
  <c r="BK79" i="2" s="1"/>
  <c r="T22" i="2"/>
  <c r="P61" i="2"/>
  <c r="P50" i="2"/>
  <c r="N51" i="2"/>
  <c r="Q78" i="2"/>
  <c r="Q77" i="2" s="1"/>
  <c r="P44" i="2"/>
  <c r="Q44" i="2"/>
  <c r="Q43" i="2" s="1"/>
  <c r="P47" i="2"/>
  <c r="P63" i="2"/>
  <c r="P62" i="2" s="1"/>
  <c r="P40" i="2"/>
  <c r="S59" i="2"/>
  <c r="N55" i="2"/>
  <c r="P72" i="2"/>
  <c r="N73" i="2"/>
  <c r="Q85" i="2"/>
  <c r="Q84" i="2" s="1"/>
  <c r="P18" i="2"/>
  <c r="S20" i="2"/>
  <c r="S18" i="2" s="1"/>
  <c r="P85" i="2"/>
  <c r="P84" i="2" s="1"/>
  <c r="P52" i="2"/>
  <c r="T79" i="2"/>
  <c r="Q34" i="2"/>
  <c r="P41" i="2"/>
  <c r="N62" i="2"/>
  <c r="S84" i="2"/>
  <c r="Q14" i="2"/>
  <c r="Q13" i="2" s="1"/>
  <c r="P14" i="2"/>
  <c r="N13" i="2"/>
  <c r="S14" i="2"/>
  <c r="S13" i="2" s="1"/>
  <c r="T86" i="2"/>
  <c r="BF84" i="2" s="1"/>
  <c r="S3" i="2"/>
  <c r="T5" i="2"/>
  <c r="T7" i="2"/>
  <c r="N84" i="2"/>
  <c r="S9" i="2"/>
  <c r="S8" i="2" s="1"/>
  <c r="N8" i="2"/>
  <c r="P9" i="2"/>
  <c r="Q9" i="2"/>
  <c r="Q8" i="2" s="1"/>
  <c r="S11" i="2"/>
  <c r="T12" i="2"/>
  <c r="S16" i="2"/>
  <c r="T17" i="2"/>
  <c r="BB29" i="2"/>
  <c r="P36" i="2"/>
  <c r="Q36" i="2"/>
  <c r="Q35" i="2" s="1"/>
  <c r="S36" i="2"/>
  <c r="S35" i="2" s="1"/>
  <c r="N35" i="2"/>
  <c r="T63" i="2"/>
  <c r="S62" i="2"/>
  <c r="Q65" i="2"/>
  <c r="N64" i="2"/>
  <c r="S65" i="2"/>
  <c r="P65" i="2"/>
  <c r="Q82" i="2"/>
  <c r="N81" i="2"/>
  <c r="S68" i="2"/>
  <c r="P68" i="2"/>
  <c r="Q68" i="2"/>
  <c r="N75" i="2"/>
  <c r="S76" i="2"/>
  <c r="S75" i="2" s="1"/>
  <c r="Q76" i="2"/>
  <c r="Q75" i="2" s="1"/>
  <c r="P76" i="2"/>
  <c r="P78" i="2"/>
  <c r="N16" i="2"/>
  <c r="T73" i="2"/>
  <c r="T40" i="2" l="1"/>
  <c r="P38" i="2"/>
  <c r="T44" i="2"/>
  <c r="P43" i="2"/>
  <c r="T61" i="2"/>
  <c r="P60" i="2"/>
  <c r="T85" i="2"/>
  <c r="BB84" i="2" s="1"/>
  <c r="BK84" i="2" s="1"/>
  <c r="P70" i="2"/>
  <c r="T72" i="2"/>
  <c r="T21" i="2"/>
  <c r="BH21" i="2"/>
  <c r="BK21" i="2" s="1"/>
  <c r="T20" i="2"/>
  <c r="T30" i="2"/>
  <c r="P29" i="2"/>
  <c r="P27" i="2"/>
  <c r="T28" i="2"/>
  <c r="P46" i="2"/>
  <c r="T47" i="2"/>
  <c r="T55" i="2"/>
  <c r="P23" i="2"/>
  <c r="T24" i="2"/>
  <c r="T53" i="2"/>
  <c r="BB53" i="2"/>
  <c r="BK53" i="2" s="1"/>
  <c r="T52" i="2"/>
  <c r="P51" i="2"/>
  <c r="T50" i="2"/>
  <c r="P49" i="2"/>
  <c r="Q29" i="2"/>
  <c r="T83" i="2"/>
  <c r="BF81" i="2" s="1"/>
  <c r="P25" i="2"/>
  <c r="T26" i="2"/>
  <c r="T78" i="2"/>
  <c r="P77" i="2"/>
  <c r="T68" i="2"/>
  <c r="BB64" i="2" s="1"/>
  <c r="Q81" i="2"/>
  <c r="T82" i="2"/>
  <c r="S64" i="2"/>
  <c r="Q64" i="2"/>
  <c r="BB62" i="2"/>
  <c r="BK62" i="2" s="1"/>
  <c r="T62" i="2"/>
  <c r="T36" i="2"/>
  <c r="P35" i="2"/>
  <c r="T9" i="2"/>
  <c r="P8" i="2"/>
  <c r="BH6" i="2"/>
  <c r="BK6" i="2" s="1"/>
  <c r="T6" i="2"/>
  <c r="T76" i="2"/>
  <c r="P75" i="2"/>
  <c r="T65" i="2"/>
  <c r="P64" i="2"/>
  <c r="BB16" i="2"/>
  <c r="BK16" i="2" s="1"/>
  <c r="T16" i="2"/>
  <c r="BB11" i="2"/>
  <c r="BK11" i="2" s="1"/>
  <c r="T11" i="2"/>
  <c r="BB3" i="2"/>
  <c r="BK3" i="2" s="1"/>
  <c r="T3" i="2"/>
  <c r="P13" i="2"/>
  <c r="T14" i="2"/>
  <c r="T49" i="2" l="1"/>
  <c r="BB49" i="2"/>
  <c r="BK49" i="2" s="1"/>
  <c r="T46" i="2"/>
  <c r="BB46" i="2"/>
  <c r="BK46" i="2" s="1"/>
  <c r="T84" i="2"/>
  <c r="BB25" i="2"/>
  <c r="BK25" i="2" s="1"/>
  <c r="T25" i="2"/>
  <c r="BB27" i="2"/>
  <c r="BK27" i="2" s="1"/>
  <c r="T27" i="2"/>
  <c r="T18" i="2"/>
  <c r="BB18" i="2"/>
  <c r="BK18" i="2" s="1"/>
  <c r="BB43" i="2"/>
  <c r="BK43" i="2" s="1"/>
  <c r="T43" i="2"/>
  <c r="BB23" i="2"/>
  <c r="BK23" i="2" s="1"/>
  <c r="T23" i="2"/>
  <c r="BB51" i="2"/>
  <c r="BK51" i="2" s="1"/>
  <c r="T51" i="2"/>
  <c r="AF29" i="2"/>
  <c r="BK29" i="2" s="1"/>
  <c r="T29" i="2"/>
  <c r="BB70" i="2"/>
  <c r="BK70" i="2" s="1"/>
  <c r="T70" i="2"/>
  <c r="BB60" i="2"/>
  <c r="BK60" i="2" s="1"/>
  <c r="T60" i="2"/>
  <c r="T38" i="2"/>
  <c r="BB38" i="2"/>
  <c r="BK38" i="2" s="1"/>
  <c r="AF64" i="2"/>
  <c r="T64" i="2"/>
  <c r="BB75" i="2"/>
  <c r="BK75" i="2" s="1"/>
  <c r="T75" i="2"/>
  <c r="BB8" i="2"/>
  <c r="BK8" i="2" s="1"/>
  <c r="T8" i="2"/>
  <c r="BB35" i="2"/>
  <c r="BK35" i="2" s="1"/>
  <c r="T35" i="2"/>
  <c r="BB13" i="2"/>
  <c r="BK13" i="2" s="1"/>
  <c r="T13" i="2"/>
  <c r="BB81" i="2"/>
  <c r="BK81" i="2" s="1"/>
  <c r="T81" i="2"/>
  <c r="BK64" i="2"/>
  <c r="T77" i="2"/>
  <c r="BB77" i="2"/>
  <c r="BK77" i="2" s="1"/>
</calcChain>
</file>

<file path=xl/sharedStrings.xml><?xml version="1.0" encoding="utf-8"?>
<sst xmlns="http://schemas.openxmlformats.org/spreadsheetml/2006/main" count="513" uniqueCount="365">
  <si>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</si>
  <si>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</si>
  <si>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</si>
  <si>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</si>
  <si>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</si>
  <si>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</si>
  <si>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</si>
  <si>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</si>
  <si>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</si>
  <si>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</si>
  <si>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</si>
  <si>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</si>
  <si>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</si>
  <si>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</si>
  <si>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</si>
  <si>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</si>
  <si>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</si>
  <si>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</si>
  <si>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</si>
  <si>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</si>
  <si>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</si>
  <si>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</si>
  <si>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</si>
  <si>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</si>
  <si>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</si>
  <si>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</si>
  <si>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</si>
  <si>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</si>
  <si>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</si>
  <si>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</si>
  <si>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</si>
  <si>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</si>
  <si>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</si>
  <si>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</si>
  <si>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</si>
  <si>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</si>
  <si>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</si>
  <si>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</si>
  <si>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</si>
  <si>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</si>
  <si>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</si>
  <si>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</si>
  <si>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</si>
  <si>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</si>
  <si>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</si>
  <si>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</si>
  <si>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</si>
  <si>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</si>
  <si>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</si>
  <si>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</si>
  <si>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</si>
  <si>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</si>
  <si>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</si>
  <si>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</si>
  <si>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</si>
  <si>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</si>
  <si>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</si>
  <si>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</si>
  <si>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</si>
  <si>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</si>
  <si>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</si>
  <si>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</si>
  <si>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</si>
  <si>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</si>
  <si>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</si>
  <si>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</si>
  <si>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</si>
  <si>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</si>
  <si>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</si>
  <si>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</si>
  <si>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</si>
  <si>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</si>
  <si>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</si>
  <si>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</si>
  <si>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</si>
  <si>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</si>
  <si>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</si>
  <si>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</si>
  <si>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</si>
  <si>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</si>
  <si>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</si>
  <si>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</si>
  <si>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</si>
  <si>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</si>
  <si>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</si>
  <si>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</si>
  <si>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</si>
  <si>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</si>
  <si>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</si>
  <si>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</si>
  <si>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</si>
  <si>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</si>
  <si>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</si>
  <si>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</si>
  <si>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</si>
  <si>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</si>
  <si>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</si>
  <si>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</si>
  <si>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</si>
  <si>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</si>
  <si>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</si>
  <si>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</si>
  <si>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</si>
  <si>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</si>
  <si>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</si>
  <si>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</si>
  <si>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</si>
  <si>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</si>
  <si>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</si>
  <si>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</si>
  <si>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</si>
  <si>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</si>
  <si>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</si>
  <si>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</si>
  <si>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</si>
  <si>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</si>
  <si>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</si>
  <si>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</si>
  <si>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</si>
  <si>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</si>
  <si>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</si>
  <si>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</si>
  <si>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</si>
  <si>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</si>
  <si>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</si>
  <si>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</si>
  <si>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</si>
  <si>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</si>
  <si>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</si>
  <si>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</si>
  <si>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</si>
  <si>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</si>
  <si>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</si>
  <si>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</si>
  <si>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</si>
  <si>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</si>
  <si>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</si>
  <si>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</si>
  <si>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</si>
  <si>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</si>
  <si>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</si>
  <si>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</si>
  <si>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</si>
  <si>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</si>
  <si>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</si>
  <si>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</si>
  <si>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</si>
  <si>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</si>
  <si>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</si>
  <si>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</si>
  <si>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</si>
  <si>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</si>
  <si>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</si>
  <si>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</si>
  <si>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</si>
  <si>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</si>
  <si>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</si>
  <si>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</si>
  <si>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</si>
  <si>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</si>
  <si>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</si>
  <si>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</si>
  <si>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</si>
  <si>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</si>
  <si>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</si>
  <si>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</si>
  <si>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</si>
  <si>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</si>
  <si>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</si>
  <si>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</si>
  <si>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</si>
  <si>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</si>
  <si>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</si>
  <si>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</si>
  <si>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</si>
  <si>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</si>
  <si>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</si>
  <si>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</si>
  <si>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</si>
  <si>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</si>
  <si>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</si>
  <si>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</si>
  <si>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</si>
  <si>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</si>
  <si>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</si>
  <si>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</si>
  <si>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</si>
  <si>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</si>
  <si>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</si>
  <si>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</si>
  <si>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</si>
  <si>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</si>
  <si>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</si>
  <si>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</si>
  <si>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</si>
  <si>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</si>
  <si>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</si>
  <si>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</si>
  <si>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</si>
  <si>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</si>
  <si>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</si>
  <si>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</si>
  <si>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</si>
  <si>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</si>
  <si>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</si>
  <si>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</si>
  <si>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</si>
  <si>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</si>
  <si>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</si>
  <si>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</si>
  <si>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</si>
  <si>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</si>
  <si>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</si>
  <si>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</si>
  <si>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</si>
  <si>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</si>
  <si>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</si>
  <si>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</si>
  <si>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</si>
  <si>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</si>
  <si>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</si>
  <si>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</si>
  <si>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</si>
  <si>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</si>
  <si>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</si>
  <si>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</si>
  <si>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</si>
  <si>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</si>
  <si>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</si>
  <si>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</si>
  <si>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</si>
  <si>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</si>
  <si>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</si>
  <si>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</si>
  <si>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</si>
  <si>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</si>
  <si>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</si>
  <si>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</si>
  <si>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</si>
  <si>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</si>
  <si>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</si>
  <si>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</si>
  <si>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</si>
  <si>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</si>
  <si>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</si>
  <si>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</si>
  <si>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</si>
  <si>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</si>
  <si>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</si>
  <si>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</si>
  <si>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</si>
  <si>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</si>
  <si>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</si>
  <si>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</si>
  <si>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</si>
  <si>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</si>
  <si>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</si>
  <si>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</si>
  <si>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</si>
  <si>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</si>
  <si>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</si>
  <si>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</si>
  <si>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</si>
  <si>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</si>
  <si>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</si>
  <si>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</si>
  <si>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</si>
  <si>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</si>
  <si>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</si>
  <si>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</si>
  <si>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</si>
  <si>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</si>
  <si>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</si>
  <si>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</si>
  <si>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</si>
  <si>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</si>
  <si>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</si>
  <si>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</si>
  <si>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</si>
  <si>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</si>
  <si>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</si>
  <si>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</si>
  <si>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</si>
  <si>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</si>
  <si>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</si>
  <si>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</si>
  <si>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</si>
  <si>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</si>
  <si>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</si>
  <si>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</si>
  <si>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</si>
  <si>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</si>
  <si>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</si>
  <si>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</si>
  <si>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</si>
  <si>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</si>
  <si>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</si>
  <si>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</si>
  <si>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</si>
  <si>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</si>
  <si>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</si>
  <si>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</si>
  <si>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</si>
  <si>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</si>
  <si>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</si>
  <si>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</si>
  <si>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</si>
  <si>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</si>
  <si>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</si>
  <si>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</si>
  <si>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</si>
  <si>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</si>
  <si>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</si>
  <si>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</si>
  <si>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</si>
  <si>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</si>
  <si>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</si>
  <si>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</si>
  <si>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</si>
  <si>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</si>
  <si>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</si>
  <si>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</si>
  <si>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</si>
  <si>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</si>
  <si>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</si>
  <si>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</si>
  <si>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</si>
  <si>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</si>
  <si>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</si>
  <si>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</si>
  <si>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</si>
  <si>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Со.РЭС</t>
  </si>
  <si>
    <t>41814000 (ЗЭС-3714/2019)</t>
  </si>
  <si>
    <t>41814032 (ЮЭС-3911/2019)</t>
  </si>
  <si>
    <t>41814424 (ЮЭС-3918/2019)</t>
  </si>
  <si>
    <t>Баласанян Арам Альбертович</t>
  </si>
  <si>
    <t>Радевич Дмитрий Владимирович</t>
  </si>
  <si>
    <t>Чевычелова Елизавета Гавриловна</t>
  </si>
  <si>
    <t>ЛРЭС</t>
  </si>
  <si>
    <t>Су.РЭС</t>
  </si>
  <si>
    <t>Курская обл., Льговский р-он, с. Марица, ул. Калинина-2, д. 31</t>
  </si>
  <si>
    <t>Курская обл., Солнцевский район, п. Солнцево, ул. 2-я Привокзальная, д. 19 А</t>
  </si>
  <si>
    <t>Курская обл., Суджанский район, с. Заолешенка, ул. 1 Мая</t>
  </si>
  <si>
    <t>строительство воздушной линии электропередачи 10 кВ защищенным проводом - ответвления протяженностью 0,04 км от опоры №49 (номер опоры уточнить при проектировании) существующей  ВЛ-10 кВ № 191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191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протяженностью  0,15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типа,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</si>
  <si>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191  в части монтажа ответвительной арматуры к опоре ВЛ-10 кВ в точке врезки (объем реконструкции уточнить при проектировании).</t>
  </si>
  <si>
    <t>реконструкция существующей   ТП-10/0,4 кВ № 315 в части замены ТП мощностью 63 кВА на ТП киоскового типа мощностью 160 кВА (объем реконструкции уточнить при проектировании).</t>
  </si>
  <si>
    <t>СТП 63 кВА (со шкафом АСКУЭ в комплекте со счетчиком (МЭК-104))</t>
  </si>
  <si>
    <t>0,07 (в траншее)</t>
  </si>
  <si>
    <t>СТП 40 кВА (с тех. учетом)</t>
  </si>
  <si>
    <t>Технический учёт</t>
  </si>
  <si>
    <t>шкаф АСКУЭ в комплекте со счетчиком (МЭК-104)</t>
  </si>
  <si>
    <t>СТП 40 кВА</t>
  </si>
  <si>
    <t>строительство воздушной линии электропередачи 10 кВ защищенным проводом - ответвления протяженностью 0,01 км  (марку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протяженностью  0,03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типа, с одним силовым трансформатором мощностью 40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</si>
  <si>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в части монтажа ответвительной арматуры к опоре ВЛ-10 кВ в точке врезки (объем реконструкции уточнить при проектировании).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</si>
  <si>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</si>
  <si>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</si>
  <si>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</si>
  <si>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</si>
  <si>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</si>
  <si>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</si>
  <si>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</si>
  <si>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</si>
  <si>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</si>
  <si>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1) СТП 63 кВА - 2 шт.
2) СТП 40 кВА - 1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</si>
  <si>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141 льготники от 15 до 150 кВт»)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</si>
</sst>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100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7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8" fontId="19" fillId="0" borderId="5" xfId="0" applyNumberFormat="1" applyFont="1" applyFill="1" applyBorder="1" applyAlignment="1" applyProtection="1">
      <alignment horizontal="right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14" fontId="17" fillId="0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20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4" sqref="I4"/>
    </sheetView>
  </sheetViews>
  <sheetFormatPr defaultColWidth="9.140625" defaultRowHeight="34.5" x14ac:dyDescent="0.45"/>
  <cols>
    <col min="1" max="1" width="43.855468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5.28515625" style="176" customWidth="1"/>
    <col min="8" max="8" width="23" style="176" customWidth="1"/>
    <col min="9" max="9" width="43.28515625" style="176" customWidth="1"/>
    <col min="10" max="10" width="89.42578125" style="176" customWidth="1"/>
    <col min="11" max="11" width="83.28515625" style="176" customWidth="1"/>
    <col min="12" max="12" width="35.42578125" style="176" hidden="1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40" style="176" customWidth="1"/>
    <col min="19" max="19" width="35.5703125" style="176" customWidth="1"/>
    <col min="20" max="20" width="41.28515625" style="176" customWidth="1"/>
    <col min="21" max="21" width="38.42578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4.85546875" style="176" customWidth="1"/>
    <col min="40" max="40" width="51.7109375" style="176" customWidth="1"/>
    <col min="41" max="41" width="33" style="176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6.8554687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9.75" customHeight="1" x14ac:dyDescent="0.95">
      <c r="A1" s="226" t="s">
        <v>364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  <c r="BA1" s="226"/>
      <c r="BB1" s="226"/>
      <c r="BC1" s="226"/>
      <c r="BD1" s="226"/>
      <c r="BE1" s="226"/>
      <c r="BF1" s="226"/>
      <c r="BG1" s="226"/>
      <c r="BH1" s="226"/>
      <c r="BI1" s="226"/>
      <c r="BJ1" s="226"/>
      <c r="BK1" s="226"/>
      <c r="BL1" s="226"/>
      <c r="BM1" s="226"/>
      <c r="BN1" s="226"/>
      <c r="BO1" s="226"/>
      <c r="BP1" s="226"/>
      <c r="BQ1" s="226"/>
      <c r="BR1" s="226"/>
      <c r="BS1" s="226"/>
      <c r="BT1" s="226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332</v>
      </c>
      <c r="B3" s="18">
        <v>41814000</v>
      </c>
      <c r="C3" s="24">
        <v>43599</v>
      </c>
      <c r="D3" s="19">
        <v>20991.25</v>
      </c>
      <c r="E3" s="19"/>
      <c r="F3" s="20">
        <v>35</v>
      </c>
      <c r="G3" s="18" t="s">
        <v>335</v>
      </c>
      <c r="H3" s="18" t="s">
        <v>338</v>
      </c>
      <c r="I3" s="18" t="s">
        <v>340</v>
      </c>
      <c r="J3" s="229" t="s">
        <v>343</v>
      </c>
      <c r="K3" s="18" t="s">
        <v>344</v>
      </c>
      <c r="L3" s="20"/>
      <c r="M3" s="20"/>
      <c r="N3" s="20"/>
      <c r="O3" s="21">
        <f>SUM(O4:O8)</f>
        <v>691.70999999999992</v>
      </c>
      <c r="P3" s="21">
        <f t="shared" ref="P3:U3" si="0">SUM(P4:P8)</f>
        <v>0</v>
      </c>
      <c r="Q3" s="21">
        <f t="shared" si="0"/>
        <v>42.110099999999996</v>
      </c>
      <c r="R3" s="21">
        <f t="shared" si="0"/>
        <v>259.08889999999997</v>
      </c>
      <c r="S3" s="21">
        <f t="shared" si="0"/>
        <v>364.70000000000005</v>
      </c>
      <c r="T3" s="21">
        <f t="shared" si="0"/>
        <v>25.811</v>
      </c>
      <c r="U3" s="21">
        <f t="shared" si="0"/>
        <v>691.70999999999992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>
        <v>0.04</v>
      </c>
      <c r="AI3" s="21">
        <f>U4</f>
        <v>51.359999999999992</v>
      </c>
      <c r="AJ3" s="21"/>
      <c r="AK3" s="21"/>
      <c r="AL3" s="181">
        <v>1</v>
      </c>
      <c r="AM3" s="21">
        <f>U5</f>
        <v>71.69</v>
      </c>
      <c r="AN3" s="21"/>
      <c r="AO3" s="21"/>
      <c r="AP3" s="21"/>
      <c r="AQ3" s="21"/>
      <c r="AR3" s="21"/>
      <c r="AS3" s="21"/>
      <c r="AT3" s="199" t="s">
        <v>346</v>
      </c>
      <c r="AU3" s="23">
        <f>U6+U7</f>
        <v>392.10999999999996</v>
      </c>
      <c r="AV3" s="21"/>
      <c r="AW3" s="21"/>
      <c r="AX3" s="21"/>
      <c r="AY3" s="21"/>
      <c r="AZ3" s="21"/>
      <c r="BA3" s="21"/>
      <c r="BB3" s="21"/>
      <c r="BC3" s="21"/>
      <c r="BD3" s="199">
        <v>0.15</v>
      </c>
      <c r="BE3" s="182">
        <f>U8</f>
        <v>176.54999999999998</v>
      </c>
      <c r="BF3" s="23"/>
      <c r="BG3" s="21"/>
      <c r="BH3" s="20"/>
      <c r="BI3" s="23"/>
      <c r="BJ3" s="23"/>
      <c r="BK3" s="21"/>
      <c r="BL3" s="21"/>
      <c r="BM3" s="21"/>
      <c r="BN3" s="181">
        <f t="shared" ref="BN3:BN16" si="1">W3+Y3+AA3+AC3+AE3+AG3+AI3+AM3+AO3+AQ3+AS3+AU3+AW3+AY3+BA3+BC3+BE3+BG3+BI3+BK3+BM3</f>
        <v>691.70999999999992</v>
      </c>
      <c r="BO3" s="24">
        <v>43965</v>
      </c>
      <c r="BP3" s="21" t="s">
        <v>210</v>
      </c>
      <c r="BQ3" s="193"/>
      <c r="BR3" s="196">
        <v>12</v>
      </c>
      <c r="BT3" s="192"/>
      <c r="BU3" s="25"/>
    </row>
    <row r="4" spans="1:73" s="22" customFormat="1" ht="204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0"/>
      <c r="K4" s="18"/>
      <c r="L4" s="20"/>
      <c r="M4" s="20" t="s">
        <v>314</v>
      </c>
      <c r="N4" s="21">
        <f>AH3</f>
        <v>0.04</v>
      </c>
      <c r="O4" s="29">
        <f>N4*1284</f>
        <v>51.36</v>
      </c>
      <c r="P4" s="29"/>
      <c r="Q4" s="29">
        <f>O4*0.11</f>
        <v>5.6496000000000004</v>
      </c>
      <c r="R4" s="29">
        <f>O4*0.84</f>
        <v>43.142399999999995</v>
      </c>
      <c r="S4" s="29">
        <v>0</v>
      </c>
      <c r="T4" s="29">
        <f>O4*0.05</f>
        <v>2.5680000000000001</v>
      </c>
      <c r="U4" s="29">
        <f>SUM(Q4:T4)</f>
        <v>51.359999999999992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1"/>
      <c r="AM4" s="21"/>
      <c r="AN4" s="21"/>
      <c r="AO4" s="21"/>
      <c r="AP4" s="21"/>
      <c r="AQ4" s="21"/>
      <c r="AR4" s="21"/>
      <c r="AS4" s="21"/>
      <c r="AT4" s="199"/>
      <c r="AU4" s="23"/>
      <c r="AV4" s="21"/>
      <c r="AW4" s="21"/>
      <c r="AX4" s="21"/>
      <c r="AY4" s="21"/>
      <c r="AZ4" s="21"/>
      <c r="BA4" s="21"/>
      <c r="BB4" s="21"/>
      <c r="BC4" s="21"/>
      <c r="BD4" s="199"/>
      <c r="BE4" s="182"/>
      <c r="BF4" s="23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3"/>
      <c r="BR4" s="196"/>
      <c r="BT4" s="192"/>
      <c r="BU4" s="25"/>
    </row>
    <row r="5" spans="1:73" s="22" customFormat="1" ht="231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0"/>
      <c r="K5" s="18"/>
      <c r="L5" s="20"/>
      <c r="M5" s="20" t="s">
        <v>316</v>
      </c>
      <c r="N5" s="21">
        <f>AL3</f>
        <v>1</v>
      </c>
      <c r="O5" s="29">
        <f>U5</f>
        <v>71.69</v>
      </c>
      <c r="P5" s="29"/>
      <c r="Q5" s="29">
        <v>5.31</v>
      </c>
      <c r="R5" s="29">
        <v>19.079999999999998</v>
      </c>
      <c r="S5" s="29">
        <v>45.49</v>
      </c>
      <c r="T5" s="29">
        <v>1.81</v>
      </c>
      <c r="U5" s="29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199"/>
      <c r="AU5" s="23"/>
      <c r="AV5" s="21"/>
      <c r="AW5" s="21"/>
      <c r="AX5" s="21"/>
      <c r="AY5" s="21"/>
      <c r="AZ5" s="21"/>
      <c r="BA5" s="21"/>
      <c r="BB5" s="21"/>
      <c r="BC5" s="21"/>
      <c r="BD5" s="199"/>
      <c r="BE5" s="182"/>
      <c r="BF5" s="23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3"/>
      <c r="BR5" s="196"/>
      <c r="BT5" s="192"/>
      <c r="BU5" s="25"/>
    </row>
    <row r="6" spans="1:73" s="22" customFormat="1" ht="214.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0"/>
      <c r="K6" s="18"/>
      <c r="L6" s="20"/>
      <c r="M6" s="227" t="s">
        <v>318</v>
      </c>
      <c r="N6" s="21" t="s">
        <v>272</v>
      </c>
      <c r="O6" s="29">
        <f>U6</f>
        <v>282.77</v>
      </c>
      <c r="P6" s="29"/>
      <c r="Q6" s="29">
        <v>9.51</v>
      </c>
      <c r="R6" s="29">
        <v>47.52</v>
      </c>
      <c r="S6" s="29">
        <v>220.61</v>
      </c>
      <c r="T6" s="29">
        <v>5.13</v>
      </c>
      <c r="U6" s="29">
        <f>SUM(Q6:T6)</f>
        <v>282.77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199"/>
      <c r="AU6" s="23"/>
      <c r="AV6" s="21"/>
      <c r="AW6" s="21"/>
      <c r="AX6" s="21"/>
      <c r="AY6" s="21"/>
      <c r="AZ6" s="21"/>
      <c r="BA6" s="21"/>
      <c r="BB6" s="21"/>
      <c r="BC6" s="21"/>
      <c r="BD6" s="199"/>
      <c r="BE6" s="182"/>
      <c r="BF6" s="23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193"/>
      <c r="BR6" s="196"/>
      <c r="BT6" s="192"/>
      <c r="BU6" s="25"/>
    </row>
    <row r="7" spans="1:73" s="22" customFormat="1" ht="177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0"/>
      <c r="K7" s="18"/>
      <c r="L7" s="20"/>
      <c r="M7" s="228"/>
      <c r="N7" s="21" t="s">
        <v>350</v>
      </c>
      <c r="O7" s="29">
        <f>U7</f>
        <v>109.33999999999999</v>
      </c>
      <c r="P7" s="29"/>
      <c r="Q7" s="29">
        <v>2.2200000000000002</v>
      </c>
      <c r="R7" s="29">
        <v>2.81</v>
      </c>
      <c r="S7" s="29">
        <v>98.6</v>
      </c>
      <c r="T7" s="29">
        <v>5.71</v>
      </c>
      <c r="U7" s="29">
        <f>SUM(Q7:T7)</f>
        <v>109.33999999999999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81"/>
      <c r="AM7" s="21"/>
      <c r="AN7" s="21"/>
      <c r="AO7" s="21"/>
      <c r="AP7" s="21"/>
      <c r="AQ7" s="21"/>
      <c r="AR7" s="21"/>
      <c r="AS7" s="21"/>
      <c r="AT7" s="199"/>
      <c r="AU7" s="23"/>
      <c r="AV7" s="21"/>
      <c r="AW7" s="21"/>
      <c r="AX7" s="21"/>
      <c r="AY7" s="21"/>
      <c r="AZ7" s="21"/>
      <c r="BA7" s="21"/>
      <c r="BB7" s="21"/>
      <c r="BC7" s="21"/>
      <c r="BD7" s="199"/>
      <c r="BE7" s="182"/>
      <c r="BF7" s="23"/>
      <c r="BG7" s="21"/>
      <c r="BH7" s="20"/>
      <c r="BI7" s="23"/>
      <c r="BJ7" s="23"/>
      <c r="BK7" s="21"/>
      <c r="BL7" s="21"/>
      <c r="BM7" s="21"/>
      <c r="BN7" s="181"/>
      <c r="BO7" s="24"/>
      <c r="BP7" s="21"/>
      <c r="BQ7" s="193"/>
      <c r="BR7" s="196"/>
      <c r="BT7" s="192"/>
      <c r="BU7" s="25"/>
    </row>
    <row r="8" spans="1:73" s="22" customFormat="1" ht="201.7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1"/>
      <c r="K8" s="18"/>
      <c r="L8" s="20"/>
      <c r="M8" s="20" t="s">
        <v>310</v>
      </c>
      <c r="N8" s="21">
        <f>BD3</f>
        <v>0.15</v>
      </c>
      <c r="O8" s="23">
        <f>N8*1177</f>
        <v>176.54999999999998</v>
      </c>
      <c r="P8" s="23"/>
      <c r="Q8" s="23">
        <f>O8*0.11</f>
        <v>19.420499999999997</v>
      </c>
      <c r="R8" s="23">
        <f>O8*0.83</f>
        <v>146.53649999999999</v>
      </c>
      <c r="S8" s="23">
        <v>0</v>
      </c>
      <c r="T8" s="23">
        <f>O8*0.06</f>
        <v>10.592999999999998</v>
      </c>
      <c r="U8" s="23">
        <f>SUM(Q8:T8)</f>
        <v>176.54999999999998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1"/>
      <c r="AM8" s="21"/>
      <c r="AN8" s="21"/>
      <c r="AO8" s="21"/>
      <c r="AP8" s="21"/>
      <c r="AQ8" s="21"/>
      <c r="AR8" s="21"/>
      <c r="AS8" s="21"/>
      <c r="AT8" s="199"/>
      <c r="AU8" s="23"/>
      <c r="AV8" s="21"/>
      <c r="AW8" s="21"/>
      <c r="AX8" s="21"/>
      <c r="AY8" s="21"/>
      <c r="AZ8" s="21"/>
      <c r="BA8" s="21"/>
      <c r="BB8" s="21"/>
      <c r="BC8" s="21"/>
      <c r="BD8" s="199"/>
      <c r="BE8" s="182"/>
      <c r="BF8" s="23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3"/>
      <c r="BR8" s="196"/>
      <c r="BT8" s="192"/>
      <c r="BU8" s="25"/>
    </row>
    <row r="9" spans="1:73" s="22" customFormat="1" ht="241.5" customHeight="1" x14ac:dyDescent="0.25">
      <c r="A9" s="17" t="s">
        <v>333</v>
      </c>
      <c r="B9" s="18">
        <v>41814032</v>
      </c>
      <c r="C9" s="24">
        <v>43600</v>
      </c>
      <c r="D9" s="19">
        <v>59975</v>
      </c>
      <c r="E9" s="19"/>
      <c r="F9" s="20">
        <v>100</v>
      </c>
      <c r="G9" s="18" t="s">
        <v>336</v>
      </c>
      <c r="H9" s="18" t="s">
        <v>331</v>
      </c>
      <c r="I9" s="18" t="s">
        <v>341</v>
      </c>
      <c r="J9" s="18" t="s">
        <v>174</v>
      </c>
      <c r="K9" s="229" t="s">
        <v>345</v>
      </c>
      <c r="L9" s="20"/>
      <c r="M9" s="20"/>
      <c r="N9" s="20"/>
      <c r="O9" s="29">
        <f>SUM(O10:O15)</f>
        <v>1129.25</v>
      </c>
      <c r="P9" s="29">
        <f t="shared" ref="P9:U9" si="2">SUM(P10:P15)</f>
        <v>0</v>
      </c>
      <c r="Q9" s="29">
        <f t="shared" si="2"/>
        <v>90.239500000000007</v>
      </c>
      <c r="R9" s="29">
        <f t="shared" si="2"/>
        <v>629.49900000000002</v>
      </c>
      <c r="S9" s="29">
        <f t="shared" si="2"/>
        <v>364.70000000000005</v>
      </c>
      <c r="T9" s="29">
        <f t="shared" si="2"/>
        <v>44.811500000000002</v>
      </c>
      <c r="U9" s="29">
        <f t="shared" si="2"/>
        <v>1129.25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>
        <v>0.2</v>
      </c>
      <c r="AI9" s="21">
        <f>U10</f>
        <v>256.79999999999995</v>
      </c>
      <c r="AJ9" s="21"/>
      <c r="AK9" s="21"/>
      <c r="AL9" s="181">
        <v>1</v>
      </c>
      <c r="AM9" s="21">
        <f>U11</f>
        <v>71.69</v>
      </c>
      <c r="AN9" s="21" t="s">
        <v>347</v>
      </c>
      <c r="AO9" s="21">
        <f>U12</f>
        <v>173.25000000000003</v>
      </c>
      <c r="AP9" s="21"/>
      <c r="AQ9" s="21"/>
      <c r="AR9" s="21"/>
      <c r="AS9" s="21"/>
      <c r="AT9" s="199" t="s">
        <v>346</v>
      </c>
      <c r="AU9" s="21">
        <f>U13+U14</f>
        <v>392.10999999999996</v>
      </c>
      <c r="AV9" s="20"/>
      <c r="AW9" s="21"/>
      <c r="AX9" s="21"/>
      <c r="AY9" s="21"/>
      <c r="AZ9" s="21"/>
      <c r="BA9" s="21"/>
      <c r="BB9" s="21"/>
      <c r="BC9" s="21"/>
      <c r="BD9" s="199">
        <v>0.2</v>
      </c>
      <c r="BE9" s="181">
        <f>U15</f>
        <v>235.4</v>
      </c>
      <c r="BF9" s="20"/>
      <c r="BG9" s="21"/>
      <c r="BH9" s="20"/>
      <c r="BI9" s="23"/>
      <c r="BJ9" s="23"/>
      <c r="BK9" s="21"/>
      <c r="BL9" s="21"/>
      <c r="BM9" s="21"/>
      <c r="BN9" s="181">
        <f t="shared" si="1"/>
        <v>1129.25</v>
      </c>
      <c r="BO9" s="24">
        <v>43966</v>
      </c>
      <c r="BP9" s="21" t="s">
        <v>210</v>
      </c>
      <c r="BQ9" s="193">
        <v>43413</v>
      </c>
      <c r="BR9" s="196">
        <v>12</v>
      </c>
      <c r="BS9" s="22">
        <f t="shared" ref="BS9" si="3">BR9*30</f>
        <v>360</v>
      </c>
      <c r="BT9" s="192">
        <f t="shared" ref="BT9" si="4">BQ9+BS9</f>
        <v>43773</v>
      </c>
      <c r="BU9" s="25"/>
    </row>
    <row r="10" spans="1:73" s="22" customFormat="1" ht="131.44999999999999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18"/>
      <c r="K10" s="230"/>
      <c r="L10" s="20"/>
      <c r="M10" s="20" t="s">
        <v>314</v>
      </c>
      <c r="N10" s="21">
        <f>AH9</f>
        <v>0.2</v>
      </c>
      <c r="O10" s="29">
        <f>N10*1284</f>
        <v>256.8</v>
      </c>
      <c r="P10" s="29"/>
      <c r="Q10" s="29">
        <f>O10*0.11</f>
        <v>28.248000000000001</v>
      </c>
      <c r="R10" s="29">
        <f>O10*0.84</f>
        <v>215.71199999999999</v>
      </c>
      <c r="S10" s="29">
        <v>0</v>
      </c>
      <c r="T10" s="29">
        <f>O10*0.05</f>
        <v>12.840000000000002</v>
      </c>
      <c r="U10" s="29">
        <f t="shared" ref="U10:U15" si="5">SUM(Q10:T10)</f>
        <v>256.79999999999995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1"/>
      <c r="AM10" s="21"/>
      <c r="AN10" s="21"/>
      <c r="AO10" s="21"/>
      <c r="AP10" s="21"/>
      <c r="AQ10" s="21"/>
      <c r="AR10" s="21"/>
      <c r="AS10" s="21"/>
      <c r="AT10" s="199"/>
      <c r="AU10" s="21"/>
      <c r="AV10" s="20"/>
      <c r="AW10" s="21"/>
      <c r="AX10" s="21"/>
      <c r="AY10" s="21"/>
      <c r="AZ10" s="21"/>
      <c r="BA10" s="21"/>
      <c r="BB10" s="21"/>
      <c r="BC10" s="21"/>
      <c r="BD10" s="199"/>
      <c r="BE10" s="181"/>
      <c r="BF10" s="20"/>
      <c r="BG10" s="21"/>
      <c r="BH10" s="20"/>
      <c r="BI10" s="23"/>
      <c r="BJ10" s="23"/>
      <c r="BK10" s="21"/>
      <c r="BL10" s="21"/>
      <c r="BM10" s="21"/>
      <c r="BN10" s="181"/>
      <c r="BO10" s="24"/>
      <c r="BP10" s="21"/>
      <c r="BQ10" s="193"/>
      <c r="BR10" s="196"/>
      <c r="BT10" s="192"/>
      <c r="BU10" s="25"/>
    </row>
    <row r="11" spans="1:73" s="22" customFormat="1" ht="131.44999999999999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18"/>
      <c r="K11" s="230"/>
      <c r="L11" s="20"/>
      <c r="M11" s="20" t="s">
        <v>316</v>
      </c>
      <c r="N11" s="21">
        <f>AL9</f>
        <v>1</v>
      </c>
      <c r="O11" s="29">
        <f>U11</f>
        <v>71.69</v>
      </c>
      <c r="P11" s="29"/>
      <c r="Q11" s="29">
        <v>5.31</v>
      </c>
      <c r="R11" s="29">
        <v>19.079999999999998</v>
      </c>
      <c r="S11" s="29">
        <v>45.49</v>
      </c>
      <c r="T11" s="29">
        <v>1.81</v>
      </c>
      <c r="U11" s="29">
        <f t="shared" si="5"/>
        <v>71.69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1"/>
      <c r="AM11" s="21"/>
      <c r="AN11" s="21"/>
      <c r="AO11" s="21"/>
      <c r="AP11" s="21"/>
      <c r="AQ11" s="21"/>
      <c r="AR11" s="21"/>
      <c r="AS11" s="21"/>
      <c r="AT11" s="199"/>
      <c r="AU11" s="21"/>
      <c r="AV11" s="20"/>
      <c r="AW11" s="21"/>
      <c r="AX11" s="21"/>
      <c r="AY11" s="21"/>
      <c r="AZ11" s="21"/>
      <c r="BA11" s="21"/>
      <c r="BB11" s="21"/>
      <c r="BC11" s="21"/>
      <c r="BD11" s="199"/>
      <c r="BE11" s="181"/>
      <c r="BF11" s="20"/>
      <c r="BG11" s="21"/>
      <c r="BH11" s="20"/>
      <c r="BI11" s="23"/>
      <c r="BJ11" s="23"/>
      <c r="BK11" s="21"/>
      <c r="BL11" s="21"/>
      <c r="BM11" s="21"/>
      <c r="BN11" s="181"/>
      <c r="BO11" s="24"/>
      <c r="BP11" s="21"/>
      <c r="BQ11" s="193"/>
      <c r="BR11" s="196"/>
      <c r="BT11" s="192"/>
      <c r="BU11" s="25"/>
    </row>
    <row r="12" spans="1:73" s="22" customFormat="1" ht="131.44999999999999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18"/>
      <c r="K12" s="230"/>
      <c r="L12" s="20"/>
      <c r="M12" s="20" t="s">
        <v>10</v>
      </c>
      <c r="N12" s="21" t="str">
        <f>AN9</f>
        <v>0,07 (в траншее)</v>
      </c>
      <c r="O12" s="21">
        <f>0.07*2475</f>
        <v>173.25000000000003</v>
      </c>
      <c r="P12" s="21"/>
      <c r="Q12" s="21">
        <f>O12*0.11</f>
        <v>19.057500000000005</v>
      </c>
      <c r="R12" s="21">
        <f>O12*0.86</f>
        <v>148.99500000000003</v>
      </c>
      <c r="S12" s="21">
        <v>0</v>
      </c>
      <c r="T12" s="21">
        <f>O12*0.03</f>
        <v>5.1975000000000007</v>
      </c>
      <c r="U12" s="21">
        <f t="shared" si="5"/>
        <v>173.25000000000003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1"/>
      <c r="AM12" s="21"/>
      <c r="AN12" s="21"/>
      <c r="AO12" s="21"/>
      <c r="AP12" s="21"/>
      <c r="AQ12" s="21"/>
      <c r="AR12" s="21"/>
      <c r="AS12" s="21"/>
      <c r="AT12" s="199"/>
      <c r="AU12" s="21"/>
      <c r="AV12" s="20"/>
      <c r="AW12" s="21"/>
      <c r="AX12" s="21"/>
      <c r="AY12" s="21"/>
      <c r="AZ12" s="21"/>
      <c r="BA12" s="21"/>
      <c r="BB12" s="21"/>
      <c r="BC12" s="21"/>
      <c r="BD12" s="199"/>
      <c r="BE12" s="181"/>
      <c r="BF12" s="20"/>
      <c r="BG12" s="21"/>
      <c r="BH12" s="20"/>
      <c r="BI12" s="23"/>
      <c r="BJ12" s="23"/>
      <c r="BK12" s="21"/>
      <c r="BL12" s="21"/>
      <c r="BM12" s="21"/>
      <c r="BN12" s="181"/>
      <c r="BO12" s="24"/>
      <c r="BP12" s="21"/>
      <c r="BQ12" s="193"/>
      <c r="BR12" s="196"/>
      <c r="BT12" s="192"/>
      <c r="BU12" s="25"/>
    </row>
    <row r="13" spans="1:73" s="22" customFormat="1" ht="131.44999999999999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18"/>
      <c r="K13" s="230"/>
      <c r="L13" s="20"/>
      <c r="M13" s="227" t="s">
        <v>318</v>
      </c>
      <c r="N13" s="21" t="s">
        <v>272</v>
      </c>
      <c r="O13" s="29">
        <f>U13</f>
        <v>282.77</v>
      </c>
      <c r="P13" s="29"/>
      <c r="Q13" s="29">
        <v>9.51</v>
      </c>
      <c r="R13" s="29">
        <v>47.52</v>
      </c>
      <c r="S13" s="29">
        <v>220.61</v>
      </c>
      <c r="T13" s="29">
        <v>5.13</v>
      </c>
      <c r="U13" s="29">
        <f t="shared" si="5"/>
        <v>282.77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1"/>
      <c r="AM13" s="21"/>
      <c r="AN13" s="21"/>
      <c r="AO13" s="21"/>
      <c r="AP13" s="21"/>
      <c r="AQ13" s="21"/>
      <c r="AR13" s="21"/>
      <c r="AS13" s="21"/>
      <c r="AT13" s="199"/>
      <c r="AU13" s="21"/>
      <c r="AV13" s="20"/>
      <c r="AW13" s="21"/>
      <c r="AX13" s="21"/>
      <c r="AY13" s="21"/>
      <c r="AZ13" s="21"/>
      <c r="BA13" s="21"/>
      <c r="BB13" s="21"/>
      <c r="BC13" s="21"/>
      <c r="BD13" s="199"/>
      <c r="BE13" s="181"/>
      <c r="BF13" s="20"/>
      <c r="BG13" s="21"/>
      <c r="BH13" s="20"/>
      <c r="BI13" s="23"/>
      <c r="BJ13" s="23"/>
      <c r="BK13" s="21"/>
      <c r="BL13" s="21"/>
      <c r="BM13" s="21"/>
      <c r="BN13" s="181"/>
      <c r="BO13" s="24"/>
      <c r="BP13" s="21"/>
      <c r="BQ13" s="193"/>
      <c r="BR13" s="196"/>
      <c r="BT13" s="192"/>
      <c r="BU13" s="25"/>
    </row>
    <row r="14" spans="1:73" s="22" customFormat="1" ht="153.7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230"/>
      <c r="L14" s="20"/>
      <c r="M14" s="228"/>
      <c r="N14" s="21" t="s">
        <v>350</v>
      </c>
      <c r="O14" s="29">
        <f>U14</f>
        <v>109.33999999999999</v>
      </c>
      <c r="P14" s="29"/>
      <c r="Q14" s="29">
        <v>2.2200000000000002</v>
      </c>
      <c r="R14" s="29">
        <v>2.81</v>
      </c>
      <c r="S14" s="29">
        <v>98.6</v>
      </c>
      <c r="T14" s="29">
        <v>5.71</v>
      </c>
      <c r="U14" s="29">
        <f t="shared" si="5"/>
        <v>109.33999999999999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1"/>
      <c r="AM14" s="21"/>
      <c r="AN14" s="21"/>
      <c r="AO14" s="21"/>
      <c r="AP14" s="21"/>
      <c r="AQ14" s="21"/>
      <c r="AR14" s="21"/>
      <c r="AS14" s="21"/>
      <c r="AT14" s="199"/>
      <c r="AU14" s="21"/>
      <c r="AV14" s="20"/>
      <c r="AW14" s="21"/>
      <c r="AX14" s="21"/>
      <c r="AY14" s="21"/>
      <c r="AZ14" s="21"/>
      <c r="BA14" s="21"/>
      <c r="BB14" s="21"/>
      <c r="BC14" s="21"/>
      <c r="BD14" s="199"/>
      <c r="BE14" s="181"/>
      <c r="BF14" s="20"/>
      <c r="BG14" s="21"/>
      <c r="BH14" s="20"/>
      <c r="BI14" s="23"/>
      <c r="BJ14" s="23"/>
      <c r="BK14" s="21"/>
      <c r="BL14" s="21"/>
      <c r="BM14" s="21"/>
      <c r="BN14" s="181"/>
      <c r="BO14" s="24"/>
      <c r="BP14" s="21"/>
      <c r="BQ14" s="193"/>
      <c r="BR14" s="196"/>
      <c r="BT14" s="192"/>
      <c r="BU14" s="25"/>
    </row>
    <row r="15" spans="1:73" s="22" customFormat="1" ht="131.44999999999999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231"/>
      <c r="L15" s="20"/>
      <c r="M15" s="20" t="s">
        <v>310</v>
      </c>
      <c r="N15" s="21">
        <f>BD9</f>
        <v>0.2</v>
      </c>
      <c r="O15" s="23">
        <f>N15*1177</f>
        <v>235.4</v>
      </c>
      <c r="P15" s="23"/>
      <c r="Q15" s="23">
        <f>O15*0.11</f>
        <v>25.894000000000002</v>
      </c>
      <c r="R15" s="23">
        <f>O15*0.83</f>
        <v>195.38200000000001</v>
      </c>
      <c r="S15" s="23">
        <v>0</v>
      </c>
      <c r="T15" s="23">
        <f>O15*0.06</f>
        <v>14.124000000000001</v>
      </c>
      <c r="U15" s="23">
        <f t="shared" si="5"/>
        <v>235.4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199"/>
      <c r="AU15" s="21"/>
      <c r="AV15" s="20"/>
      <c r="AW15" s="21"/>
      <c r="AX15" s="21"/>
      <c r="AY15" s="21"/>
      <c r="AZ15" s="21"/>
      <c r="BA15" s="21"/>
      <c r="BB15" s="21"/>
      <c r="BC15" s="21"/>
      <c r="BD15" s="199"/>
      <c r="BE15" s="181"/>
      <c r="BF15" s="20"/>
      <c r="BG15" s="21"/>
      <c r="BH15" s="20"/>
      <c r="BI15" s="23"/>
      <c r="BJ15" s="23"/>
      <c r="BK15" s="21"/>
      <c r="BL15" s="21"/>
      <c r="BM15" s="21"/>
      <c r="BN15" s="181"/>
      <c r="BO15" s="24"/>
      <c r="BP15" s="21"/>
      <c r="BQ15" s="193"/>
      <c r="BR15" s="196"/>
      <c r="BT15" s="192"/>
      <c r="BU15" s="25"/>
    </row>
    <row r="16" spans="1:73" s="22" customFormat="1" ht="321.75" customHeight="1" x14ac:dyDescent="0.25">
      <c r="A16" s="17" t="s">
        <v>334</v>
      </c>
      <c r="B16" s="18">
        <v>41814424</v>
      </c>
      <c r="C16" s="24">
        <v>43598</v>
      </c>
      <c r="D16" s="19">
        <v>14993.75</v>
      </c>
      <c r="E16" s="19"/>
      <c r="F16" s="20">
        <v>25</v>
      </c>
      <c r="G16" s="18" t="s">
        <v>337</v>
      </c>
      <c r="H16" s="18" t="s">
        <v>339</v>
      </c>
      <c r="I16" s="18" t="s">
        <v>342</v>
      </c>
      <c r="J16" s="229" t="s">
        <v>352</v>
      </c>
      <c r="K16" s="18" t="s">
        <v>353</v>
      </c>
      <c r="L16" s="20"/>
      <c r="M16" s="20"/>
      <c r="N16" s="20"/>
      <c r="O16" s="29">
        <f>SUM(O17:O21)</f>
        <v>393.48</v>
      </c>
      <c r="P16" s="29">
        <f t="shared" ref="P16:U16" si="6">SUM(P17:P21)</f>
        <v>0</v>
      </c>
      <c r="Q16" s="29">
        <f t="shared" si="6"/>
        <v>20.276500000000002</v>
      </c>
      <c r="R16" s="29">
        <f t="shared" si="6"/>
        <v>107.77289999999999</v>
      </c>
      <c r="S16" s="29">
        <f t="shared" si="6"/>
        <v>250.01000000000002</v>
      </c>
      <c r="T16" s="29">
        <f t="shared" si="6"/>
        <v>15.4206</v>
      </c>
      <c r="U16" s="29">
        <f t="shared" si="6"/>
        <v>393.48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>
        <v>0.01</v>
      </c>
      <c r="AI16" s="21">
        <f>U17</f>
        <v>12.839999999999998</v>
      </c>
      <c r="AJ16" s="21"/>
      <c r="AK16" s="21"/>
      <c r="AL16" s="181">
        <v>1</v>
      </c>
      <c r="AM16" s="21">
        <f>U18</f>
        <v>71.69</v>
      </c>
      <c r="AN16" s="21"/>
      <c r="AO16" s="21"/>
      <c r="AP16" s="21"/>
      <c r="AQ16" s="21"/>
      <c r="AR16" s="21"/>
      <c r="AS16" s="21"/>
      <c r="AT16" s="21" t="s">
        <v>348</v>
      </c>
      <c r="AU16" s="21">
        <f>U19+U20</f>
        <v>273.64</v>
      </c>
      <c r="AV16" s="21"/>
      <c r="AW16" s="21"/>
      <c r="AX16" s="21"/>
      <c r="AY16" s="21"/>
      <c r="AZ16" s="21"/>
      <c r="BA16" s="21"/>
      <c r="BB16" s="21"/>
      <c r="BC16" s="21"/>
      <c r="BD16" s="199">
        <v>0.03</v>
      </c>
      <c r="BE16" s="21">
        <f>U21</f>
        <v>35.309999999999995</v>
      </c>
      <c r="BF16" s="20"/>
      <c r="BG16" s="21"/>
      <c r="BH16" s="20"/>
      <c r="BI16" s="23"/>
      <c r="BJ16" s="23"/>
      <c r="BK16" s="21"/>
      <c r="BL16" s="21"/>
      <c r="BM16" s="21"/>
      <c r="BN16" s="181">
        <f t="shared" si="1"/>
        <v>393.47999999999996</v>
      </c>
      <c r="BO16" s="24">
        <v>43964</v>
      </c>
      <c r="BP16" s="21" t="s">
        <v>210</v>
      </c>
      <c r="BQ16" s="193">
        <v>43413</v>
      </c>
      <c r="BR16" s="196">
        <v>12</v>
      </c>
      <c r="BS16" s="22">
        <f t="shared" ref="BS16" si="7">BR16*30</f>
        <v>360</v>
      </c>
      <c r="BT16" s="192">
        <f t="shared" ref="BT16" si="8">BQ16+BS16</f>
        <v>43773</v>
      </c>
      <c r="BU16" s="25"/>
    </row>
    <row r="17" spans="1:73" s="22" customFormat="1" ht="214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30"/>
      <c r="K17" s="18"/>
      <c r="L17" s="20"/>
      <c r="M17" s="20" t="s">
        <v>314</v>
      </c>
      <c r="N17" s="21">
        <f>AH16</f>
        <v>0.01</v>
      </c>
      <c r="O17" s="29">
        <f>N17*1284</f>
        <v>12.84</v>
      </c>
      <c r="P17" s="29"/>
      <c r="Q17" s="29">
        <f>O17*0.11</f>
        <v>1.4124000000000001</v>
      </c>
      <c r="R17" s="29">
        <f>O17*0.84</f>
        <v>10.785599999999999</v>
      </c>
      <c r="S17" s="29">
        <v>0</v>
      </c>
      <c r="T17" s="29">
        <f>O17*0.05</f>
        <v>0.64200000000000002</v>
      </c>
      <c r="U17" s="29">
        <f>SUM(Q17:T17)</f>
        <v>12.839999999999998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0"/>
      <c r="BC17" s="21"/>
      <c r="BD17" s="199"/>
      <c r="BE17" s="21"/>
      <c r="BF17" s="20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193"/>
      <c r="BR17" s="196"/>
      <c r="BT17" s="192"/>
      <c r="BU17" s="25"/>
    </row>
    <row r="18" spans="1:73" s="22" customFormat="1" ht="19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30"/>
      <c r="K18" s="18"/>
      <c r="L18" s="20"/>
      <c r="M18" s="20" t="s">
        <v>316</v>
      </c>
      <c r="N18" s="21">
        <f>AL16</f>
        <v>1</v>
      </c>
      <c r="O18" s="29">
        <f>U18</f>
        <v>71.69</v>
      </c>
      <c r="P18" s="29"/>
      <c r="Q18" s="29">
        <v>5.31</v>
      </c>
      <c r="R18" s="29">
        <v>19.079999999999998</v>
      </c>
      <c r="S18" s="29">
        <v>45.49</v>
      </c>
      <c r="T18" s="29">
        <v>1.81</v>
      </c>
      <c r="U18" s="29">
        <f>SUM(Q18:T18)</f>
        <v>71.69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0"/>
      <c r="BC18" s="21"/>
      <c r="BD18" s="199"/>
      <c r="BE18" s="21"/>
      <c r="BF18" s="20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193"/>
      <c r="BR18" s="196"/>
      <c r="BT18" s="192"/>
      <c r="BU18" s="25"/>
    </row>
    <row r="19" spans="1:73" s="22" customFormat="1" ht="202.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0"/>
      <c r="K19" s="18"/>
      <c r="L19" s="20"/>
      <c r="M19" s="227" t="s">
        <v>318</v>
      </c>
      <c r="N19" s="21" t="s">
        <v>351</v>
      </c>
      <c r="O19" s="29">
        <f>U19</f>
        <v>250.43</v>
      </c>
      <c r="P19" s="29"/>
      <c r="Q19" s="29">
        <v>8.75</v>
      </c>
      <c r="R19" s="29">
        <v>47.52</v>
      </c>
      <c r="S19" s="29">
        <v>189.03</v>
      </c>
      <c r="T19" s="29">
        <v>5.13</v>
      </c>
      <c r="U19" s="29">
        <f>SUM(Q19:T19)</f>
        <v>250.43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0"/>
      <c r="BC19" s="21"/>
      <c r="BD19" s="199"/>
      <c r="BE19" s="21"/>
      <c r="BF19" s="20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193"/>
      <c r="BR19" s="196"/>
      <c r="BT19" s="192"/>
      <c r="BU19" s="25"/>
    </row>
    <row r="20" spans="1:73" s="22" customFormat="1" ht="174.7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230"/>
      <c r="K20" s="18"/>
      <c r="L20" s="20"/>
      <c r="M20" s="228"/>
      <c r="N20" s="21" t="s">
        <v>349</v>
      </c>
      <c r="O20" s="29">
        <f>U20</f>
        <v>23.21</v>
      </c>
      <c r="P20" s="29"/>
      <c r="Q20" s="29">
        <v>0.92</v>
      </c>
      <c r="R20" s="29">
        <v>1.08</v>
      </c>
      <c r="S20" s="29">
        <v>15.49</v>
      </c>
      <c r="T20" s="29">
        <v>5.72</v>
      </c>
      <c r="U20" s="29">
        <f>SUM(Q20:T20)</f>
        <v>23.21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0"/>
      <c r="BC20" s="21"/>
      <c r="BD20" s="199"/>
      <c r="BE20" s="21"/>
      <c r="BF20" s="20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193"/>
      <c r="BR20" s="196"/>
      <c r="BT20" s="192"/>
      <c r="BU20" s="25"/>
    </row>
    <row r="21" spans="1:73" s="22" customFormat="1" ht="159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31"/>
      <c r="K21" s="18"/>
      <c r="L21" s="20"/>
      <c r="M21" s="20" t="s">
        <v>310</v>
      </c>
      <c r="N21" s="21">
        <f>BD16</f>
        <v>0.03</v>
      </c>
      <c r="O21" s="23">
        <f>N21*1177</f>
        <v>35.309999999999995</v>
      </c>
      <c r="P21" s="23"/>
      <c r="Q21" s="23">
        <f>O21*0.11</f>
        <v>3.8840999999999997</v>
      </c>
      <c r="R21" s="23">
        <f>O21*0.83</f>
        <v>29.307299999999994</v>
      </c>
      <c r="S21" s="23">
        <v>0</v>
      </c>
      <c r="T21" s="23">
        <f>O21*0.06</f>
        <v>2.1185999999999998</v>
      </c>
      <c r="U21" s="23">
        <f>SUM(Q21:T21)</f>
        <v>35.309999999999995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0"/>
      <c r="BC21" s="21"/>
      <c r="BD21" s="199"/>
      <c r="BE21" s="2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193"/>
      <c r="BR21" s="196"/>
      <c r="BT21" s="192"/>
      <c r="BU21" s="25"/>
    </row>
    <row r="22" spans="1:73" s="219" customFormat="1" ht="195.75" customHeight="1" x14ac:dyDescent="0.25">
      <c r="A22" s="232" t="s">
        <v>39</v>
      </c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4"/>
      <c r="O22" s="215">
        <f>O3+O9+O16</f>
        <v>2214.44</v>
      </c>
      <c r="P22" s="215">
        <f t="shared" ref="P22:AO22" si="9">P3+P9+P16</f>
        <v>0</v>
      </c>
      <c r="Q22" s="215">
        <f t="shared" si="9"/>
        <v>152.62610000000001</v>
      </c>
      <c r="R22" s="215">
        <f t="shared" si="9"/>
        <v>996.36079999999993</v>
      </c>
      <c r="S22" s="215">
        <f t="shared" si="9"/>
        <v>979.41000000000008</v>
      </c>
      <c r="T22" s="215">
        <f t="shared" si="9"/>
        <v>86.04310000000001</v>
      </c>
      <c r="U22" s="215">
        <f t="shared" si="9"/>
        <v>2214.44</v>
      </c>
      <c r="V22" s="215">
        <f t="shared" si="9"/>
        <v>0</v>
      </c>
      <c r="W22" s="215">
        <f t="shared" si="9"/>
        <v>0</v>
      </c>
      <c r="X22" s="215">
        <f t="shared" si="9"/>
        <v>0</v>
      </c>
      <c r="Y22" s="215">
        <f t="shared" si="9"/>
        <v>0</v>
      </c>
      <c r="Z22" s="215">
        <f t="shared" si="9"/>
        <v>0</v>
      </c>
      <c r="AA22" s="215">
        <f t="shared" si="9"/>
        <v>0</v>
      </c>
      <c r="AB22" s="215">
        <f t="shared" si="9"/>
        <v>0</v>
      </c>
      <c r="AC22" s="215">
        <f t="shared" si="9"/>
        <v>0</v>
      </c>
      <c r="AD22" s="215">
        <f t="shared" si="9"/>
        <v>0</v>
      </c>
      <c r="AE22" s="215">
        <f t="shared" si="9"/>
        <v>0</v>
      </c>
      <c r="AF22" s="215">
        <f t="shared" si="9"/>
        <v>0</v>
      </c>
      <c r="AG22" s="215">
        <f t="shared" si="9"/>
        <v>0</v>
      </c>
      <c r="AH22" s="215">
        <f t="shared" si="9"/>
        <v>0.25</v>
      </c>
      <c r="AI22" s="215">
        <f t="shared" si="9"/>
        <v>320.99999999999994</v>
      </c>
      <c r="AJ22" s="215">
        <f t="shared" si="9"/>
        <v>0</v>
      </c>
      <c r="AK22" s="215">
        <f t="shared" si="9"/>
        <v>0</v>
      </c>
      <c r="AL22" s="215">
        <f t="shared" si="9"/>
        <v>3</v>
      </c>
      <c r="AM22" s="215">
        <f t="shared" si="9"/>
        <v>215.07</v>
      </c>
      <c r="AN22" s="215">
        <v>7.0000000000000007E-2</v>
      </c>
      <c r="AO22" s="215">
        <f t="shared" si="9"/>
        <v>173.25000000000003</v>
      </c>
      <c r="AP22" s="215" t="e">
        <f>AP3+#REF!+AP9+AP16</f>
        <v>#REF!</v>
      </c>
      <c r="AQ22" s="215" t="e">
        <f>AQ3+#REF!+AQ9+AQ16</f>
        <v>#REF!</v>
      </c>
      <c r="AR22" s="215" t="e">
        <f>AR3+#REF!+AR9+AR16</f>
        <v>#REF!</v>
      </c>
      <c r="AS22" s="215" t="e">
        <f>AS3+#REF!+AS9+AS16</f>
        <v>#REF!</v>
      </c>
      <c r="AT22" s="215" t="s">
        <v>363</v>
      </c>
      <c r="AU22" s="215">
        <f t="shared" ref="AU22:BN22" si="10">AU3+AU9+AU16</f>
        <v>1057.8599999999999</v>
      </c>
      <c r="AV22" s="215">
        <f t="shared" si="10"/>
        <v>0</v>
      </c>
      <c r="AW22" s="215">
        <f t="shared" si="10"/>
        <v>0</v>
      </c>
      <c r="AX22" s="215">
        <f t="shared" si="10"/>
        <v>0</v>
      </c>
      <c r="AY22" s="215">
        <f t="shared" si="10"/>
        <v>0</v>
      </c>
      <c r="AZ22" s="215">
        <f t="shared" si="10"/>
        <v>0</v>
      </c>
      <c r="BA22" s="215">
        <f t="shared" si="10"/>
        <v>0</v>
      </c>
      <c r="BB22" s="215">
        <f t="shared" si="10"/>
        <v>0</v>
      </c>
      <c r="BC22" s="215">
        <f t="shared" si="10"/>
        <v>0</v>
      </c>
      <c r="BD22" s="215">
        <f t="shared" si="10"/>
        <v>0.38</v>
      </c>
      <c r="BE22" s="215">
        <f t="shared" si="10"/>
        <v>447.26</v>
      </c>
      <c r="BF22" s="215">
        <f t="shared" si="10"/>
        <v>0</v>
      </c>
      <c r="BG22" s="215">
        <f t="shared" si="10"/>
        <v>0</v>
      </c>
      <c r="BH22" s="215">
        <f t="shared" si="10"/>
        <v>0</v>
      </c>
      <c r="BI22" s="215">
        <f t="shared" si="10"/>
        <v>0</v>
      </c>
      <c r="BJ22" s="215">
        <f t="shared" si="10"/>
        <v>0</v>
      </c>
      <c r="BK22" s="215">
        <f t="shared" si="10"/>
        <v>0</v>
      </c>
      <c r="BL22" s="215">
        <f t="shared" si="10"/>
        <v>0</v>
      </c>
      <c r="BM22" s="215">
        <f t="shared" si="10"/>
        <v>0</v>
      </c>
      <c r="BN22" s="215">
        <f t="shared" si="10"/>
        <v>2214.44</v>
      </c>
      <c r="BO22" s="216"/>
      <c r="BP22" s="215"/>
      <c r="BQ22" s="217"/>
      <c r="BR22" s="218"/>
      <c r="BT22" s="220"/>
      <c r="BU22" s="221"/>
    </row>
    <row r="23" spans="1:73" s="22" customFormat="1" ht="167.25" customHeight="1" x14ac:dyDescent="0.25">
      <c r="A23" s="207"/>
      <c r="B23" s="208"/>
      <c r="C23" s="209"/>
      <c r="D23" s="210"/>
      <c r="E23" s="210"/>
      <c r="F23" s="211"/>
      <c r="G23" s="208"/>
      <c r="H23" s="208"/>
      <c r="I23" s="208"/>
      <c r="J23" s="208"/>
      <c r="K23" s="208"/>
      <c r="L23" s="211"/>
      <c r="M23" s="211"/>
      <c r="N23" s="211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1"/>
      <c r="BE23" s="212"/>
      <c r="BF23" s="211"/>
      <c r="BG23" s="212"/>
      <c r="BH23" s="211"/>
      <c r="BI23" s="213"/>
      <c r="BJ23" s="213"/>
      <c r="BK23" s="212"/>
      <c r="BL23" s="212"/>
      <c r="BM23" s="212"/>
      <c r="BN23" s="212"/>
      <c r="BO23" s="209"/>
      <c r="BP23" s="212"/>
      <c r="BQ23" s="200"/>
      <c r="BR23" s="196"/>
      <c r="BT23" s="192"/>
      <c r="BU23" s="25"/>
    </row>
    <row r="24" spans="1:73" s="22" customFormat="1" ht="201.75" customHeight="1" x14ac:dyDescent="0.25">
      <c r="A24" s="214" t="s">
        <v>354</v>
      </c>
      <c r="B24" s="205"/>
      <c r="C24" s="26"/>
      <c r="D24" s="206"/>
      <c r="E24" s="206"/>
      <c r="F24" s="180"/>
      <c r="G24" s="205"/>
      <c r="H24" s="205"/>
      <c r="I24" s="205"/>
      <c r="J24" s="214" t="s">
        <v>358</v>
      </c>
      <c r="K24" s="205"/>
      <c r="L24" s="180"/>
      <c r="M24" s="180"/>
      <c r="N24" s="180"/>
      <c r="O24" s="214" t="s">
        <v>359</v>
      </c>
      <c r="P24" s="180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180"/>
      <c r="BI24" s="40"/>
      <c r="BJ24" s="40"/>
      <c r="BK24" s="36"/>
      <c r="BL24" s="36"/>
      <c r="BM24" s="36"/>
      <c r="BN24" s="36"/>
      <c r="BO24" s="26"/>
      <c r="BP24" s="36"/>
      <c r="BQ24" s="200"/>
      <c r="BR24" s="196"/>
      <c r="BT24" s="192"/>
      <c r="BU24" s="25"/>
    </row>
    <row r="25" spans="1:73" s="22" customFormat="1" ht="207" customHeight="1" x14ac:dyDescent="0.25">
      <c r="A25" s="214" t="s">
        <v>355</v>
      </c>
      <c r="B25" s="205"/>
      <c r="C25" s="26"/>
      <c r="D25" s="206"/>
      <c r="E25" s="206"/>
      <c r="F25" s="180"/>
      <c r="G25" s="205"/>
      <c r="H25" s="205"/>
      <c r="I25" s="205"/>
      <c r="J25" s="214" t="s">
        <v>358</v>
      </c>
      <c r="K25" s="205"/>
      <c r="L25" s="180"/>
      <c r="M25" s="180"/>
      <c r="N25" s="180"/>
      <c r="O25" s="214" t="s">
        <v>360</v>
      </c>
      <c r="P25" s="180"/>
      <c r="Q25" s="36"/>
      <c r="R25" s="36"/>
      <c r="S25" s="36"/>
      <c r="T25" s="36"/>
      <c r="U25" s="180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180"/>
      <c r="BE25" s="36"/>
      <c r="BF25" s="180"/>
      <c r="BG25" s="36"/>
      <c r="BH25" s="180"/>
      <c r="BI25" s="40"/>
      <c r="BJ25" s="40"/>
      <c r="BK25" s="36"/>
      <c r="BL25" s="36"/>
      <c r="BM25" s="36"/>
      <c r="BN25" s="36"/>
      <c r="BO25" s="26"/>
      <c r="BP25" s="36"/>
      <c r="BQ25" s="200"/>
      <c r="BR25" s="196"/>
      <c r="BT25" s="192"/>
      <c r="BU25" s="25"/>
    </row>
    <row r="26" spans="1:73" s="22" customFormat="1" ht="207" customHeight="1" x14ac:dyDescent="0.25">
      <c r="A26" s="214" t="s">
        <v>356</v>
      </c>
      <c r="B26" s="205"/>
      <c r="C26" s="26"/>
      <c r="D26" s="206"/>
      <c r="E26" s="206"/>
      <c r="F26" s="180"/>
      <c r="G26" s="205"/>
      <c r="H26" s="205"/>
      <c r="I26" s="205"/>
      <c r="J26" s="214" t="s">
        <v>358</v>
      </c>
      <c r="K26" s="205"/>
      <c r="L26" s="180"/>
      <c r="M26" s="180"/>
      <c r="N26" s="180"/>
      <c r="O26" s="214" t="s">
        <v>361</v>
      </c>
      <c r="P26" s="180"/>
      <c r="Q26" s="180"/>
      <c r="R26" s="180"/>
      <c r="S26" s="180"/>
      <c r="T26" s="180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180"/>
      <c r="BI26" s="40"/>
      <c r="BJ26" s="40"/>
      <c r="BK26" s="36"/>
      <c r="BL26" s="36"/>
      <c r="BM26" s="36"/>
      <c r="BN26" s="36"/>
      <c r="BO26" s="26"/>
      <c r="BP26" s="36"/>
      <c r="BQ26" s="200"/>
      <c r="BR26" s="196"/>
      <c r="BT26" s="192"/>
      <c r="BU26" s="25"/>
    </row>
    <row r="27" spans="1:73" s="22" customFormat="1" ht="195" customHeight="1" x14ac:dyDescent="0.25">
      <c r="A27" s="214" t="s">
        <v>357</v>
      </c>
      <c r="B27" s="205"/>
      <c r="C27" s="26"/>
      <c r="D27" s="206"/>
      <c r="E27" s="206"/>
      <c r="F27" s="180"/>
      <c r="G27" s="205"/>
      <c r="H27" s="205"/>
      <c r="I27" s="205"/>
      <c r="J27" s="214" t="s">
        <v>358</v>
      </c>
      <c r="K27" s="205"/>
      <c r="L27" s="180"/>
      <c r="M27" s="180"/>
      <c r="N27" s="180"/>
      <c r="O27" s="214" t="s">
        <v>362</v>
      </c>
      <c r="P27" s="180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180"/>
      <c r="BI27" s="40"/>
      <c r="BJ27" s="40"/>
      <c r="BK27" s="36"/>
      <c r="BL27" s="36"/>
      <c r="BM27" s="36"/>
      <c r="BN27" s="36"/>
      <c r="BO27" s="26"/>
      <c r="BP27" s="36"/>
      <c r="BQ27" s="200"/>
      <c r="BR27" s="196"/>
      <c r="BT27" s="192"/>
      <c r="BU27" s="25"/>
    </row>
    <row r="28" spans="1:73" s="22" customFormat="1" ht="193.5" customHeight="1" x14ac:dyDescent="0.25">
      <c r="A28" s="201"/>
      <c r="B28" s="202"/>
      <c r="C28" s="203"/>
      <c r="D28" s="204"/>
      <c r="E28" s="204"/>
      <c r="F28" s="199"/>
      <c r="G28" s="202"/>
      <c r="H28" s="202"/>
      <c r="I28" s="202"/>
      <c r="J28" s="202"/>
      <c r="K28" s="202"/>
      <c r="L28" s="199"/>
      <c r="M28" s="199"/>
      <c r="N28" s="199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99"/>
      <c r="BE28" s="181"/>
      <c r="BF28" s="181"/>
      <c r="BG28" s="181"/>
      <c r="BH28" s="199"/>
      <c r="BI28" s="182"/>
      <c r="BJ28" s="199"/>
      <c r="BK28" s="181"/>
      <c r="BL28" s="181"/>
      <c r="BM28" s="181"/>
      <c r="BN28" s="181"/>
      <c r="BO28" s="203"/>
      <c r="BP28" s="181"/>
      <c r="BQ28" s="193"/>
      <c r="BR28" s="196"/>
      <c r="BT28" s="192"/>
      <c r="BU28" s="25"/>
    </row>
    <row r="29" spans="1:73" s="22" customFormat="1" ht="28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9"/>
      <c r="BE29" s="21"/>
      <c r="BF29" s="21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193"/>
      <c r="BR29" s="196"/>
      <c r="BT29" s="192"/>
      <c r="BU29" s="25"/>
    </row>
    <row r="30" spans="1:73" s="22" customFormat="1" ht="193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1"/>
      <c r="R30" s="21"/>
      <c r="S30" s="21"/>
      <c r="T30" s="21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9"/>
      <c r="BE30" s="20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193"/>
      <c r="BR30" s="196"/>
      <c r="BT30" s="192"/>
      <c r="BU30" s="25"/>
    </row>
    <row r="31" spans="1:73" s="22" customFormat="1" ht="193.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1"/>
      <c r="R31" s="21"/>
      <c r="S31" s="21"/>
      <c r="T31" s="21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1"/>
      <c r="BC31" s="21"/>
      <c r="BD31" s="199"/>
      <c r="BE31" s="181"/>
      <c r="BF31" s="21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193"/>
      <c r="BR31" s="196"/>
      <c r="BT31" s="192"/>
      <c r="BU31" s="25"/>
    </row>
    <row r="32" spans="1:73" s="22" customFormat="1" ht="201.7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9"/>
      <c r="AM32" s="20"/>
      <c r="AN32" s="20"/>
      <c r="AO32" s="21"/>
      <c r="AP32" s="21"/>
      <c r="AQ32" s="21"/>
      <c r="AR32" s="21"/>
      <c r="AS32" s="21"/>
      <c r="AT32" s="199"/>
      <c r="AU32" s="20"/>
      <c r="AV32" s="21"/>
      <c r="AW32" s="21"/>
      <c r="AX32" s="21"/>
      <c r="AY32" s="21"/>
      <c r="AZ32" s="21"/>
      <c r="BA32" s="21"/>
      <c r="BB32" s="21"/>
      <c r="BC32" s="21"/>
      <c r="BD32" s="199"/>
      <c r="BE32" s="21"/>
      <c r="BF32" s="21"/>
      <c r="BG32" s="21"/>
      <c r="BH32" s="20"/>
      <c r="BI32" s="23"/>
      <c r="BJ32" s="20"/>
      <c r="BK32" s="21"/>
      <c r="BL32" s="21"/>
      <c r="BM32" s="21"/>
      <c r="BN32" s="181"/>
      <c r="BO32" s="24"/>
      <c r="BP32" s="21"/>
      <c r="BQ32" s="193"/>
      <c r="BR32" s="196"/>
      <c r="BT32" s="192"/>
      <c r="BU32" s="25"/>
    </row>
    <row r="33" spans="1:73" s="22" customFormat="1" ht="219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9"/>
      <c r="AM33" s="20"/>
      <c r="AN33" s="20"/>
      <c r="AO33" s="21"/>
      <c r="AP33" s="21"/>
      <c r="AQ33" s="21"/>
      <c r="AR33" s="21"/>
      <c r="AS33" s="21"/>
      <c r="AT33" s="199"/>
      <c r="AU33" s="20"/>
      <c r="AV33" s="21"/>
      <c r="AW33" s="21"/>
      <c r="AX33" s="21"/>
      <c r="AY33" s="21"/>
      <c r="AZ33" s="21"/>
      <c r="BA33" s="21"/>
      <c r="BB33" s="21"/>
      <c r="BC33" s="21"/>
      <c r="BD33" s="199"/>
      <c r="BE33" s="181"/>
      <c r="BF33" s="21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193"/>
      <c r="BR33" s="196"/>
      <c r="BT33" s="192"/>
      <c r="BU33" s="25"/>
    </row>
    <row r="34" spans="1:73" s="22" customFormat="1" ht="219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1"/>
      <c r="R34" s="21"/>
      <c r="S34" s="21"/>
      <c r="T34" s="21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9"/>
      <c r="BE34" s="20"/>
      <c r="BF34" s="20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196"/>
      <c r="BS34" s="23"/>
      <c r="BT34" s="24"/>
      <c r="BU34" s="25"/>
    </row>
    <row r="35" spans="1:73" s="22" customFormat="1" ht="219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9"/>
      <c r="BE35" s="181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196"/>
      <c r="BS35" s="23"/>
      <c r="BT35" s="24"/>
      <c r="BU35" s="25"/>
    </row>
    <row r="36" spans="1:73" s="22" customFormat="1" ht="408.7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2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196"/>
      <c r="BS36" s="23"/>
      <c r="BT36" s="24"/>
      <c r="BU36" s="25"/>
    </row>
    <row r="37" spans="1:73" s="22" customFormat="1" ht="408.7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18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196"/>
      <c r="BS37" s="23"/>
      <c r="BT37" s="24"/>
      <c r="BU37" s="25"/>
    </row>
    <row r="38" spans="1:73" s="22" customFormat="1" ht="408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2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196"/>
      <c r="BS38" s="23"/>
      <c r="BT38" s="24"/>
      <c r="BU38" s="25"/>
    </row>
    <row r="39" spans="1:73" s="22" customFormat="1" ht="408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9"/>
      <c r="BE39" s="18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196"/>
      <c r="BS39" s="23"/>
      <c r="BT39" s="24"/>
      <c r="BU39" s="25"/>
    </row>
    <row r="40" spans="1:73" s="22" customFormat="1" ht="408.7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9"/>
      <c r="BE40" s="2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196"/>
      <c r="BS40" s="23"/>
      <c r="BT40" s="24"/>
      <c r="BU40" s="25"/>
    </row>
    <row r="41" spans="1:73" s="22" customFormat="1" ht="409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9"/>
      <c r="BE41" s="18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196"/>
      <c r="BS41" s="23"/>
      <c r="BT41" s="24"/>
      <c r="BU41" s="25"/>
    </row>
    <row r="42" spans="1:73" s="22" customFormat="1" ht="409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9"/>
      <c r="BE42" s="2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196"/>
      <c r="BS42" s="23"/>
      <c r="BT42" s="24"/>
      <c r="BU42" s="25"/>
    </row>
    <row r="43" spans="1:73" s="22" customFormat="1" ht="409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9"/>
      <c r="BE43" s="18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196"/>
      <c r="BS43" s="23"/>
      <c r="BT43" s="24"/>
      <c r="BU43" s="25"/>
    </row>
    <row r="44" spans="1:73" s="22" customFormat="1" ht="257.2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9"/>
      <c r="BE44" s="2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196"/>
      <c r="BS44" s="23"/>
      <c r="BT44" s="24"/>
      <c r="BU44" s="25"/>
    </row>
    <row r="45" spans="1:73" s="22" customFormat="1" ht="237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81"/>
      <c r="BE45" s="181"/>
      <c r="BF45" s="21"/>
      <c r="BG45" s="21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196"/>
      <c r="BS45" s="23"/>
      <c r="BT45" s="24"/>
      <c r="BU45" s="25"/>
    </row>
    <row r="46" spans="1:73" s="22" customFormat="1" ht="252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9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21"/>
      <c r="BF46" s="20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196"/>
      <c r="BS46" s="23"/>
      <c r="BT46" s="24"/>
      <c r="BU46" s="25"/>
    </row>
    <row r="47" spans="1:73" s="22" customFormat="1" ht="239.2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9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9"/>
      <c r="BE47" s="21"/>
      <c r="BF47" s="20"/>
      <c r="BG47" s="20"/>
      <c r="BH47" s="20"/>
      <c r="BI47" s="23"/>
      <c r="BJ47" s="23"/>
      <c r="BK47" s="20"/>
      <c r="BL47" s="23"/>
      <c r="BM47" s="21"/>
      <c r="BN47" s="181"/>
      <c r="BO47" s="24"/>
      <c r="BP47" s="21"/>
      <c r="BQ47" s="21"/>
      <c r="BR47" s="196"/>
      <c r="BS47" s="23"/>
      <c r="BT47" s="24"/>
      <c r="BU47" s="25"/>
    </row>
    <row r="48" spans="1:73" s="22" customFormat="1" ht="409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0"/>
      <c r="Q48" s="21"/>
      <c r="R48" s="21"/>
      <c r="S48" s="20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9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9"/>
      <c r="BE48" s="21"/>
      <c r="BF48" s="21"/>
      <c r="BG48" s="20"/>
      <c r="BH48" s="20"/>
      <c r="BI48" s="23"/>
      <c r="BJ48" s="23"/>
      <c r="BK48" s="20"/>
      <c r="BL48" s="23"/>
      <c r="BM48" s="21"/>
      <c r="BN48" s="181"/>
      <c r="BO48" s="24"/>
      <c r="BP48" s="21"/>
      <c r="BQ48" s="21"/>
      <c r="BR48" s="196"/>
      <c r="BS48" s="23"/>
      <c r="BT48" s="24"/>
      <c r="BU48" s="25"/>
    </row>
    <row r="49" spans="1:73" s="22" customFormat="1" ht="409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9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9"/>
      <c r="BE49" s="21"/>
      <c r="BF49" s="20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196"/>
      <c r="BS49" s="23"/>
      <c r="BT49" s="24"/>
      <c r="BU49" s="25"/>
    </row>
    <row r="50" spans="1:73" s="22" customFormat="1" ht="409.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9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9"/>
      <c r="BE50" s="21"/>
      <c r="BF50" s="20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196"/>
      <c r="BS50" s="23"/>
      <c r="BT50" s="24"/>
      <c r="BU50" s="25"/>
    </row>
    <row r="51" spans="1:73" s="22" customFormat="1" ht="409.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9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9"/>
      <c r="BE51" s="21"/>
      <c r="BF51" s="20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196"/>
      <c r="BS51" s="23"/>
      <c r="BT51" s="24"/>
      <c r="BU51" s="25"/>
    </row>
    <row r="52" spans="1:73" s="22" customFormat="1" ht="229.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9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1"/>
      <c r="BF52" s="20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196"/>
      <c r="BS52" s="23"/>
      <c r="BT52" s="24"/>
      <c r="BU52" s="25"/>
    </row>
    <row r="53" spans="1:73" s="22" customFormat="1" ht="194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9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9"/>
      <c r="BE53" s="21"/>
      <c r="BF53" s="20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409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0"/>
      <c r="Q54" s="21"/>
      <c r="R54" s="21"/>
      <c r="S54" s="20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9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3"/>
      <c r="BF54" s="23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409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9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21"/>
      <c r="BF55" s="20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409.6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9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9"/>
      <c r="BE56" s="21"/>
      <c r="BF56" s="20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84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9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23"/>
      <c r="BF57" s="23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21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9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0"/>
      <c r="BC58" s="20"/>
      <c r="BD58" s="199"/>
      <c r="BE58" s="21"/>
      <c r="BF58" s="20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56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0"/>
      <c r="Q59" s="21"/>
      <c r="R59" s="21"/>
      <c r="S59" s="20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0"/>
      <c r="BC59" s="20"/>
      <c r="BD59" s="199"/>
      <c r="BE59" s="23"/>
      <c r="BF59" s="23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216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21"/>
      <c r="BF60" s="20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16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0"/>
      <c r="Q61" s="21"/>
      <c r="R61" s="21"/>
      <c r="S61" s="20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9"/>
      <c r="BE61" s="21"/>
      <c r="BF61" s="20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71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9"/>
      <c r="BE62" s="21"/>
      <c r="BF62" s="20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71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0"/>
      <c r="Q63" s="21"/>
      <c r="R63" s="21"/>
      <c r="S63" s="20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9"/>
      <c r="BE63" s="23"/>
      <c r="BF63" s="23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71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9"/>
      <c r="BE64" s="23"/>
      <c r="BF64" s="23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27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1"/>
      <c r="R65" s="21"/>
      <c r="S65" s="21"/>
      <c r="T65" s="21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20"/>
      <c r="BF65" s="20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54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1"/>
      <c r="R66" s="21"/>
      <c r="S66" s="21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1"/>
      <c r="AP66" s="21"/>
      <c r="AQ66" s="21"/>
      <c r="AR66" s="21"/>
      <c r="AS66" s="21"/>
      <c r="AT66" s="181"/>
      <c r="AU66" s="21"/>
      <c r="AV66" s="21"/>
      <c r="AW66" s="21"/>
      <c r="AX66" s="21"/>
      <c r="AY66" s="21"/>
      <c r="AZ66" s="21"/>
      <c r="BA66" s="21"/>
      <c r="BB66" s="21"/>
      <c r="BC66" s="21"/>
      <c r="BD66" s="199"/>
      <c r="BE66" s="23"/>
      <c r="BF66" s="23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6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1"/>
      <c r="AN67" s="20"/>
      <c r="AO67" s="21"/>
      <c r="AP67" s="21"/>
      <c r="AQ67" s="21"/>
      <c r="AR67" s="21"/>
      <c r="AS67" s="21"/>
      <c r="AT67" s="199"/>
      <c r="AU67" s="21"/>
      <c r="AV67" s="21"/>
      <c r="AW67" s="21"/>
      <c r="AX67" s="21"/>
      <c r="AY67" s="21"/>
      <c r="AZ67" s="21"/>
      <c r="BA67" s="21"/>
      <c r="BB67" s="20"/>
      <c r="BC67" s="20"/>
      <c r="BD67" s="199"/>
      <c r="BE67" s="20"/>
      <c r="BF67" s="20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71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0"/>
      <c r="BC68" s="20"/>
      <c r="BD68" s="199"/>
      <c r="BE68" s="23"/>
      <c r="BF68" s="23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7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0"/>
      <c r="BC69" s="20"/>
      <c r="BD69" s="199"/>
      <c r="BE69" s="23"/>
      <c r="BF69" s="23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71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199"/>
      <c r="BE70" s="23"/>
      <c r="BF70" s="23"/>
      <c r="BG70" s="20"/>
      <c r="BH70" s="20"/>
      <c r="BI70" s="23"/>
      <c r="BJ70" s="23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71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0"/>
      <c r="BC71" s="20"/>
      <c r="BD71" s="199"/>
      <c r="BE71" s="23"/>
      <c r="BF71" s="23"/>
      <c r="BG71" s="20"/>
      <c r="BH71" s="20"/>
      <c r="BI71" s="23"/>
      <c r="BJ71" s="23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71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0"/>
      <c r="BD72" s="199"/>
      <c r="BE72" s="23"/>
      <c r="BF72" s="23"/>
      <c r="BG72" s="20"/>
      <c r="BH72" s="20"/>
      <c r="BI72" s="23"/>
      <c r="BJ72" s="23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7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21"/>
      <c r="BF73" s="21"/>
      <c r="BG73" s="20"/>
      <c r="BH73" s="20"/>
      <c r="BI73" s="23"/>
      <c r="BJ73" s="23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7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199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23"/>
      <c r="BF74" s="23"/>
      <c r="BG74" s="20"/>
      <c r="BH74" s="20"/>
      <c r="BI74" s="23"/>
      <c r="BJ74" s="23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75"/>
      <c r="K75" s="18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1"/>
      <c r="BD75" s="20"/>
      <c r="BE75" s="23"/>
      <c r="BF75" s="23"/>
      <c r="BG75" s="20"/>
      <c r="BH75" s="20"/>
      <c r="BI75" s="23"/>
      <c r="BJ75" s="23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97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199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9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9"/>
      <c r="BE76" s="21"/>
      <c r="BF76" s="21"/>
      <c r="BG76" s="20"/>
      <c r="BH76" s="20"/>
      <c r="BI76" s="23"/>
      <c r="BJ76" s="20"/>
      <c r="BK76" s="23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97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199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9"/>
      <c r="BE77" s="182"/>
      <c r="BF77" s="23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97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199"/>
      <c r="O78" s="21"/>
      <c r="P78" s="20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182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7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199"/>
      <c r="O79" s="23"/>
      <c r="P79" s="20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182"/>
      <c r="BF79" s="23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0"/>
      <c r="BC80" s="21"/>
      <c r="BD80" s="20"/>
      <c r="BE80" s="23"/>
      <c r="BF80" s="23"/>
      <c r="BG80" s="20"/>
      <c r="BH80" s="20"/>
      <c r="BI80" s="23"/>
      <c r="BJ80" s="23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97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21"/>
      <c r="BF81" s="21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97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199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182"/>
      <c r="BF82" s="23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9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21"/>
      <c r="BF83" s="21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97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199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9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181"/>
      <c r="BF84" s="21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9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9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9"/>
      <c r="BE85" s="21"/>
      <c r="BF85" s="21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9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199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9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9"/>
      <c r="BE86" s="182"/>
      <c r="BF86" s="23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252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3"/>
      <c r="AJ87" s="23"/>
      <c r="AK87" s="21"/>
      <c r="AL87" s="199"/>
      <c r="AM87" s="23"/>
      <c r="AN87" s="23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9"/>
      <c r="BE87" s="21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252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199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3"/>
      <c r="AK88" s="21"/>
      <c r="AL88" s="199"/>
      <c r="AM88" s="23"/>
      <c r="AN88" s="23"/>
      <c r="AO88" s="21"/>
      <c r="AP88" s="21"/>
      <c r="AQ88" s="21"/>
      <c r="AR88" s="21"/>
      <c r="AS88" s="21"/>
      <c r="AT88" s="181"/>
      <c r="AU88" s="21"/>
      <c r="AV88" s="21"/>
      <c r="AW88" s="21"/>
      <c r="AX88" s="21"/>
      <c r="AY88" s="21"/>
      <c r="AZ88" s="21"/>
      <c r="BA88" s="21"/>
      <c r="BB88" s="21"/>
      <c r="BC88" s="21"/>
      <c r="BD88" s="199"/>
      <c r="BE88" s="181"/>
      <c r="BF88" s="21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2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3"/>
      <c r="AK89" s="21"/>
      <c r="AL89" s="199"/>
      <c r="AM89" s="23"/>
      <c r="AN89" s="23"/>
      <c r="AO89" s="21"/>
      <c r="AP89" s="21"/>
      <c r="AQ89" s="21"/>
      <c r="AR89" s="21"/>
      <c r="AS89" s="21"/>
      <c r="AT89" s="181"/>
      <c r="AU89" s="21"/>
      <c r="AV89" s="21"/>
      <c r="AW89" s="21"/>
      <c r="AX89" s="21"/>
      <c r="AY89" s="21"/>
      <c r="AZ89" s="21"/>
      <c r="BA89" s="21"/>
      <c r="BB89" s="21"/>
      <c r="BC89" s="21"/>
      <c r="BD89" s="199"/>
      <c r="BE89" s="199"/>
      <c r="BF89" s="20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09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0"/>
      <c r="AK90" s="21"/>
      <c r="AL90" s="199"/>
      <c r="AM90" s="23"/>
      <c r="AN90" s="20"/>
      <c r="AO90" s="21"/>
      <c r="AP90" s="20"/>
      <c r="AQ90" s="23"/>
      <c r="AR90" s="20"/>
      <c r="AS90" s="21"/>
      <c r="AT90" s="199"/>
      <c r="AU90" s="23"/>
      <c r="AV90" s="21"/>
      <c r="AW90" s="21"/>
      <c r="AX90" s="21"/>
      <c r="AY90" s="21"/>
      <c r="AZ90" s="21"/>
      <c r="BA90" s="21"/>
      <c r="BB90" s="21"/>
      <c r="BC90" s="21"/>
      <c r="BD90" s="20"/>
      <c r="BE90" s="21"/>
      <c r="BF90" s="21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36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9"/>
      <c r="AM91" s="20"/>
      <c r="AN91" s="20"/>
      <c r="AO91" s="21"/>
      <c r="AP91" s="21"/>
      <c r="AQ91" s="21"/>
      <c r="AR91" s="21"/>
      <c r="AS91" s="21"/>
      <c r="AT91" s="18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181"/>
      <c r="BF91" s="21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36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9"/>
      <c r="AM92" s="20"/>
      <c r="AN92" s="20"/>
      <c r="AO92" s="21"/>
      <c r="AP92" s="21"/>
      <c r="AQ92" s="21"/>
      <c r="AR92" s="21"/>
      <c r="AS92" s="21"/>
      <c r="AT92" s="181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181"/>
      <c r="BF92" s="21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36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9"/>
      <c r="AM93" s="20"/>
      <c r="AN93" s="20"/>
      <c r="AO93" s="21"/>
      <c r="AP93" s="21"/>
      <c r="AQ93" s="21"/>
      <c r="AR93" s="21"/>
      <c r="AS93" s="21"/>
      <c r="AT93" s="181"/>
      <c r="AU93" s="21"/>
      <c r="AV93" s="21"/>
      <c r="AW93" s="21"/>
      <c r="AX93" s="21"/>
      <c r="AY93" s="21"/>
      <c r="AZ93" s="21"/>
      <c r="BA93" s="21"/>
      <c r="BB93" s="21"/>
      <c r="BC93" s="21"/>
      <c r="BD93" s="199"/>
      <c r="BE93" s="181"/>
      <c r="BF93" s="21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36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199"/>
      <c r="N94" s="20"/>
      <c r="O94" s="23"/>
      <c r="P94" s="20"/>
      <c r="Q94" s="20"/>
      <c r="R94" s="20"/>
      <c r="S94" s="20"/>
      <c r="T94" s="20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9"/>
      <c r="AM94" s="20"/>
      <c r="AN94" s="20"/>
      <c r="AO94" s="21"/>
      <c r="AP94" s="21"/>
      <c r="AQ94" s="21"/>
      <c r="AR94" s="21"/>
      <c r="AS94" s="21"/>
      <c r="AT94" s="181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181"/>
      <c r="BF94" s="21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09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1"/>
      <c r="AP95" s="21"/>
      <c r="AQ95" s="21"/>
      <c r="AR95" s="21"/>
      <c r="AS95" s="21"/>
      <c r="AT95" s="181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21"/>
      <c r="BF95" s="20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54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199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9"/>
      <c r="AM96" s="20"/>
      <c r="AN96" s="20"/>
      <c r="AO96" s="21"/>
      <c r="AP96" s="21"/>
      <c r="AQ96" s="21"/>
      <c r="AR96" s="21"/>
      <c r="AS96" s="21"/>
      <c r="AT96" s="181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199"/>
      <c r="BF96" s="20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249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9"/>
      <c r="AM97" s="20"/>
      <c r="AN97" s="20"/>
      <c r="AO97" s="21"/>
      <c r="AP97" s="21"/>
      <c r="AQ97" s="21"/>
      <c r="AR97" s="21"/>
      <c r="AS97" s="21"/>
      <c r="AT97" s="18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23"/>
      <c r="BF97" s="23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52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9"/>
      <c r="AM98" s="20"/>
      <c r="AN98" s="20"/>
      <c r="AO98" s="21"/>
      <c r="AP98" s="21"/>
      <c r="AQ98" s="21"/>
      <c r="AR98" s="21"/>
      <c r="AS98" s="21"/>
      <c r="AT98" s="181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21"/>
      <c r="BF98" s="21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52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199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9"/>
      <c r="AM99" s="20"/>
      <c r="AN99" s="20"/>
      <c r="AO99" s="21"/>
      <c r="AP99" s="21"/>
      <c r="AQ99" s="21"/>
      <c r="AR99" s="21"/>
      <c r="AS99" s="21"/>
      <c r="AT99" s="181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199"/>
      <c r="BF99" s="20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92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1"/>
      <c r="AJ100" s="20"/>
      <c r="AK100" s="21"/>
      <c r="AL100" s="199"/>
      <c r="AM100" s="21"/>
      <c r="AN100" s="20"/>
      <c r="AO100" s="21"/>
      <c r="AP100" s="21"/>
      <c r="AQ100" s="21"/>
      <c r="AR100" s="21"/>
      <c r="AS100" s="21"/>
      <c r="AT100" s="199"/>
      <c r="AU100" s="21"/>
      <c r="AV100" s="21"/>
      <c r="AW100" s="21"/>
      <c r="AX100" s="21"/>
      <c r="AY100" s="21"/>
      <c r="AZ100" s="21"/>
      <c r="BA100" s="21"/>
      <c r="BB100" s="20"/>
      <c r="BC100" s="21"/>
      <c r="BD100" s="20"/>
      <c r="BE100" s="21"/>
      <c r="BF100" s="21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29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0"/>
      <c r="R101" s="20"/>
      <c r="S101" s="20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1"/>
      <c r="AJ101" s="20"/>
      <c r="AK101" s="21"/>
      <c r="AL101" s="199"/>
      <c r="AM101" s="21"/>
      <c r="AN101" s="20"/>
      <c r="AO101" s="21"/>
      <c r="AP101" s="21"/>
      <c r="AQ101" s="21"/>
      <c r="AR101" s="21"/>
      <c r="AS101" s="21"/>
      <c r="AT101" s="199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54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3"/>
      <c r="AK102" s="21"/>
      <c r="AL102" s="199"/>
      <c r="AM102" s="20"/>
      <c r="AN102" s="20"/>
      <c r="AO102" s="21"/>
      <c r="AP102" s="21"/>
      <c r="AQ102" s="21"/>
      <c r="AR102" s="21"/>
      <c r="AS102" s="21"/>
      <c r="AT102" s="199"/>
      <c r="AU102" s="20"/>
      <c r="AV102" s="21"/>
      <c r="AW102" s="21"/>
      <c r="AX102" s="21"/>
      <c r="AY102" s="21"/>
      <c r="AZ102" s="21"/>
      <c r="BA102" s="21"/>
      <c r="BB102" s="21"/>
      <c r="BC102" s="21"/>
      <c r="BD102" s="199"/>
      <c r="BE102" s="23"/>
      <c r="BF102" s="23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5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3"/>
      <c r="AK103" s="21"/>
      <c r="AL103" s="199"/>
      <c r="AM103" s="20"/>
      <c r="AN103" s="20"/>
      <c r="AO103" s="21"/>
      <c r="AP103" s="21"/>
      <c r="AQ103" s="21"/>
      <c r="AR103" s="21"/>
      <c r="AS103" s="21"/>
      <c r="AT103" s="199"/>
      <c r="AU103" s="20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1"/>
      <c r="BF103" s="20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5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199"/>
      <c r="AM104" s="20"/>
      <c r="AN104" s="20"/>
      <c r="AO104" s="21"/>
      <c r="AP104" s="21"/>
      <c r="AQ104" s="21"/>
      <c r="AR104" s="21"/>
      <c r="AS104" s="21"/>
      <c r="AT104" s="199"/>
      <c r="AU104" s="20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3"/>
      <c r="BF104" s="23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199"/>
      <c r="AM105" s="20"/>
      <c r="AN105" s="20"/>
      <c r="AO105" s="21"/>
      <c r="AP105" s="21"/>
      <c r="AQ105" s="21"/>
      <c r="AR105" s="21"/>
      <c r="AS105" s="21"/>
      <c r="AT105" s="199"/>
      <c r="AU105" s="20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1"/>
      <c r="BF105" s="20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5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199"/>
      <c r="AM106" s="20"/>
      <c r="AN106" s="20"/>
      <c r="AO106" s="21"/>
      <c r="AP106" s="21"/>
      <c r="AQ106" s="21"/>
      <c r="AR106" s="21"/>
      <c r="AS106" s="21"/>
      <c r="AT106" s="199"/>
      <c r="AU106" s="20"/>
      <c r="AV106" s="21"/>
      <c r="AW106" s="21"/>
      <c r="AX106" s="21"/>
      <c r="AY106" s="21"/>
      <c r="AZ106" s="21"/>
      <c r="BA106" s="21"/>
      <c r="BB106" s="21"/>
      <c r="BC106" s="21"/>
      <c r="BD106" s="199"/>
      <c r="BE106" s="23"/>
      <c r="BF106" s="23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9"/>
      <c r="AM107" s="20"/>
      <c r="AN107" s="20"/>
      <c r="AO107" s="21"/>
      <c r="AP107" s="21"/>
      <c r="AQ107" s="21"/>
      <c r="AR107" s="21"/>
      <c r="AS107" s="21"/>
      <c r="AT107" s="199"/>
      <c r="AU107" s="20"/>
      <c r="AV107" s="21"/>
      <c r="AW107" s="21"/>
      <c r="AX107" s="21"/>
      <c r="AY107" s="21"/>
      <c r="AZ107" s="21"/>
      <c r="BA107" s="21"/>
      <c r="BB107" s="21"/>
      <c r="BC107" s="21"/>
      <c r="BD107" s="199"/>
      <c r="BE107" s="21"/>
      <c r="BF107" s="21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5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199"/>
      <c r="AM108" s="20"/>
      <c r="AN108" s="20"/>
      <c r="AO108" s="21"/>
      <c r="AP108" s="21"/>
      <c r="AQ108" s="21"/>
      <c r="AR108" s="21"/>
      <c r="AS108" s="21"/>
      <c r="AT108" s="199"/>
      <c r="AU108" s="20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3"/>
      <c r="BF108" s="23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249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199"/>
      <c r="AM109" s="23"/>
      <c r="AN109" s="23"/>
      <c r="AO109" s="21"/>
      <c r="AP109" s="21"/>
      <c r="AQ109" s="21"/>
      <c r="AR109" s="21"/>
      <c r="AS109" s="21"/>
      <c r="AT109" s="199"/>
      <c r="AU109" s="23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1"/>
      <c r="BF109" s="20"/>
      <c r="BG109" s="21"/>
      <c r="BH109" s="21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24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199"/>
      <c r="AM110" s="20"/>
      <c r="AN110" s="20"/>
      <c r="AO110" s="21"/>
      <c r="AP110" s="21"/>
      <c r="AQ110" s="21"/>
      <c r="AR110" s="21"/>
      <c r="AS110" s="21"/>
      <c r="AT110" s="199"/>
      <c r="AU110" s="20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1"/>
      <c r="BF110" s="21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2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199"/>
      <c r="AM111" s="20"/>
      <c r="AN111" s="20"/>
      <c r="AO111" s="21"/>
      <c r="AP111" s="21"/>
      <c r="AQ111" s="21"/>
      <c r="AR111" s="21"/>
      <c r="AS111" s="21"/>
      <c r="AT111" s="199"/>
      <c r="AU111" s="20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1"/>
      <c r="BF111" s="21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2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199"/>
      <c r="AM112" s="20"/>
      <c r="AN112" s="20"/>
      <c r="AO112" s="21"/>
      <c r="AP112" s="21"/>
      <c r="AQ112" s="21"/>
      <c r="AR112" s="21"/>
      <c r="AS112" s="21"/>
      <c r="AT112" s="199"/>
      <c r="AU112" s="20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1"/>
      <c r="BF112" s="21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2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199"/>
      <c r="AM113" s="20"/>
      <c r="AN113" s="20"/>
      <c r="AO113" s="21"/>
      <c r="AP113" s="21"/>
      <c r="AQ113" s="21"/>
      <c r="AR113" s="21"/>
      <c r="AS113" s="21"/>
      <c r="AT113" s="199"/>
      <c r="AU113" s="20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1"/>
      <c r="BF113" s="21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2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199"/>
      <c r="AM114" s="20"/>
      <c r="AN114" s="20"/>
      <c r="AO114" s="21"/>
      <c r="AP114" s="21"/>
      <c r="AQ114" s="21"/>
      <c r="AR114" s="21"/>
      <c r="AS114" s="21"/>
      <c r="AT114" s="199"/>
      <c r="AU114" s="20"/>
      <c r="AV114" s="21"/>
      <c r="AW114" s="21"/>
      <c r="AX114" s="21"/>
      <c r="AY114" s="21"/>
      <c r="AZ114" s="21"/>
      <c r="BA114" s="21"/>
      <c r="BB114" s="21"/>
      <c r="BC114" s="21"/>
      <c r="BD114" s="199"/>
      <c r="BE114" s="21"/>
      <c r="BF114" s="21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40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9"/>
      <c r="AM115" s="20"/>
      <c r="AN115" s="20"/>
      <c r="AO115" s="21"/>
      <c r="AP115" s="21"/>
      <c r="AQ115" s="21"/>
      <c r="AR115" s="21"/>
      <c r="AS115" s="21"/>
      <c r="AT115" s="199"/>
      <c r="AU115" s="20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237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1"/>
      <c r="BF116" s="20"/>
      <c r="BG116" s="20"/>
      <c r="BH116" s="20"/>
      <c r="BI116" s="23"/>
      <c r="BJ116" s="20"/>
      <c r="BK116" s="21"/>
      <c r="BL116" s="20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3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23"/>
      <c r="BF117" s="23"/>
      <c r="BG117" s="20"/>
      <c r="BH117" s="20"/>
      <c r="BI117" s="23"/>
      <c r="BJ117" s="20"/>
      <c r="BK117" s="21"/>
      <c r="BL117" s="20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237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9"/>
      <c r="AM118" s="23"/>
      <c r="AN118" s="23"/>
      <c r="AO118" s="21"/>
      <c r="AP118" s="21"/>
      <c r="AQ118" s="21"/>
      <c r="AR118" s="21"/>
      <c r="AS118" s="21"/>
      <c r="AT118" s="199"/>
      <c r="AU118" s="23"/>
      <c r="AV118" s="21"/>
      <c r="AW118" s="21"/>
      <c r="AX118" s="21"/>
      <c r="AY118" s="21"/>
      <c r="AZ118" s="21"/>
      <c r="BA118" s="21"/>
      <c r="BB118" s="21"/>
      <c r="BC118" s="21"/>
      <c r="BD118" s="199"/>
      <c r="BE118" s="23"/>
      <c r="BF118" s="20"/>
      <c r="BG118" s="21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22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22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3"/>
      <c r="BF120" s="23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22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22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9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22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9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25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1"/>
      <c r="BF124" s="21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55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9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5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1"/>
      <c r="R126" s="21"/>
      <c r="S126" s="21"/>
      <c r="T126" s="21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1"/>
      <c r="BD126" s="199"/>
      <c r="BE126" s="21"/>
      <c r="BF126" s="21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62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9"/>
      <c r="BE127" s="23"/>
      <c r="BF127" s="23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62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3"/>
      <c r="BF128" s="23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94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199"/>
      <c r="AM129" s="23"/>
      <c r="AN129" s="23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9"/>
      <c r="BE129" s="23"/>
      <c r="BF129" s="23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42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0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9"/>
      <c r="BE130" s="23"/>
      <c r="BF130" s="23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42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87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0"/>
      <c r="AQ132" s="23"/>
      <c r="AR132" s="20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3"/>
      <c r="BD132" s="20"/>
      <c r="BE132" s="23"/>
      <c r="BF132" s="20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87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199"/>
      <c r="BE133" s="182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87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0"/>
      <c r="R134" s="20"/>
      <c r="S134" s="20"/>
      <c r="T134" s="20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0"/>
      <c r="BD134" s="199"/>
      <c r="BE134" s="182"/>
      <c r="BF134" s="20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87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0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23"/>
      <c r="BF135" s="23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87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199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9"/>
      <c r="BE136" s="199"/>
      <c r="BF136" s="20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349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199"/>
      <c r="BF137" s="20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6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181"/>
      <c r="AM138" s="21"/>
      <c r="AN138" s="21"/>
      <c r="AO138" s="21"/>
      <c r="AP138" s="21"/>
      <c r="AQ138" s="21"/>
      <c r="AR138" s="21"/>
      <c r="AS138" s="21"/>
      <c r="AT138" s="18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199"/>
      <c r="BF138" s="20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409.6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0"/>
      <c r="AK139" s="21"/>
      <c r="AL139" s="199"/>
      <c r="AM139" s="23"/>
      <c r="AN139" s="20"/>
      <c r="AO139" s="23"/>
      <c r="AP139" s="20"/>
      <c r="AQ139" s="21"/>
      <c r="AR139" s="21"/>
      <c r="AS139" s="21"/>
      <c r="AT139" s="199"/>
      <c r="AU139" s="23"/>
      <c r="AV139" s="21"/>
      <c r="AW139" s="21"/>
      <c r="AX139" s="21"/>
      <c r="AY139" s="21"/>
      <c r="AZ139" s="21"/>
      <c r="BA139" s="21"/>
      <c r="BB139" s="21"/>
      <c r="BC139" s="21"/>
      <c r="BD139" s="199"/>
      <c r="BE139" s="23"/>
      <c r="BF139" s="20"/>
      <c r="BG139" s="23"/>
      <c r="BH139" s="20"/>
      <c r="BI139" s="23"/>
      <c r="BJ139" s="20"/>
      <c r="BK139" s="23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34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0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0"/>
      <c r="AK140" s="21"/>
      <c r="AL140" s="199"/>
      <c r="AM140" s="20"/>
      <c r="AN140" s="20"/>
      <c r="AO140" s="21"/>
      <c r="AP140" s="21"/>
      <c r="AQ140" s="21"/>
      <c r="AR140" s="21"/>
      <c r="AS140" s="21"/>
      <c r="AT140" s="199"/>
      <c r="AU140" s="20"/>
      <c r="AV140" s="21"/>
      <c r="AW140" s="21"/>
      <c r="AX140" s="21"/>
      <c r="AY140" s="21"/>
      <c r="AZ140" s="21"/>
      <c r="BA140" s="21"/>
      <c r="BB140" s="21"/>
      <c r="BC140" s="21"/>
      <c r="BD140" s="199"/>
      <c r="BE140" s="23"/>
      <c r="BF140" s="20"/>
      <c r="BG140" s="23"/>
      <c r="BH140" s="20"/>
      <c r="BI140" s="23"/>
      <c r="BJ140" s="20"/>
      <c r="BK140" s="23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4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0"/>
      <c r="AK141" s="21"/>
      <c r="AL141" s="199"/>
      <c r="AM141" s="20"/>
      <c r="AN141" s="20"/>
      <c r="AO141" s="21"/>
      <c r="AP141" s="21"/>
      <c r="AQ141" s="21"/>
      <c r="AR141" s="21"/>
      <c r="AS141" s="21"/>
      <c r="AT141" s="199"/>
      <c r="AU141" s="20"/>
      <c r="AV141" s="21"/>
      <c r="AW141" s="21"/>
      <c r="AX141" s="21"/>
      <c r="AY141" s="21"/>
      <c r="AZ141" s="21"/>
      <c r="BA141" s="21"/>
      <c r="BB141" s="21"/>
      <c r="BC141" s="21"/>
      <c r="BD141" s="199"/>
      <c r="BE141" s="23"/>
      <c r="BF141" s="20"/>
      <c r="BG141" s="23"/>
      <c r="BH141" s="20"/>
      <c r="BI141" s="23"/>
      <c r="BJ141" s="20"/>
      <c r="BK141" s="23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34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0"/>
      <c r="AK142" s="21"/>
      <c r="AL142" s="199"/>
      <c r="AM142" s="20"/>
      <c r="AN142" s="20"/>
      <c r="AO142" s="21"/>
      <c r="AP142" s="21"/>
      <c r="AQ142" s="21"/>
      <c r="AR142" s="21"/>
      <c r="AS142" s="21"/>
      <c r="AT142" s="199"/>
      <c r="AU142" s="20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3"/>
      <c r="BF142" s="20"/>
      <c r="BG142" s="23"/>
      <c r="BH142" s="20"/>
      <c r="BI142" s="23"/>
      <c r="BJ142" s="20"/>
      <c r="BK142" s="23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34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0"/>
      <c r="Q143" s="20"/>
      <c r="R143" s="20"/>
      <c r="S143" s="20"/>
      <c r="T143" s="20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0"/>
      <c r="AK143" s="21"/>
      <c r="AL143" s="199"/>
      <c r="AM143" s="20"/>
      <c r="AN143" s="20"/>
      <c r="AO143" s="21"/>
      <c r="AP143" s="21"/>
      <c r="AQ143" s="21"/>
      <c r="AR143" s="21"/>
      <c r="AS143" s="21"/>
      <c r="AT143" s="199"/>
      <c r="AU143" s="20"/>
      <c r="AV143" s="21"/>
      <c r="AW143" s="21"/>
      <c r="AX143" s="21"/>
      <c r="AY143" s="21"/>
      <c r="AZ143" s="21"/>
      <c r="BA143" s="21"/>
      <c r="BB143" s="21"/>
      <c r="BC143" s="21"/>
      <c r="BD143" s="199"/>
      <c r="BE143" s="23"/>
      <c r="BF143" s="20"/>
      <c r="BG143" s="23"/>
      <c r="BH143" s="20"/>
      <c r="BI143" s="23"/>
      <c r="BJ143" s="20"/>
      <c r="BK143" s="23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34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0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199"/>
      <c r="AM144" s="20"/>
      <c r="AN144" s="20"/>
      <c r="AO144" s="21"/>
      <c r="AP144" s="21"/>
      <c r="AQ144" s="21"/>
      <c r="AR144" s="21"/>
      <c r="AS144" s="21"/>
      <c r="AT144" s="199"/>
      <c r="AU144" s="20"/>
      <c r="AV144" s="21"/>
      <c r="AW144" s="21"/>
      <c r="AX144" s="21"/>
      <c r="AY144" s="21"/>
      <c r="AZ144" s="21"/>
      <c r="BA144" s="21"/>
      <c r="BB144" s="21"/>
      <c r="BC144" s="21"/>
      <c r="BD144" s="199"/>
      <c r="BE144" s="23"/>
      <c r="BF144" s="20"/>
      <c r="BG144" s="23"/>
      <c r="BH144" s="20"/>
      <c r="BI144" s="23"/>
      <c r="BJ144" s="20"/>
      <c r="BK144" s="23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409.6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199"/>
      <c r="AM145" s="23"/>
      <c r="AN145" s="23"/>
      <c r="AO145" s="21"/>
      <c r="AP145" s="21"/>
      <c r="AQ145" s="21"/>
      <c r="AR145" s="21"/>
      <c r="AS145" s="21"/>
      <c r="AT145" s="199"/>
      <c r="AU145" s="23"/>
      <c r="AV145" s="21"/>
      <c r="AW145" s="21"/>
      <c r="AX145" s="21"/>
      <c r="AY145" s="21"/>
      <c r="AZ145" s="21"/>
      <c r="BA145" s="21"/>
      <c r="BB145" s="21"/>
      <c r="BC145" s="21"/>
      <c r="BD145" s="199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34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199"/>
      <c r="BF146" s="20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34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199"/>
      <c r="BF147" s="20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34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0"/>
      <c r="Q148" s="20"/>
      <c r="R148" s="20"/>
      <c r="S148" s="20"/>
      <c r="T148" s="20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199"/>
      <c r="BF148" s="20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34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199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409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0"/>
      <c r="AK150" s="23"/>
      <c r="AL150" s="20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3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9"/>
      <c r="BE151" s="199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3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99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409.6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69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199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6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99"/>
      <c r="BF155" s="20"/>
      <c r="BG155" s="20"/>
      <c r="BH155" s="20"/>
      <c r="BI155" s="23"/>
      <c r="BJ155" s="20"/>
      <c r="BK155" s="23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6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0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99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40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5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199"/>
      <c r="BF158" s="20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86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199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77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3"/>
      <c r="BF160" s="23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77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182"/>
      <c r="BF161" s="23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24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83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24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182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231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231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0"/>
      <c r="P165" s="20"/>
      <c r="Q165" s="20"/>
      <c r="R165" s="21"/>
      <c r="S165" s="20"/>
      <c r="T165" s="21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0"/>
      <c r="AQ165" s="20"/>
      <c r="AR165" s="20"/>
      <c r="AS165" s="21"/>
      <c r="AT165" s="21"/>
      <c r="AU165" s="21"/>
      <c r="AV165" s="21"/>
      <c r="AW165" s="21"/>
      <c r="AX165" s="21"/>
      <c r="AY165" s="21"/>
      <c r="AZ165" s="21"/>
      <c r="BA165" s="21"/>
      <c r="BB165" s="20"/>
      <c r="BC165" s="20"/>
      <c r="BD165" s="20"/>
      <c r="BE165" s="199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59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0"/>
      <c r="R166" s="21"/>
      <c r="S166" s="20"/>
      <c r="T166" s="21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199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59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199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408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0"/>
      <c r="AJ168" s="20"/>
      <c r="AK168" s="21"/>
      <c r="AL168" s="199"/>
      <c r="AM168" s="21"/>
      <c r="AN168" s="20"/>
      <c r="AO168" s="21"/>
      <c r="AP168" s="20"/>
      <c r="AQ168" s="21"/>
      <c r="AR168" s="21"/>
      <c r="AS168" s="21"/>
      <c r="AT168" s="199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21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38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1"/>
      <c r="R169" s="21"/>
      <c r="S169" s="21"/>
      <c r="T169" s="21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199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38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18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199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38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18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199"/>
      <c r="BF171" s="20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38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8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199"/>
      <c r="BF172" s="20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38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18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199"/>
      <c r="BF173" s="20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28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1"/>
      <c r="AJ174" s="20"/>
      <c r="AK174" s="21"/>
      <c r="AL174" s="199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0"/>
      <c r="BC174" s="20"/>
      <c r="BD174" s="20"/>
      <c r="BE174" s="23"/>
      <c r="BF174" s="23"/>
      <c r="BG174" s="20"/>
      <c r="BH174" s="20"/>
      <c r="BI174" s="21"/>
      <c r="BJ174" s="20"/>
      <c r="BK174" s="23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37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23"/>
      <c r="BF175" s="23"/>
      <c r="BG175" s="20"/>
      <c r="BH175" s="20"/>
      <c r="BI175" s="23"/>
      <c r="BJ175" s="20"/>
      <c r="BK175" s="23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22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23"/>
      <c r="BF176" s="23"/>
      <c r="BG176" s="20"/>
      <c r="BH176" s="20"/>
      <c r="BI176" s="23"/>
      <c r="BJ176" s="20"/>
      <c r="BK176" s="23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2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198"/>
      <c r="N177" s="20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23"/>
      <c r="BF177" s="23"/>
      <c r="BG177" s="20"/>
      <c r="BH177" s="20"/>
      <c r="BI177" s="23"/>
      <c r="BJ177" s="20"/>
      <c r="BK177" s="23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2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3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84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21"/>
      <c r="BF179" s="21"/>
      <c r="BG179" s="20"/>
      <c r="BH179" s="20"/>
      <c r="BI179" s="23"/>
      <c r="BJ179" s="20"/>
      <c r="BK179" s="23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8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9"/>
      <c r="BE180" s="23"/>
      <c r="BF180" s="23"/>
      <c r="BG180" s="20"/>
      <c r="BH180" s="20"/>
      <c r="BI180" s="23"/>
      <c r="BJ180" s="20"/>
      <c r="BK180" s="23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409.6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9"/>
      <c r="BE181" s="23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204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0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0"/>
      <c r="BF182" s="20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201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181"/>
      <c r="AM183" s="21"/>
      <c r="AN183" s="21"/>
      <c r="AO183" s="21"/>
      <c r="AP183" s="21"/>
      <c r="AQ183" s="21"/>
      <c r="AR183" s="21"/>
      <c r="AS183" s="21"/>
      <c r="AT183" s="181"/>
      <c r="AU183" s="21"/>
      <c r="AV183" s="181"/>
      <c r="AW183" s="21"/>
      <c r="AX183" s="21"/>
      <c r="AY183" s="21"/>
      <c r="AZ183" s="21"/>
      <c r="BA183" s="21"/>
      <c r="BB183" s="21"/>
      <c r="BC183" s="21"/>
      <c r="BD183" s="199"/>
      <c r="BE183" s="23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409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1"/>
      <c r="AJ184" s="21"/>
      <c r="AK184" s="21"/>
      <c r="AL184" s="199"/>
      <c r="AM184" s="21"/>
      <c r="AN184" s="20"/>
      <c r="AO184" s="21"/>
      <c r="AP184" s="21"/>
      <c r="AQ184" s="21"/>
      <c r="AR184" s="21"/>
      <c r="AS184" s="21"/>
      <c r="AT184" s="199"/>
      <c r="AU184" s="21"/>
      <c r="AV184" s="181"/>
      <c r="AW184" s="21"/>
      <c r="AX184" s="21"/>
      <c r="AY184" s="21"/>
      <c r="AZ184" s="21"/>
      <c r="BA184" s="21"/>
      <c r="BB184" s="21"/>
      <c r="BC184" s="21"/>
      <c r="BD184" s="199"/>
      <c r="BE184" s="21"/>
      <c r="BF184" s="21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52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81"/>
      <c r="AM185" s="21"/>
      <c r="AN185" s="21"/>
      <c r="AO185" s="21"/>
      <c r="AP185" s="21"/>
      <c r="AQ185" s="21"/>
      <c r="AR185" s="21"/>
      <c r="AS185" s="21"/>
      <c r="AT185" s="181"/>
      <c r="AU185" s="21"/>
      <c r="AV185" s="181"/>
      <c r="AW185" s="21"/>
      <c r="AX185" s="21"/>
      <c r="AY185" s="21"/>
      <c r="AZ185" s="21"/>
      <c r="BA185" s="21"/>
      <c r="BB185" s="21"/>
      <c r="BC185" s="21"/>
      <c r="BD185" s="199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5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1"/>
      <c r="AM186" s="21"/>
      <c r="AN186" s="21"/>
      <c r="AO186" s="21"/>
      <c r="AP186" s="21"/>
      <c r="AQ186" s="21"/>
      <c r="AR186" s="21"/>
      <c r="AS186" s="21"/>
      <c r="AT186" s="181"/>
      <c r="AU186" s="21"/>
      <c r="AV186" s="181"/>
      <c r="AW186" s="21"/>
      <c r="AX186" s="21"/>
      <c r="AY186" s="21"/>
      <c r="AZ186" s="21"/>
      <c r="BA186" s="21"/>
      <c r="BB186" s="21"/>
      <c r="BC186" s="21"/>
      <c r="BD186" s="199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5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1"/>
      <c r="AM187" s="21"/>
      <c r="AN187" s="21"/>
      <c r="AO187" s="21"/>
      <c r="AP187" s="21"/>
      <c r="AQ187" s="21"/>
      <c r="AR187" s="21"/>
      <c r="AS187" s="21"/>
      <c r="AT187" s="181"/>
      <c r="AU187" s="21"/>
      <c r="AV187" s="181"/>
      <c r="AW187" s="21"/>
      <c r="AX187" s="21"/>
      <c r="AY187" s="21"/>
      <c r="AZ187" s="21"/>
      <c r="BA187" s="21"/>
      <c r="BB187" s="21"/>
      <c r="BC187" s="21"/>
      <c r="BD187" s="199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181"/>
      <c r="AU188" s="21"/>
      <c r="AV188" s="181"/>
      <c r="AW188" s="21"/>
      <c r="AX188" s="21"/>
      <c r="AY188" s="21"/>
      <c r="AZ188" s="21"/>
      <c r="BA188" s="21"/>
      <c r="BB188" s="21"/>
      <c r="BC188" s="21"/>
      <c r="BD188" s="199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181"/>
      <c r="AU189" s="21"/>
      <c r="AV189" s="181"/>
      <c r="AW189" s="21"/>
      <c r="AX189" s="21"/>
      <c r="AY189" s="21"/>
      <c r="AZ189" s="21"/>
      <c r="BA189" s="21"/>
      <c r="BB189" s="21"/>
      <c r="BC189" s="21"/>
      <c r="BD189" s="199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409.6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1"/>
      <c r="AJ190" s="21"/>
      <c r="AK190" s="21"/>
      <c r="AL190" s="199"/>
      <c r="AM190" s="21"/>
      <c r="AN190" s="21"/>
      <c r="AO190" s="21"/>
      <c r="AP190" s="21"/>
      <c r="AQ190" s="21"/>
      <c r="AR190" s="21"/>
      <c r="AS190" s="21"/>
      <c r="AT190" s="199"/>
      <c r="AU190" s="21"/>
      <c r="AV190" s="199"/>
      <c r="AW190" s="23"/>
      <c r="AX190" s="21"/>
      <c r="AY190" s="21"/>
      <c r="AZ190" s="21"/>
      <c r="BA190" s="21"/>
      <c r="BB190" s="21"/>
      <c r="BC190" s="21"/>
      <c r="BD190" s="199"/>
      <c r="BE190" s="21"/>
      <c r="BF190" s="21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0"/>
      <c r="AK191" s="21"/>
      <c r="AL191" s="199"/>
      <c r="AM191" s="23"/>
      <c r="AN191" s="20"/>
      <c r="AO191" s="21"/>
      <c r="AP191" s="21"/>
      <c r="AQ191" s="21"/>
      <c r="AR191" s="21"/>
      <c r="AS191" s="21"/>
      <c r="AT191" s="199"/>
      <c r="AU191" s="23"/>
      <c r="AV191" s="199"/>
      <c r="AW191" s="23"/>
      <c r="AX191" s="21"/>
      <c r="AY191" s="21"/>
      <c r="AZ191" s="21"/>
      <c r="BA191" s="21"/>
      <c r="BB191" s="21"/>
      <c r="BC191" s="21"/>
      <c r="BD191" s="199"/>
      <c r="BE191" s="23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5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0"/>
      <c r="AK192" s="21"/>
      <c r="AL192" s="199"/>
      <c r="AM192" s="23"/>
      <c r="AN192" s="20"/>
      <c r="AO192" s="21"/>
      <c r="AP192" s="21"/>
      <c r="AQ192" s="21"/>
      <c r="AR192" s="21"/>
      <c r="AS192" s="21"/>
      <c r="AT192" s="199"/>
      <c r="AU192" s="23"/>
      <c r="AV192" s="199"/>
      <c r="AW192" s="23"/>
      <c r="AX192" s="21"/>
      <c r="AY192" s="21"/>
      <c r="AZ192" s="21"/>
      <c r="BA192" s="21"/>
      <c r="BB192" s="21"/>
      <c r="BC192" s="21"/>
      <c r="BD192" s="199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5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0"/>
      <c r="AK193" s="21"/>
      <c r="AL193" s="199"/>
      <c r="AM193" s="23"/>
      <c r="AN193" s="20"/>
      <c r="AO193" s="21"/>
      <c r="AP193" s="21"/>
      <c r="AQ193" s="21"/>
      <c r="AR193" s="21"/>
      <c r="AS193" s="21"/>
      <c r="AT193" s="199"/>
      <c r="AU193" s="23"/>
      <c r="AV193" s="199"/>
      <c r="AW193" s="23"/>
      <c r="AX193" s="21"/>
      <c r="AY193" s="21"/>
      <c r="AZ193" s="21"/>
      <c r="BA193" s="21"/>
      <c r="BB193" s="21"/>
      <c r="BC193" s="21"/>
      <c r="BD193" s="199"/>
      <c r="BE193" s="23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0"/>
      <c r="AK194" s="21"/>
      <c r="AL194" s="199"/>
      <c r="AM194" s="23"/>
      <c r="AN194" s="20"/>
      <c r="AO194" s="21"/>
      <c r="AP194" s="21"/>
      <c r="AQ194" s="21"/>
      <c r="AR194" s="21"/>
      <c r="AS194" s="21"/>
      <c r="AT194" s="199"/>
      <c r="AU194" s="23"/>
      <c r="AV194" s="199"/>
      <c r="AW194" s="23"/>
      <c r="AX194" s="21"/>
      <c r="AY194" s="21"/>
      <c r="AZ194" s="21"/>
      <c r="BA194" s="21"/>
      <c r="BB194" s="21"/>
      <c r="BC194" s="21"/>
      <c r="BD194" s="199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349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199"/>
      <c r="AM195" s="20"/>
      <c r="AN195" s="20"/>
      <c r="AO195" s="21"/>
      <c r="AP195" s="21"/>
      <c r="AQ195" s="21"/>
      <c r="AR195" s="21"/>
      <c r="AS195" s="21"/>
      <c r="AT195" s="199"/>
      <c r="AU195" s="23"/>
      <c r="AV195" s="199"/>
      <c r="AW195" s="20"/>
      <c r="AX195" s="21"/>
      <c r="AY195" s="21"/>
      <c r="AZ195" s="21"/>
      <c r="BA195" s="21"/>
      <c r="BB195" s="21"/>
      <c r="BC195" s="21"/>
      <c r="BD195" s="199"/>
      <c r="BE195" s="23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237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3"/>
      <c r="R196" s="23"/>
      <c r="S196" s="20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409.6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0"/>
      <c r="BC197" s="20"/>
      <c r="BD197" s="199"/>
      <c r="BE197" s="23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80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1"/>
      <c r="BF198" s="21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80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80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21"/>
      <c r="BF200" s="20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80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409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21"/>
      <c r="BF202" s="21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44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336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2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0"/>
      <c r="BD205" s="20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2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9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29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9"/>
      <c r="BE207" s="21"/>
      <c r="BF207" s="21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1"/>
      <c r="AM208" s="21"/>
      <c r="AN208" s="21"/>
      <c r="AO208" s="21"/>
      <c r="AP208" s="21"/>
      <c r="AQ208" s="21"/>
      <c r="AR208" s="21"/>
      <c r="AS208" s="21"/>
      <c r="AT208" s="18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49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3"/>
      <c r="AK209" s="21"/>
      <c r="AL209" s="199"/>
      <c r="AM209" s="23"/>
      <c r="AN209" s="20"/>
      <c r="AO209" s="21"/>
      <c r="AP209" s="21"/>
      <c r="AQ209" s="21"/>
      <c r="AR209" s="21"/>
      <c r="AS209" s="21"/>
      <c r="AT209" s="199"/>
      <c r="AU209" s="23"/>
      <c r="AV209" s="21"/>
      <c r="AW209" s="21"/>
      <c r="AX209" s="21"/>
      <c r="AY209" s="21"/>
      <c r="AZ209" s="21"/>
      <c r="BA209" s="21"/>
      <c r="BB209" s="21"/>
      <c r="BC209" s="21"/>
      <c r="BD209" s="199"/>
      <c r="BE209" s="21"/>
      <c r="BF209" s="21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49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3"/>
      <c r="AK210" s="21"/>
      <c r="AL210" s="199"/>
      <c r="AM210" s="23"/>
      <c r="AN210" s="20"/>
      <c r="AO210" s="21"/>
      <c r="AP210" s="21"/>
      <c r="AQ210" s="21"/>
      <c r="AR210" s="21"/>
      <c r="AS210" s="21"/>
      <c r="AT210" s="199"/>
      <c r="AU210" s="23"/>
      <c r="AV210" s="21"/>
      <c r="AW210" s="21"/>
      <c r="AX210" s="21"/>
      <c r="AY210" s="21"/>
      <c r="AZ210" s="21"/>
      <c r="BA210" s="21"/>
      <c r="BB210" s="21"/>
      <c r="BC210" s="21"/>
      <c r="BD210" s="199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34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21"/>
      <c r="BF211" s="21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47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9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2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9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21"/>
      <c r="BF215" s="21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44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41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21"/>
      <c r="BF217" s="20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41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201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0"/>
      <c r="BC219" s="20"/>
      <c r="BD219" s="199"/>
      <c r="BE219" s="21"/>
      <c r="BF219" s="21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24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24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9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9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6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41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37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74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182"/>
      <c r="BF227" s="20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9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0"/>
      <c r="BC228" s="20"/>
      <c r="BD228" s="199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9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9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49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9"/>
      <c r="BE231" s="23"/>
      <c r="BF231" s="23"/>
      <c r="BG231" s="20"/>
      <c r="BH231" s="20"/>
      <c r="BI231" s="23"/>
      <c r="BJ231" s="20"/>
      <c r="BK231" s="23"/>
      <c r="BL231" s="20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27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0"/>
      <c r="AQ232" s="23"/>
      <c r="AR232" s="20"/>
      <c r="AS232" s="21"/>
      <c r="AT232" s="21"/>
      <c r="AU232" s="21"/>
      <c r="AV232" s="21"/>
      <c r="AW232" s="21"/>
      <c r="AX232" s="21"/>
      <c r="AY232" s="21"/>
      <c r="AZ232" s="21"/>
      <c r="BA232" s="21"/>
      <c r="BB232" s="20"/>
      <c r="BC232" s="21"/>
      <c r="BD232" s="199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0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0"/>
      <c r="R233" s="20"/>
      <c r="S233" s="20"/>
      <c r="T233" s="20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0"/>
      <c r="AQ233" s="23"/>
      <c r="AR233" s="20"/>
      <c r="AS233" s="21"/>
      <c r="AT233" s="21"/>
      <c r="AU233" s="21"/>
      <c r="AV233" s="21"/>
      <c r="AW233" s="21"/>
      <c r="AX233" s="21"/>
      <c r="AY233" s="21"/>
      <c r="AZ233" s="21"/>
      <c r="BA233" s="21"/>
      <c r="BB233" s="20"/>
      <c r="BC233" s="20"/>
      <c r="BD233" s="199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42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0"/>
      <c r="AQ234" s="23"/>
      <c r="AR234" s="20"/>
      <c r="AS234" s="21"/>
      <c r="AT234" s="21"/>
      <c r="AU234" s="21"/>
      <c r="AV234" s="21"/>
      <c r="AW234" s="21"/>
      <c r="AX234" s="21"/>
      <c r="AY234" s="21"/>
      <c r="AZ234" s="21"/>
      <c r="BA234" s="21"/>
      <c r="BB234" s="20"/>
      <c r="BC234" s="20"/>
      <c r="BD234" s="199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9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199"/>
      <c r="AU235" s="20"/>
      <c r="AV235" s="21"/>
      <c r="AW235" s="21"/>
      <c r="AX235" s="21"/>
      <c r="AY235" s="21"/>
      <c r="AZ235" s="21"/>
      <c r="BA235" s="21"/>
      <c r="BB235" s="21"/>
      <c r="BC235" s="21"/>
      <c r="BD235" s="199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9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27"/>
      <c r="N236" s="20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28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9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409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21"/>
      <c r="BF238" s="21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6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409.6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9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09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21"/>
      <c r="BF242" s="21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09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18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89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0"/>
      <c r="AI244" s="23"/>
      <c r="AJ244" s="23"/>
      <c r="AK244" s="21"/>
      <c r="AL244" s="199"/>
      <c r="AM244" s="20"/>
      <c r="AN244" s="20"/>
      <c r="AO244" s="21"/>
      <c r="AP244" s="21"/>
      <c r="AQ244" s="21"/>
      <c r="AR244" s="21"/>
      <c r="AS244" s="21"/>
      <c r="AT244" s="199"/>
      <c r="AU244" s="23"/>
      <c r="AV244" s="21"/>
      <c r="AW244" s="21"/>
      <c r="AX244" s="21"/>
      <c r="AY244" s="21"/>
      <c r="AZ244" s="21"/>
      <c r="BA244" s="21"/>
      <c r="BB244" s="21"/>
      <c r="BC244" s="21"/>
      <c r="BD244" s="199"/>
      <c r="BE244" s="21"/>
      <c r="BF244" s="21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9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3"/>
      <c r="AJ245" s="23"/>
      <c r="AK245" s="21"/>
      <c r="AL245" s="199"/>
      <c r="AM245" s="20"/>
      <c r="AN245" s="20"/>
      <c r="AO245" s="21"/>
      <c r="AP245" s="21"/>
      <c r="AQ245" s="21"/>
      <c r="AR245" s="21"/>
      <c r="AS245" s="21"/>
      <c r="AT245" s="199"/>
      <c r="AU245" s="23"/>
      <c r="AV245" s="21"/>
      <c r="AW245" s="21"/>
      <c r="AX245" s="21"/>
      <c r="AY245" s="21"/>
      <c r="AZ245" s="21"/>
      <c r="BA245" s="21"/>
      <c r="BB245" s="21"/>
      <c r="BC245" s="21"/>
      <c r="BD245" s="199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04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47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9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199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199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6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0"/>
      <c r="AI251" s="21"/>
      <c r="AJ251" s="21"/>
      <c r="AK251" s="21"/>
      <c r="AL251" s="199"/>
      <c r="AM251" s="21"/>
      <c r="AN251" s="21"/>
      <c r="AO251" s="21"/>
      <c r="AP251" s="21"/>
      <c r="AQ251" s="21"/>
      <c r="AR251" s="21"/>
      <c r="AS251" s="21"/>
      <c r="AT251" s="199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199"/>
      <c r="O258" s="20"/>
      <c r="P258" s="20"/>
      <c r="Q258" s="20"/>
      <c r="R258" s="20"/>
      <c r="S258" s="20"/>
      <c r="T258" s="20"/>
      <c r="U258" s="20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21"/>
      <c r="BF259" s="20"/>
      <c r="BG259" s="20"/>
      <c r="BH259" s="20"/>
      <c r="BI259" s="23"/>
      <c r="BJ259" s="20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0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1"/>
      <c r="AJ262" s="21"/>
      <c r="AK262" s="21"/>
      <c r="AL262" s="199"/>
      <c r="AM262" s="21"/>
      <c r="AN262" s="20"/>
      <c r="AO262" s="21"/>
      <c r="AP262" s="21"/>
      <c r="AQ262" s="21"/>
      <c r="AR262" s="21"/>
      <c r="AS262" s="21"/>
      <c r="AT262" s="199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9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199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99"/>
      <c r="AM269" s="21"/>
      <c r="AN269" s="20"/>
      <c r="AO269" s="21"/>
      <c r="AP269" s="21"/>
      <c r="AQ269" s="21"/>
      <c r="AR269" s="21"/>
      <c r="AS269" s="21"/>
      <c r="AT269" s="199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0"/>
      <c r="P271" s="20"/>
      <c r="Q271" s="20"/>
      <c r="R271" s="20"/>
      <c r="S271" s="20"/>
      <c r="T271" s="20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199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9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9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09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9"/>
      <c r="BE276" s="23"/>
      <c r="BF276" s="23"/>
      <c r="BG276" s="20"/>
      <c r="BH276" s="20"/>
      <c r="BI276" s="23"/>
      <c r="BJ276" s="20"/>
      <c r="BK276" s="23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6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2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1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2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14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2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409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3"/>
      <c r="AJ280" s="20"/>
      <c r="AK280" s="21"/>
      <c r="AL280" s="199"/>
      <c r="AM280" s="23"/>
      <c r="AN280" s="20"/>
      <c r="AO280" s="21"/>
      <c r="AP280" s="21"/>
      <c r="AQ280" s="21"/>
      <c r="AR280" s="21"/>
      <c r="AS280" s="21"/>
      <c r="AT280" s="199"/>
      <c r="AU280" s="23"/>
      <c r="AV280" s="21"/>
      <c r="AW280" s="21"/>
      <c r="AX280" s="21"/>
      <c r="AY280" s="21"/>
      <c r="AZ280" s="21"/>
      <c r="BA280" s="21"/>
      <c r="BB280" s="21"/>
      <c r="BC280" s="21"/>
      <c r="BD280" s="199"/>
      <c r="BE280" s="2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26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26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9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26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66"/>
      <c r="M283" s="66"/>
      <c r="N283" s="66"/>
      <c r="O283" s="28"/>
      <c r="P283" s="66"/>
      <c r="Q283" s="66"/>
      <c r="R283" s="66"/>
      <c r="S283" s="66"/>
      <c r="T283" s="66"/>
      <c r="U283" s="28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26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39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2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4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19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3"/>
      <c r="AK287" s="21"/>
      <c r="AL287" s="199"/>
      <c r="AM287" s="20"/>
      <c r="AN287" s="20"/>
      <c r="AO287" s="21"/>
      <c r="AP287" s="21"/>
      <c r="AQ287" s="21"/>
      <c r="AR287" s="21"/>
      <c r="AS287" s="21"/>
      <c r="AT287" s="199"/>
      <c r="AU287" s="23"/>
      <c r="AV287" s="21"/>
      <c r="AW287" s="21"/>
      <c r="AX287" s="21"/>
      <c r="AY287" s="21"/>
      <c r="AZ287" s="21"/>
      <c r="BA287" s="21"/>
      <c r="BB287" s="21"/>
      <c r="BC287" s="21"/>
      <c r="BD287" s="199"/>
      <c r="BE287" s="23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6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1"/>
      <c r="AJ288" s="21"/>
      <c r="AK288" s="21"/>
      <c r="AL288" s="199"/>
      <c r="AM288" s="21"/>
      <c r="AN288" s="21"/>
      <c r="AO288" s="21"/>
      <c r="AP288" s="21"/>
      <c r="AQ288" s="21"/>
      <c r="AR288" s="21"/>
      <c r="AS288" s="21"/>
      <c r="AT288" s="199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6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2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1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36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23"/>
      <c r="BF291" s="23"/>
      <c r="BG291" s="20"/>
      <c r="BH291" s="20"/>
      <c r="BI291" s="23"/>
      <c r="BJ291" s="20"/>
      <c r="BK291" s="23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49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9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1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14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9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89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0"/>
      <c r="BC295" s="20"/>
      <c r="BD295" s="199"/>
      <c r="BE295" s="2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94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199"/>
      <c r="AU296" s="20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4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199"/>
      <c r="AU297" s="20"/>
      <c r="AV297" s="21"/>
      <c r="AW297" s="21"/>
      <c r="AX297" s="21"/>
      <c r="AY297" s="21"/>
      <c r="AZ297" s="21"/>
      <c r="BA297" s="21"/>
      <c r="BB297" s="21"/>
      <c r="BC297" s="21"/>
      <c r="BD297" s="199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64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9"/>
      <c r="BE298" s="182"/>
      <c r="BF298" s="23"/>
      <c r="BG298" s="20"/>
      <c r="BH298" s="20"/>
      <c r="BI298" s="23"/>
      <c r="BJ298" s="20"/>
      <c r="BK298" s="21"/>
      <c r="BL298" s="20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4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199"/>
      <c r="AU299" s="20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4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31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0"/>
      <c r="BC301" s="20"/>
      <c r="BD301" s="20"/>
      <c r="BE301" s="182"/>
      <c r="BF301" s="23"/>
      <c r="BG301" s="20"/>
      <c r="BH301" s="20"/>
      <c r="BI301" s="29"/>
      <c r="BJ301" s="20"/>
      <c r="BK301" s="29"/>
      <c r="BL301" s="20"/>
      <c r="BM301" s="20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31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82"/>
      <c r="BF302" s="23"/>
      <c r="BG302" s="20"/>
      <c r="BH302" s="20"/>
      <c r="BI302" s="29"/>
      <c r="BJ302" s="20"/>
      <c r="BK302" s="29"/>
      <c r="BL302" s="20"/>
      <c r="BM302" s="20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82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0"/>
      <c r="BC303" s="20"/>
      <c r="BD303" s="199"/>
      <c r="BE303" s="2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82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0"/>
      <c r="BC304" s="20"/>
      <c r="BD304" s="199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77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0"/>
      <c r="BC305" s="20"/>
      <c r="BD305" s="199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77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77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67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0"/>
      <c r="BC308" s="20"/>
      <c r="BD308" s="199"/>
      <c r="BE308" s="2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67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67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408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0"/>
      <c r="AJ311" s="20"/>
      <c r="AK311" s="21"/>
      <c r="AL311" s="199"/>
      <c r="AM311" s="20"/>
      <c r="AN311" s="20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23"/>
      <c r="BF311" s="20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38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181"/>
      <c r="AE312" s="21"/>
      <c r="AF312" s="21"/>
      <c r="AG312" s="21"/>
      <c r="AH312" s="20"/>
      <c r="AI312" s="20"/>
      <c r="AJ312" s="20"/>
      <c r="AK312" s="21"/>
      <c r="AL312" s="199"/>
      <c r="AM312" s="20"/>
      <c r="AN312" s="20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2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53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181"/>
      <c r="AE313" s="21"/>
      <c r="AF313" s="21"/>
      <c r="AG313" s="21"/>
      <c r="AH313" s="20"/>
      <c r="AI313" s="20"/>
      <c r="AJ313" s="20"/>
      <c r="AK313" s="21"/>
      <c r="AL313" s="199"/>
      <c r="AM313" s="20"/>
      <c r="AN313" s="20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8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9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18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408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9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99"/>
      <c r="AE315" s="23"/>
      <c r="AF315" s="23"/>
      <c r="AG315" s="23"/>
      <c r="AH315" s="20"/>
      <c r="AI315" s="21"/>
      <c r="AJ315" s="21"/>
      <c r="AK315" s="21"/>
      <c r="AL315" s="199"/>
      <c r="AM315" s="20"/>
      <c r="AN315" s="20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8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0"/>
      <c r="BC316" s="20"/>
      <c r="BD316" s="199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9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9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41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9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8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199"/>
      <c r="AE320" s="23"/>
      <c r="AF320" s="23"/>
      <c r="AG320" s="23"/>
      <c r="AH320" s="23"/>
      <c r="AI320" s="21"/>
      <c r="AJ320" s="21"/>
      <c r="AK320" s="21"/>
      <c r="AL320" s="199"/>
      <c r="AM320" s="20"/>
      <c r="AN320" s="20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2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63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9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199"/>
      <c r="AE321" s="23"/>
      <c r="AF321" s="23"/>
      <c r="AG321" s="23"/>
      <c r="AH321" s="23"/>
      <c r="AI321" s="21"/>
      <c r="AJ321" s="21"/>
      <c r="AK321" s="21"/>
      <c r="AL321" s="199"/>
      <c r="AM321" s="20"/>
      <c r="AN321" s="20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9"/>
      <c r="BE321" s="20"/>
      <c r="BF321" s="20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9.6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3"/>
      <c r="AJ322" s="23"/>
      <c r="AK322" s="21"/>
      <c r="AL322" s="199"/>
      <c r="AM322" s="23"/>
      <c r="AN322" s="23"/>
      <c r="AO322" s="21"/>
      <c r="AP322" s="21"/>
      <c r="AQ322" s="21"/>
      <c r="AR322" s="21"/>
      <c r="AS322" s="21"/>
      <c r="AT322" s="199"/>
      <c r="AU322" s="23"/>
      <c r="AV322" s="21"/>
      <c r="AW322" s="21"/>
      <c r="AX322" s="21"/>
      <c r="AY322" s="21"/>
      <c r="AZ322" s="21"/>
      <c r="BA322" s="21"/>
      <c r="BB322" s="21"/>
      <c r="BC322" s="21"/>
      <c r="BD322" s="199"/>
      <c r="BE322" s="20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3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9"/>
      <c r="BE323" s="20"/>
      <c r="BF323" s="20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3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3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9"/>
      <c r="BE324" s="20"/>
      <c r="BF324" s="20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3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9"/>
      <c r="BE325" s="20"/>
      <c r="BF325" s="20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3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9"/>
      <c r="BE326" s="20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54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9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19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9"/>
      <c r="BE328" s="20"/>
      <c r="BF328" s="20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31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9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49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5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71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9"/>
      <c r="BE332" s="20"/>
      <c r="BF332" s="20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9.6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9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69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1"/>
      <c r="BC334" s="21"/>
      <c r="BD334" s="199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34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1"/>
      <c r="BC335" s="21"/>
      <c r="BD335" s="199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82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1"/>
      <c r="BC336" s="21"/>
      <c r="BD336" s="199"/>
      <c r="BE336" s="199"/>
      <c r="BF336" s="20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57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0"/>
      <c r="BD337" s="199"/>
      <c r="BE337" s="2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44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0"/>
      <c r="BD338" s="199"/>
      <c r="BE338" s="199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5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1"/>
      <c r="BC339" s="21"/>
      <c r="BD339" s="199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6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1"/>
      <c r="BC340" s="21"/>
      <c r="BD340" s="199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54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1"/>
      <c r="BC341" s="21"/>
      <c r="BD341" s="199"/>
      <c r="BE341" s="23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66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1"/>
      <c r="BC342" s="21"/>
      <c r="BD342" s="199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81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0"/>
      <c r="T343" s="20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1"/>
      <c r="BC343" s="21"/>
      <c r="BD343" s="199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71" customFormat="1" ht="197.25" customHeight="1" x14ac:dyDescent="0.25">
      <c r="A344" s="17"/>
      <c r="B344" s="18"/>
      <c r="C344" s="18"/>
      <c r="D344" s="19"/>
      <c r="E344" s="19"/>
      <c r="F344" s="66"/>
      <c r="G344" s="18"/>
      <c r="H344" s="18"/>
      <c r="I344" s="18"/>
      <c r="J344" s="18"/>
      <c r="K344" s="18"/>
      <c r="L344" s="66"/>
      <c r="M344" s="66"/>
      <c r="N344" s="66"/>
      <c r="O344" s="19"/>
      <c r="P344" s="19"/>
      <c r="Q344" s="19"/>
      <c r="R344" s="19"/>
      <c r="S344" s="19"/>
      <c r="T344" s="19"/>
      <c r="U344" s="19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7"/>
      <c r="AH344" s="27"/>
      <c r="AI344" s="27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27"/>
      <c r="AV344" s="27"/>
      <c r="AW344" s="27"/>
      <c r="AX344" s="27"/>
      <c r="AY344" s="27"/>
      <c r="AZ344" s="27"/>
      <c r="BA344" s="27"/>
      <c r="BB344" s="27"/>
      <c r="BC344" s="27"/>
      <c r="BD344" s="183"/>
      <c r="BE344" s="183"/>
      <c r="BF344" s="66"/>
      <c r="BG344" s="66"/>
      <c r="BH344" s="66"/>
      <c r="BI344" s="28"/>
      <c r="BJ344" s="66"/>
      <c r="BK344" s="66"/>
      <c r="BL344" s="28"/>
      <c r="BM344" s="27"/>
      <c r="BN344" s="27"/>
      <c r="BO344" s="17"/>
      <c r="BP344" s="27"/>
      <c r="BQ344" s="27"/>
      <c r="BR344" s="28"/>
      <c r="BS344" s="28"/>
      <c r="BT344" s="17"/>
      <c r="BU344" s="70"/>
    </row>
    <row r="345" spans="1:73" s="22" customFormat="1" ht="136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3"/>
      <c r="R345" s="23"/>
      <c r="S345" s="23"/>
      <c r="T345" s="23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9"/>
      <c r="BE345" s="199"/>
      <c r="BF345" s="20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43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3"/>
      <c r="R346" s="23"/>
      <c r="S346" s="23"/>
      <c r="T346" s="23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9"/>
      <c r="BE346" s="20"/>
      <c r="BF346" s="20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43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3"/>
      <c r="R347" s="23"/>
      <c r="S347" s="23"/>
      <c r="T347" s="23"/>
      <c r="U347" s="20"/>
      <c r="V347" s="21"/>
      <c r="W347" s="21"/>
      <c r="X347" s="21"/>
      <c r="Y347" s="21"/>
      <c r="Z347" s="21"/>
      <c r="AA347" s="21"/>
      <c r="AB347" s="21"/>
      <c r="AC347" s="21"/>
      <c r="AD347" s="18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1"/>
      <c r="BC347" s="21"/>
      <c r="BD347" s="199"/>
      <c r="BE347" s="199"/>
      <c r="BF347" s="20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79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199"/>
      <c r="O348" s="28"/>
      <c r="P348" s="18"/>
      <c r="Q348" s="28"/>
      <c r="R348" s="28"/>
      <c r="S348" s="28"/>
      <c r="T348" s="28"/>
      <c r="U348" s="28"/>
      <c r="V348" s="21"/>
      <c r="W348" s="21"/>
      <c r="X348" s="21"/>
      <c r="Y348" s="21"/>
      <c r="Z348" s="21"/>
      <c r="AA348" s="21"/>
      <c r="AB348" s="21"/>
      <c r="AC348" s="21"/>
      <c r="AD348" s="181"/>
      <c r="AE348" s="21"/>
      <c r="AF348" s="21"/>
      <c r="AG348" s="21"/>
      <c r="AH348" s="20"/>
      <c r="AI348" s="29"/>
      <c r="AJ348" s="29"/>
      <c r="AK348" s="21"/>
      <c r="AL348" s="199"/>
      <c r="AM348" s="29"/>
      <c r="AN348" s="29"/>
      <c r="AO348" s="21"/>
      <c r="AP348" s="21"/>
      <c r="AQ348" s="21"/>
      <c r="AR348" s="21"/>
      <c r="AS348" s="21"/>
      <c r="AT348" s="199"/>
      <c r="AU348" s="29"/>
      <c r="AV348" s="199"/>
      <c r="AW348" s="29"/>
      <c r="AX348" s="21"/>
      <c r="AY348" s="21"/>
      <c r="AZ348" s="21"/>
      <c r="BA348" s="21"/>
      <c r="BB348" s="20"/>
      <c r="BC348" s="23"/>
      <c r="BD348" s="199"/>
      <c r="BE348" s="29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64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9"/>
      <c r="BE349" s="199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49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9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46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9"/>
      <c r="BD351" s="29"/>
      <c r="BE351" s="29"/>
      <c r="BF351" s="29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9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0"/>
      <c r="AE352" s="23"/>
      <c r="AF352" s="23"/>
      <c r="AG352" s="23"/>
      <c r="AH352" s="23"/>
      <c r="AI352" s="29"/>
      <c r="AJ352" s="29"/>
      <c r="AK352" s="21"/>
      <c r="AL352" s="199"/>
      <c r="AM352" s="23"/>
      <c r="AN352" s="23"/>
      <c r="AO352" s="21"/>
      <c r="AP352" s="21"/>
      <c r="AQ352" s="21"/>
      <c r="AR352" s="21"/>
      <c r="AS352" s="21"/>
      <c r="AT352" s="199"/>
      <c r="AU352" s="23"/>
      <c r="AV352" s="199"/>
      <c r="AW352" s="23"/>
      <c r="AX352" s="21"/>
      <c r="AY352" s="21"/>
      <c r="AZ352" s="21"/>
      <c r="BA352" s="21"/>
      <c r="BB352" s="20"/>
      <c r="BC352" s="23"/>
      <c r="BD352" s="199"/>
      <c r="BE352" s="23"/>
      <c r="BF352" s="23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23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181"/>
      <c r="AE353" s="21"/>
      <c r="AF353" s="21"/>
      <c r="AG353" s="21"/>
      <c r="AH353" s="20"/>
      <c r="AI353" s="29"/>
      <c r="AJ353" s="29"/>
      <c r="AK353" s="21"/>
      <c r="AL353" s="199"/>
      <c r="AM353" s="29"/>
      <c r="AN353" s="29"/>
      <c r="AO353" s="21"/>
      <c r="AP353" s="21"/>
      <c r="AQ353" s="21"/>
      <c r="AR353" s="21"/>
      <c r="AS353" s="21"/>
      <c r="AT353" s="199"/>
      <c r="AU353" s="29"/>
      <c r="AV353" s="199"/>
      <c r="AW353" s="29"/>
      <c r="AX353" s="21"/>
      <c r="AY353" s="21"/>
      <c r="AZ353" s="21"/>
      <c r="BA353" s="21"/>
      <c r="BB353" s="20"/>
      <c r="BC353" s="23"/>
      <c r="BD353" s="199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23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9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181"/>
      <c r="AE354" s="21"/>
      <c r="AF354" s="21"/>
      <c r="AG354" s="21"/>
      <c r="AH354" s="20"/>
      <c r="AI354" s="29"/>
      <c r="AJ354" s="29"/>
      <c r="AK354" s="21"/>
      <c r="AL354" s="199"/>
      <c r="AM354" s="29"/>
      <c r="AN354" s="29"/>
      <c r="AO354" s="21"/>
      <c r="AP354" s="21"/>
      <c r="AQ354" s="21"/>
      <c r="AR354" s="21"/>
      <c r="AS354" s="21"/>
      <c r="AT354" s="199"/>
      <c r="AU354" s="29"/>
      <c r="AV354" s="199"/>
      <c r="AW354" s="29"/>
      <c r="AX354" s="21"/>
      <c r="AY354" s="21"/>
      <c r="AZ354" s="21"/>
      <c r="BA354" s="21"/>
      <c r="BB354" s="20"/>
      <c r="BC354" s="23"/>
      <c r="BD354" s="199"/>
      <c r="BE354" s="29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408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181"/>
      <c r="AE355" s="21"/>
      <c r="AF355" s="21"/>
      <c r="AG355" s="21"/>
      <c r="AH355" s="20"/>
      <c r="AI355" s="29"/>
      <c r="AJ355" s="29"/>
      <c r="AK355" s="21"/>
      <c r="AL355" s="199"/>
      <c r="AM355" s="29"/>
      <c r="AN355" s="29"/>
      <c r="AO355" s="21"/>
      <c r="AP355" s="21"/>
      <c r="AQ355" s="21"/>
      <c r="AR355" s="21"/>
      <c r="AS355" s="21"/>
      <c r="AT355" s="199"/>
      <c r="AU355" s="29"/>
      <c r="AV355" s="199"/>
      <c r="AW355" s="29"/>
      <c r="AX355" s="21"/>
      <c r="AY355" s="21"/>
      <c r="AZ355" s="21"/>
      <c r="BA355" s="21"/>
      <c r="BB355" s="20"/>
      <c r="BC355" s="23"/>
      <c r="BD355" s="199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6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181"/>
      <c r="AE356" s="21"/>
      <c r="AF356" s="21"/>
      <c r="AG356" s="21"/>
      <c r="AH356" s="20"/>
      <c r="AI356" s="29"/>
      <c r="AJ356" s="29"/>
      <c r="AK356" s="21"/>
      <c r="AL356" s="199"/>
      <c r="AM356" s="29"/>
      <c r="AN356" s="29"/>
      <c r="AO356" s="21"/>
      <c r="AP356" s="21"/>
      <c r="AQ356" s="21"/>
      <c r="AR356" s="21"/>
      <c r="AS356" s="21"/>
      <c r="AT356" s="199"/>
      <c r="AU356" s="29"/>
      <c r="AV356" s="199"/>
      <c r="AW356" s="29"/>
      <c r="AX356" s="21"/>
      <c r="AY356" s="21"/>
      <c r="AZ356" s="21"/>
      <c r="BA356" s="21"/>
      <c r="BB356" s="20"/>
      <c r="BC356" s="23"/>
      <c r="BD356" s="199"/>
      <c r="BE356" s="29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409.6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181"/>
      <c r="AE357" s="21"/>
      <c r="AF357" s="21"/>
      <c r="AG357" s="21"/>
      <c r="AH357" s="20"/>
      <c r="AI357" s="29"/>
      <c r="AJ357" s="29"/>
      <c r="AK357" s="21"/>
      <c r="AL357" s="199"/>
      <c r="AM357" s="29"/>
      <c r="AN357" s="29"/>
      <c r="AO357" s="21"/>
      <c r="AP357" s="21"/>
      <c r="AQ357" s="21"/>
      <c r="AR357" s="21"/>
      <c r="AS357" s="21"/>
      <c r="AT357" s="199"/>
      <c r="AU357" s="29"/>
      <c r="AV357" s="199"/>
      <c r="AW357" s="29"/>
      <c r="AX357" s="21"/>
      <c r="AY357" s="21"/>
      <c r="AZ357" s="21"/>
      <c r="BA357" s="21"/>
      <c r="BB357" s="20"/>
      <c r="BC357" s="23"/>
      <c r="BD357" s="199"/>
      <c r="BE357" s="29"/>
      <c r="BF357" s="29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16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9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181"/>
      <c r="AE358" s="21"/>
      <c r="AF358" s="21"/>
      <c r="AG358" s="21"/>
      <c r="AH358" s="20"/>
      <c r="AI358" s="29"/>
      <c r="AJ358" s="29"/>
      <c r="AK358" s="21"/>
      <c r="AL358" s="199"/>
      <c r="AM358" s="29"/>
      <c r="AN358" s="29"/>
      <c r="AO358" s="21"/>
      <c r="AP358" s="21"/>
      <c r="AQ358" s="21"/>
      <c r="AR358" s="21"/>
      <c r="AS358" s="21"/>
      <c r="AT358" s="199"/>
      <c r="AU358" s="29"/>
      <c r="AV358" s="199"/>
      <c r="AW358" s="29"/>
      <c r="AX358" s="21"/>
      <c r="AY358" s="21"/>
      <c r="AZ358" s="21"/>
      <c r="BA358" s="21"/>
      <c r="BB358" s="20"/>
      <c r="BC358" s="23"/>
      <c r="BD358" s="199"/>
      <c r="BE358" s="29"/>
      <c r="BF358" s="29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54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199"/>
      <c r="AE359" s="29"/>
      <c r="AF359" s="29"/>
      <c r="AG359" s="29"/>
      <c r="AH359" s="29"/>
      <c r="AI359" s="21"/>
      <c r="AJ359" s="21"/>
      <c r="AK359" s="21"/>
      <c r="AL359" s="199"/>
      <c r="AM359" s="29"/>
      <c r="AN359" s="29"/>
      <c r="AO359" s="21"/>
      <c r="AP359" s="21"/>
      <c r="AQ359" s="21"/>
      <c r="AR359" s="21"/>
      <c r="AS359" s="21"/>
      <c r="AT359" s="199"/>
      <c r="AU359" s="29"/>
      <c r="AV359" s="199"/>
      <c r="AW359" s="29"/>
      <c r="AX359" s="21"/>
      <c r="AY359" s="21"/>
      <c r="AZ359" s="21"/>
      <c r="BA359" s="21"/>
      <c r="BB359" s="20"/>
      <c r="BC359" s="23"/>
      <c r="BD359" s="199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47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9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199"/>
      <c r="AE360" s="29"/>
      <c r="AF360" s="29"/>
      <c r="AG360" s="29"/>
      <c r="AH360" s="29"/>
      <c r="AI360" s="21"/>
      <c r="AJ360" s="21"/>
      <c r="AK360" s="21"/>
      <c r="AL360" s="199"/>
      <c r="AM360" s="29"/>
      <c r="AN360" s="29"/>
      <c r="AO360" s="21"/>
      <c r="AP360" s="21"/>
      <c r="AQ360" s="21"/>
      <c r="AR360" s="21"/>
      <c r="AS360" s="21"/>
      <c r="AT360" s="199"/>
      <c r="AU360" s="29"/>
      <c r="AV360" s="199"/>
      <c r="AW360" s="29"/>
      <c r="AX360" s="21"/>
      <c r="AY360" s="21"/>
      <c r="AZ360" s="21"/>
      <c r="BA360" s="21"/>
      <c r="BB360" s="20"/>
      <c r="BC360" s="23"/>
      <c r="BD360" s="199"/>
      <c r="BE360" s="29"/>
      <c r="BF360" s="29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44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199"/>
      <c r="AE361" s="63"/>
      <c r="AF361" s="63"/>
      <c r="AG361" s="63"/>
      <c r="AH361" s="63"/>
      <c r="AI361" s="21"/>
      <c r="AJ361" s="21"/>
      <c r="AK361" s="21"/>
      <c r="AL361" s="199"/>
      <c r="AM361" s="63"/>
      <c r="AN361" s="63"/>
      <c r="AO361" s="21"/>
      <c r="AP361" s="21"/>
      <c r="AQ361" s="21"/>
      <c r="AR361" s="21"/>
      <c r="AS361" s="21"/>
      <c r="AT361" s="199"/>
      <c r="AU361" s="29"/>
      <c r="AV361" s="199"/>
      <c r="AW361" s="23"/>
      <c r="AX361" s="21"/>
      <c r="AY361" s="21"/>
      <c r="AZ361" s="21"/>
      <c r="BA361" s="21"/>
      <c r="BB361" s="20"/>
      <c r="BC361" s="23"/>
      <c r="BD361" s="199"/>
      <c r="BE361" s="23"/>
      <c r="BF361" s="23"/>
      <c r="BG361" s="21"/>
      <c r="BH361" s="20"/>
      <c r="BI361" s="23"/>
      <c r="BJ361" s="20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44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0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199"/>
      <c r="AE362" s="63"/>
      <c r="AF362" s="63"/>
      <c r="AG362" s="63"/>
      <c r="AH362" s="63"/>
      <c r="AI362" s="21"/>
      <c r="AJ362" s="21"/>
      <c r="AK362" s="21"/>
      <c r="AL362" s="199"/>
      <c r="AM362" s="63"/>
      <c r="AN362" s="63"/>
      <c r="AO362" s="21"/>
      <c r="AP362" s="21"/>
      <c r="AQ362" s="21"/>
      <c r="AR362" s="21"/>
      <c r="AS362" s="21"/>
      <c r="AT362" s="199"/>
      <c r="AU362" s="29"/>
      <c r="AV362" s="199"/>
      <c r="AW362" s="23"/>
      <c r="AX362" s="21"/>
      <c r="AY362" s="21"/>
      <c r="AZ362" s="21"/>
      <c r="BA362" s="21"/>
      <c r="BB362" s="20"/>
      <c r="BC362" s="23"/>
      <c r="BD362" s="199"/>
      <c r="BE362" s="23"/>
      <c r="BF362" s="23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44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199"/>
      <c r="AE363" s="63"/>
      <c r="AF363" s="63"/>
      <c r="AG363" s="63"/>
      <c r="AH363" s="63"/>
      <c r="AI363" s="21"/>
      <c r="AJ363" s="21"/>
      <c r="AK363" s="21"/>
      <c r="AL363" s="199"/>
      <c r="AM363" s="63"/>
      <c r="AN363" s="63"/>
      <c r="AO363" s="21"/>
      <c r="AP363" s="21"/>
      <c r="AQ363" s="21"/>
      <c r="AR363" s="21"/>
      <c r="AS363" s="21"/>
      <c r="AT363" s="199"/>
      <c r="AU363" s="29"/>
      <c r="AV363" s="199"/>
      <c r="AW363" s="23"/>
      <c r="AX363" s="21"/>
      <c r="AY363" s="21"/>
      <c r="AZ363" s="21"/>
      <c r="BA363" s="21"/>
      <c r="BB363" s="20"/>
      <c r="BC363" s="23"/>
      <c r="BD363" s="199"/>
      <c r="BE363" s="23"/>
      <c r="BF363" s="23"/>
      <c r="BG363" s="21"/>
      <c r="BH363" s="20"/>
      <c r="BI363" s="23"/>
      <c r="BJ363" s="23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199"/>
      <c r="AE364" s="63"/>
      <c r="AF364" s="63"/>
      <c r="AG364" s="63"/>
      <c r="AH364" s="63"/>
      <c r="AI364" s="21"/>
      <c r="AJ364" s="21"/>
      <c r="AK364" s="21"/>
      <c r="AL364" s="199"/>
      <c r="AM364" s="63"/>
      <c r="AN364" s="63"/>
      <c r="AO364" s="21"/>
      <c r="AP364" s="21"/>
      <c r="AQ364" s="21"/>
      <c r="AR364" s="21"/>
      <c r="AS364" s="21"/>
      <c r="AT364" s="199"/>
      <c r="AU364" s="29"/>
      <c r="AV364" s="199"/>
      <c r="AW364" s="23"/>
      <c r="AX364" s="21"/>
      <c r="AY364" s="21"/>
      <c r="AZ364" s="21"/>
      <c r="BA364" s="21"/>
      <c r="BB364" s="20"/>
      <c r="BC364" s="23"/>
      <c r="BD364" s="199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8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0"/>
      <c r="R365" s="20"/>
      <c r="S365" s="20"/>
      <c r="T365" s="20"/>
      <c r="U365" s="23"/>
      <c r="V365" s="21"/>
      <c r="W365" s="21"/>
      <c r="X365" s="21"/>
      <c r="Y365" s="21"/>
      <c r="Z365" s="21"/>
      <c r="AA365" s="21"/>
      <c r="AB365" s="21"/>
      <c r="AC365" s="21"/>
      <c r="AD365" s="199"/>
      <c r="AE365" s="63"/>
      <c r="AF365" s="63"/>
      <c r="AG365" s="63"/>
      <c r="AH365" s="63"/>
      <c r="AI365" s="21"/>
      <c r="AJ365" s="21"/>
      <c r="AK365" s="21"/>
      <c r="AL365" s="199"/>
      <c r="AM365" s="63"/>
      <c r="AN365" s="63"/>
      <c r="AO365" s="21"/>
      <c r="AP365" s="21"/>
      <c r="AQ365" s="21"/>
      <c r="AR365" s="21"/>
      <c r="AS365" s="21"/>
      <c r="AT365" s="199"/>
      <c r="AU365" s="29"/>
      <c r="AV365" s="199"/>
      <c r="AW365" s="23"/>
      <c r="AX365" s="21"/>
      <c r="AY365" s="21"/>
      <c r="AZ365" s="21"/>
      <c r="BA365" s="21"/>
      <c r="BB365" s="20"/>
      <c r="BC365" s="23"/>
      <c r="BD365" s="199"/>
      <c r="BE365" s="23"/>
      <c r="BF365" s="20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6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199"/>
      <c r="AE366" s="63"/>
      <c r="AF366" s="63"/>
      <c r="AG366" s="63"/>
      <c r="AH366" s="63"/>
      <c r="AI366" s="21"/>
      <c r="AJ366" s="21"/>
      <c r="AK366" s="21"/>
      <c r="AL366" s="199"/>
      <c r="AM366" s="63"/>
      <c r="AN366" s="63"/>
      <c r="AO366" s="21"/>
      <c r="AP366" s="21"/>
      <c r="AQ366" s="21"/>
      <c r="AR366" s="21"/>
      <c r="AS366" s="21"/>
      <c r="AT366" s="199"/>
      <c r="AU366" s="29"/>
      <c r="AV366" s="199"/>
      <c r="AW366" s="23"/>
      <c r="AX366" s="21"/>
      <c r="AY366" s="21"/>
      <c r="AZ366" s="21"/>
      <c r="BA366" s="21"/>
      <c r="BB366" s="20"/>
      <c r="BC366" s="23"/>
      <c r="BD366" s="199"/>
      <c r="BE366" s="23"/>
      <c r="BF366" s="20"/>
      <c r="BG366" s="21"/>
      <c r="BH366" s="20"/>
      <c r="BI366" s="23"/>
      <c r="BJ366" s="23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58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99"/>
      <c r="AE367" s="63"/>
      <c r="AF367" s="63"/>
      <c r="AG367" s="63"/>
      <c r="AH367" s="20"/>
      <c r="AI367" s="21"/>
      <c r="AJ367" s="21"/>
      <c r="AK367" s="21"/>
      <c r="AL367" s="199"/>
      <c r="AM367" s="63"/>
      <c r="AN367" s="20"/>
      <c r="AO367" s="21"/>
      <c r="AP367" s="21"/>
      <c r="AQ367" s="21"/>
      <c r="AR367" s="21"/>
      <c r="AS367" s="21"/>
      <c r="AT367" s="199"/>
      <c r="AU367" s="23"/>
      <c r="AV367" s="199"/>
      <c r="AW367" s="23"/>
      <c r="AX367" s="21"/>
      <c r="AY367" s="21"/>
      <c r="AZ367" s="21"/>
      <c r="BA367" s="21"/>
      <c r="BB367" s="20"/>
      <c r="BC367" s="23"/>
      <c r="BD367" s="199"/>
      <c r="BE367" s="2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01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9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199"/>
      <c r="AE368" s="63"/>
      <c r="AF368" s="63"/>
      <c r="AG368" s="63"/>
      <c r="AH368" s="20"/>
      <c r="AI368" s="21"/>
      <c r="AJ368" s="21"/>
      <c r="AK368" s="21"/>
      <c r="AL368" s="199"/>
      <c r="AM368" s="63"/>
      <c r="AN368" s="20"/>
      <c r="AO368" s="21"/>
      <c r="AP368" s="21"/>
      <c r="AQ368" s="21"/>
      <c r="AR368" s="21"/>
      <c r="AS368" s="21"/>
      <c r="AT368" s="199"/>
      <c r="AU368" s="23"/>
      <c r="AV368" s="199"/>
      <c r="AW368" s="23"/>
      <c r="AX368" s="21"/>
      <c r="AY368" s="21"/>
      <c r="AZ368" s="21"/>
      <c r="BA368" s="21"/>
      <c r="BB368" s="20"/>
      <c r="BC368" s="23"/>
      <c r="BD368" s="199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91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99"/>
      <c r="AE369" s="63"/>
      <c r="AF369" s="63"/>
      <c r="AG369" s="63"/>
      <c r="AH369" s="20"/>
      <c r="AI369" s="21"/>
      <c r="AJ369" s="21"/>
      <c r="AK369" s="21"/>
      <c r="AL369" s="199"/>
      <c r="AM369" s="63"/>
      <c r="AN369" s="20"/>
      <c r="AO369" s="21"/>
      <c r="AP369" s="21"/>
      <c r="AQ369" s="21"/>
      <c r="AR369" s="21"/>
      <c r="AS369" s="21"/>
      <c r="AT369" s="199"/>
      <c r="AU369" s="23"/>
      <c r="AV369" s="199"/>
      <c r="AW369" s="23"/>
      <c r="AX369" s="21"/>
      <c r="AY369" s="21"/>
      <c r="AZ369" s="21"/>
      <c r="BA369" s="21"/>
      <c r="BB369" s="20"/>
      <c r="BC369" s="23"/>
      <c r="BD369" s="199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91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9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199"/>
      <c r="AE370" s="63"/>
      <c r="AF370" s="63"/>
      <c r="AG370" s="63"/>
      <c r="AH370" s="20"/>
      <c r="AI370" s="21"/>
      <c r="AJ370" s="21"/>
      <c r="AK370" s="21"/>
      <c r="AL370" s="199"/>
      <c r="AM370" s="63"/>
      <c r="AN370" s="20"/>
      <c r="AO370" s="21"/>
      <c r="AP370" s="21"/>
      <c r="AQ370" s="21"/>
      <c r="AR370" s="21"/>
      <c r="AS370" s="21"/>
      <c r="AT370" s="199"/>
      <c r="AU370" s="23"/>
      <c r="AV370" s="199"/>
      <c r="AW370" s="23"/>
      <c r="AX370" s="21"/>
      <c r="AY370" s="21"/>
      <c r="AZ370" s="21"/>
      <c r="BA370" s="21"/>
      <c r="BB370" s="20"/>
      <c r="BC370" s="23"/>
      <c r="BD370" s="199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47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9"/>
      <c r="O371" s="23"/>
      <c r="P371" s="23"/>
      <c r="Q371" s="23"/>
      <c r="R371" s="23"/>
      <c r="S371" s="23"/>
      <c r="T371" s="23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99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71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9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199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61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199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199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04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199"/>
      <c r="BE374" s="20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04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9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199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04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9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199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83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199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9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3"/>
      <c r="AJ378" s="23"/>
      <c r="AK378" s="21"/>
      <c r="AL378" s="199"/>
      <c r="AM378" s="23"/>
      <c r="AN378" s="23"/>
      <c r="AO378" s="21"/>
      <c r="AP378" s="21"/>
      <c r="AQ378" s="21"/>
      <c r="AR378" s="21"/>
      <c r="AS378" s="21"/>
      <c r="AT378" s="199"/>
      <c r="AU378" s="23"/>
      <c r="AV378" s="199"/>
      <c r="AW378" s="23"/>
      <c r="AX378" s="21"/>
      <c r="AY378" s="21"/>
      <c r="AZ378" s="21"/>
      <c r="BA378" s="21"/>
      <c r="BB378" s="20"/>
      <c r="BC378" s="23"/>
      <c r="BD378" s="199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14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199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14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9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199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14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9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199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14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199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199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1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9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199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04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199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4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9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199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16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0"/>
      <c r="AK386" s="63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63"/>
      <c r="BD386" s="199"/>
      <c r="BE386" s="6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58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63"/>
      <c r="P387" s="63"/>
      <c r="Q387" s="63"/>
      <c r="R387" s="63"/>
      <c r="S387" s="63"/>
      <c r="T387" s="63"/>
      <c r="U387" s="6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199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41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63"/>
      <c r="P388" s="63"/>
      <c r="Q388" s="63"/>
      <c r="R388" s="63"/>
      <c r="S388" s="63"/>
      <c r="T388" s="63"/>
      <c r="U388" s="6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199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56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3"/>
      <c r="AJ389" s="23"/>
      <c r="AK389" s="21"/>
      <c r="AL389" s="199"/>
      <c r="AM389" s="23"/>
      <c r="AN389" s="23"/>
      <c r="AO389" s="21"/>
      <c r="AP389" s="21"/>
      <c r="AQ389" s="21"/>
      <c r="AR389" s="21"/>
      <c r="AS389" s="21"/>
      <c r="AT389" s="199"/>
      <c r="AU389" s="29"/>
      <c r="AV389" s="199"/>
      <c r="AW389" s="23"/>
      <c r="AX389" s="21"/>
      <c r="AY389" s="21"/>
      <c r="AZ389" s="21"/>
      <c r="BA389" s="21"/>
      <c r="BB389" s="20"/>
      <c r="BC389" s="23"/>
      <c r="BD389" s="199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53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0"/>
      <c r="AI390" s="23"/>
      <c r="AJ390" s="23"/>
      <c r="AK390" s="21"/>
      <c r="AL390" s="199"/>
      <c r="AM390" s="23"/>
      <c r="AN390" s="23"/>
      <c r="AO390" s="21"/>
      <c r="AP390" s="21"/>
      <c r="AQ390" s="21"/>
      <c r="AR390" s="21"/>
      <c r="AS390" s="21"/>
      <c r="AT390" s="199"/>
      <c r="AU390" s="29"/>
      <c r="AV390" s="199"/>
      <c r="AW390" s="23"/>
      <c r="AX390" s="21"/>
      <c r="AY390" s="21"/>
      <c r="AZ390" s="21"/>
      <c r="BA390" s="21"/>
      <c r="BB390" s="20"/>
      <c r="BC390" s="23"/>
      <c r="BD390" s="199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64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9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3"/>
      <c r="AJ391" s="23"/>
      <c r="AK391" s="21"/>
      <c r="AL391" s="199"/>
      <c r="AM391" s="23"/>
      <c r="AN391" s="23"/>
      <c r="AO391" s="21"/>
      <c r="AP391" s="21"/>
      <c r="AQ391" s="21"/>
      <c r="AR391" s="21"/>
      <c r="AS391" s="21"/>
      <c r="AT391" s="199"/>
      <c r="AU391" s="29"/>
      <c r="AV391" s="199"/>
      <c r="AW391" s="23"/>
      <c r="AX391" s="21"/>
      <c r="AY391" s="21"/>
      <c r="AZ391" s="21"/>
      <c r="BA391" s="21"/>
      <c r="BB391" s="20"/>
      <c r="BC391" s="23"/>
      <c r="BD391" s="199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389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0"/>
      <c r="AI392" s="29"/>
      <c r="AJ392" s="29"/>
      <c r="AK392" s="21"/>
      <c r="AL392" s="199"/>
      <c r="AM392" s="29"/>
      <c r="AN392" s="29"/>
      <c r="AO392" s="21"/>
      <c r="AP392" s="21"/>
      <c r="AQ392" s="21"/>
      <c r="AR392" s="21"/>
      <c r="AS392" s="21"/>
      <c r="AT392" s="199"/>
      <c r="AU392" s="29"/>
      <c r="AV392" s="199"/>
      <c r="AW392" s="29"/>
      <c r="AX392" s="21"/>
      <c r="AY392" s="21"/>
      <c r="AZ392" s="21"/>
      <c r="BA392" s="21"/>
      <c r="BB392" s="20"/>
      <c r="BC392" s="23"/>
      <c r="BD392" s="199"/>
      <c r="BE392" s="29"/>
      <c r="BF392" s="29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21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1"/>
      <c r="AL393" s="199"/>
      <c r="AM393" s="23"/>
      <c r="AN393" s="23"/>
      <c r="AO393" s="21"/>
      <c r="AP393" s="21"/>
      <c r="AQ393" s="21"/>
      <c r="AR393" s="21"/>
      <c r="AS393" s="21"/>
      <c r="AT393" s="199"/>
      <c r="AU393" s="23"/>
      <c r="AV393" s="199"/>
      <c r="AW393" s="23"/>
      <c r="AX393" s="21"/>
      <c r="AY393" s="21"/>
      <c r="AZ393" s="21"/>
      <c r="BA393" s="21"/>
      <c r="BB393" s="20"/>
      <c r="BC393" s="23"/>
      <c r="BD393" s="199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21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3"/>
      <c r="AJ394" s="23"/>
      <c r="AK394" s="21"/>
      <c r="AL394" s="199"/>
      <c r="AM394" s="23"/>
      <c r="AN394" s="23"/>
      <c r="AO394" s="21"/>
      <c r="AP394" s="21"/>
      <c r="AQ394" s="21"/>
      <c r="AR394" s="21"/>
      <c r="AS394" s="21"/>
      <c r="AT394" s="199"/>
      <c r="AU394" s="23"/>
      <c r="AV394" s="199"/>
      <c r="AW394" s="23"/>
      <c r="AX394" s="21"/>
      <c r="AY394" s="21"/>
      <c r="AZ394" s="21"/>
      <c r="BA394" s="21"/>
      <c r="BB394" s="20"/>
      <c r="BC394" s="23"/>
      <c r="BD394" s="199"/>
      <c r="BE394" s="23"/>
      <c r="BF394" s="23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21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3"/>
      <c r="AJ395" s="23"/>
      <c r="AK395" s="21"/>
      <c r="AL395" s="199"/>
      <c r="AM395" s="23"/>
      <c r="AN395" s="23"/>
      <c r="AO395" s="21"/>
      <c r="AP395" s="21"/>
      <c r="AQ395" s="21"/>
      <c r="AR395" s="21"/>
      <c r="AS395" s="21"/>
      <c r="AT395" s="199"/>
      <c r="AU395" s="23"/>
      <c r="AV395" s="199"/>
      <c r="AW395" s="23"/>
      <c r="AX395" s="21"/>
      <c r="AY395" s="21"/>
      <c r="AZ395" s="21"/>
      <c r="BA395" s="21"/>
      <c r="BB395" s="20"/>
      <c r="BC395" s="23"/>
      <c r="BD395" s="199"/>
      <c r="BE395" s="23"/>
      <c r="BF395" s="23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21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3"/>
      <c r="AK396" s="21"/>
      <c r="AL396" s="199"/>
      <c r="AM396" s="23"/>
      <c r="AN396" s="23"/>
      <c r="AO396" s="21"/>
      <c r="AP396" s="21"/>
      <c r="AQ396" s="21"/>
      <c r="AR396" s="21"/>
      <c r="AS396" s="21"/>
      <c r="AT396" s="199"/>
      <c r="AU396" s="23"/>
      <c r="AV396" s="199"/>
      <c r="AW396" s="23"/>
      <c r="AX396" s="21"/>
      <c r="AY396" s="21"/>
      <c r="AZ396" s="21"/>
      <c r="BA396" s="21"/>
      <c r="BB396" s="20"/>
      <c r="BC396" s="23"/>
      <c r="BD396" s="199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21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3"/>
      <c r="AJ397" s="23"/>
      <c r="AK397" s="21"/>
      <c r="AL397" s="199"/>
      <c r="AM397" s="23"/>
      <c r="AN397" s="23"/>
      <c r="AO397" s="21"/>
      <c r="AP397" s="21"/>
      <c r="AQ397" s="21"/>
      <c r="AR397" s="21"/>
      <c r="AS397" s="21"/>
      <c r="AT397" s="199"/>
      <c r="AU397" s="23"/>
      <c r="AV397" s="199"/>
      <c r="AW397" s="23"/>
      <c r="AX397" s="21"/>
      <c r="AY397" s="21"/>
      <c r="AZ397" s="21"/>
      <c r="BA397" s="21"/>
      <c r="BB397" s="20"/>
      <c r="BC397" s="23"/>
      <c r="BD397" s="199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409.6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199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9.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199"/>
      <c r="O399" s="63"/>
      <c r="P399" s="63"/>
      <c r="Q399" s="63"/>
      <c r="R399" s="63"/>
      <c r="S399" s="63"/>
      <c r="T399" s="63"/>
      <c r="U399" s="6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199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409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199"/>
      <c r="BE400" s="29"/>
      <c r="BF400" s="29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9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9"/>
      <c r="BE401" s="20"/>
      <c r="BF401" s="20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71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99"/>
      <c r="BE402" s="199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51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9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3"/>
      <c r="AJ403" s="23"/>
      <c r="AK403" s="21"/>
      <c r="AL403" s="199"/>
      <c r="AM403" s="23"/>
      <c r="AN403" s="23"/>
      <c r="AO403" s="21"/>
      <c r="AP403" s="21"/>
      <c r="AQ403" s="21"/>
      <c r="AR403" s="21"/>
      <c r="AS403" s="21"/>
      <c r="AT403" s="199"/>
      <c r="AU403" s="23"/>
      <c r="AV403" s="199"/>
      <c r="AW403" s="23"/>
      <c r="AX403" s="21"/>
      <c r="AY403" s="21"/>
      <c r="AZ403" s="21"/>
      <c r="BA403" s="21"/>
      <c r="BB403" s="20"/>
      <c r="BC403" s="23"/>
      <c r="BD403" s="199"/>
      <c r="BE403" s="23"/>
      <c r="BF403" s="23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199"/>
      <c r="AM404" s="23"/>
      <c r="AN404" s="23"/>
      <c r="AO404" s="21"/>
      <c r="AP404" s="21"/>
      <c r="AQ404" s="21"/>
      <c r="AR404" s="21"/>
      <c r="AS404" s="21"/>
      <c r="AT404" s="199"/>
      <c r="AU404" s="23"/>
      <c r="AV404" s="199"/>
      <c r="AW404" s="23"/>
      <c r="AX404" s="21"/>
      <c r="AY404" s="21"/>
      <c r="AZ404" s="21"/>
      <c r="BA404" s="21"/>
      <c r="BB404" s="20"/>
      <c r="BC404" s="23"/>
      <c r="BD404" s="199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09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9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199"/>
      <c r="AM405" s="23"/>
      <c r="AN405" s="23"/>
      <c r="AO405" s="21"/>
      <c r="AP405" s="21"/>
      <c r="AQ405" s="21"/>
      <c r="AR405" s="21"/>
      <c r="AS405" s="21"/>
      <c r="AT405" s="199"/>
      <c r="AU405" s="23"/>
      <c r="AV405" s="199"/>
      <c r="AW405" s="23"/>
      <c r="AX405" s="21"/>
      <c r="AY405" s="21"/>
      <c r="AZ405" s="21"/>
      <c r="BA405" s="21"/>
      <c r="BB405" s="20"/>
      <c r="BC405" s="23"/>
      <c r="BD405" s="199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98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199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199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408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199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199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54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9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199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6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199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49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199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49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199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199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49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9"/>
      <c r="O412" s="23"/>
      <c r="P412" s="23"/>
      <c r="Q412" s="23"/>
      <c r="R412" s="23"/>
      <c r="S412" s="23"/>
      <c r="T412" s="23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199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49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199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199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9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9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199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67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199"/>
      <c r="BE415" s="23"/>
      <c r="BF415" s="23"/>
      <c r="BG415" s="21"/>
      <c r="BH415" s="21"/>
      <c r="BI415" s="21"/>
      <c r="BJ415" s="20"/>
      <c r="BK415" s="23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54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199"/>
      <c r="BE416" s="63"/>
      <c r="BF416" s="29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4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199"/>
      <c r="BE417" s="63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6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0"/>
      <c r="BD418" s="20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52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99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20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199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20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199"/>
      <c r="BE421" s="20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20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99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409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9"/>
      <c r="AJ423" s="29"/>
      <c r="AK423" s="21"/>
      <c r="AL423" s="199"/>
      <c r="AM423" s="29"/>
      <c r="AN423" s="29"/>
      <c r="AO423" s="21"/>
      <c r="AP423" s="21"/>
      <c r="AQ423" s="21"/>
      <c r="AR423" s="21"/>
      <c r="AS423" s="21"/>
      <c r="AT423" s="199"/>
      <c r="AU423" s="29"/>
      <c r="AV423" s="199"/>
      <c r="AW423" s="29"/>
      <c r="AX423" s="21"/>
      <c r="AY423" s="21"/>
      <c r="AZ423" s="21"/>
      <c r="BA423" s="21"/>
      <c r="BB423" s="20"/>
      <c r="BC423" s="23"/>
      <c r="BD423" s="199"/>
      <c r="BE423" s="29"/>
      <c r="BF423" s="29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44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0"/>
      <c r="AI424" s="29"/>
      <c r="AJ424" s="29"/>
      <c r="AK424" s="21"/>
      <c r="AL424" s="199"/>
      <c r="AM424" s="29"/>
      <c r="AN424" s="29"/>
      <c r="AO424" s="21"/>
      <c r="AP424" s="21"/>
      <c r="AQ424" s="21"/>
      <c r="AR424" s="21"/>
      <c r="AS424" s="21"/>
      <c r="AT424" s="199"/>
      <c r="AU424" s="29"/>
      <c r="AV424" s="199"/>
      <c r="AW424" s="29"/>
      <c r="AX424" s="21"/>
      <c r="AY424" s="21"/>
      <c r="AZ424" s="21"/>
      <c r="BA424" s="21"/>
      <c r="BB424" s="20"/>
      <c r="BC424" s="23"/>
      <c r="BD424" s="199"/>
      <c r="BE424" s="29"/>
      <c r="BF424" s="29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4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9"/>
      <c r="AJ425" s="29"/>
      <c r="AK425" s="21"/>
      <c r="AL425" s="199"/>
      <c r="AM425" s="29"/>
      <c r="AN425" s="29"/>
      <c r="AO425" s="21"/>
      <c r="AP425" s="21"/>
      <c r="AQ425" s="21"/>
      <c r="AR425" s="21"/>
      <c r="AS425" s="21"/>
      <c r="AT425" s="199"/>
      <c r="AU425" s="29"/>
      <c r="AV425" s="199"/>
      <c r="AW425" s="29"/>
      <c r="AX425" s="21"/>
      <c r="AY425" s="21"/>
      <c r="AZ425" s="21"/>
      <c r="BA425" s="21"/>
      <c r="BB425" s="20"/>
      <c r="BC425" s="23"/>
      <c r="BD425" s="199"/>
      <c r="BE425" s="29"/>
      <c r="BF425" s="29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4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0"/>
      <c r="AI426" s="29"/>
      <c r="AJ426" s="29"/>
      <c r="AK426" s="21"/>
      <c r="AL426" s="199"/>
      <c r="AM426" s="29"/>
      <c r="AN426" s="29"/>
      <c r="AO426" s="21"/>
      <c r="AP426" s="21"/>
      <c r="AQ426" s="21"/>
      <c r="AR426" s="21"/>
      <c r="AS426" s="21"/>
      <c r="AT426" s="199"/>
      <c r="AU426" s="29"/>
      <c r="AV426" s="199"/>
      <c r="AW426" s="29"/>
      <c r="AX426" s="21"/>
      <c r="AY426" s="21"/>
      <c r="AZ426" s="21"/>
      <c r="BA426" s="21"/>
      <c r="BB426" s="20"/>
      <c r="BC426" s="23"/>
      <c r="BD426" s="199"/>
      <c r="BE426" s="29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9"/>
      <c r="AJ427" s="29"/>
      <c r="AK427" s="21"/>
      <c r="AL427" s="199"/>
      <c r="AM427" s="29"/>
      <c r="AN427" s="29"/>
      <c r="AO427" s="21"/>
      <c r="AP427" s="21"/>
      <c r="AQ427" s="21"/>
      <c r="AR427" s="21"/>
      <c r="AS427" s="21"/>
      <c r="AT427" s="199"/>
      <c r="AU427" s="29"/>
      <c r="AV427" s="199"/>
      <c r="AW427" s="29"/>
      <c r="AX427" s="21"/>
      <c r="AY427" s="21"/>
      <c r="AZ427" s="21"/>
      <c r="BA427" s="21"/>
      <c r="BB427" s="20"/>
      <c r="BC427" s="23"/>
      <c r="BD427" s="199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9"/>
      <c r="AJ428" s="29"/>
      <c r="AK428" s="21"/>
      <c r="AL428" s="199"/>
      <c r="AM428" s="29"/>
      <c r="AN428" s="29"/>
      <c r="AO428" s="21"/>
      <c r="AP428" s="21"/>
      <c r="AQ428" s="21"/>
      <c r="AR428" s="21"/>
      <c r="AS428" s="21"/>
      <c r="AT428" s="199"/>
      <c r="AU428" s="29"/>
      <c r="AV428" s="199"/>
      <c r="AW428" s="29"/>
      <c r="AX428" s="21"/>
      <c r="AY428" s="21"/>
      <c r="AZ428" s="21"/>
      <c r="BA428" s="21"/>
      <c r="BB428" s="20"/>
      <c r="BC428" s="23"/>
      <c r="BD428" s="199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409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199"/>
      <c r="BE429" s="63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408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199"/>
      <c r="BE430" s="20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6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99"/>
      <c r="BE431" s="63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408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9"/>
      <c r="BE432" s="20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56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9"/>
      <c r="BE433" s="63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32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99"/>
      <c r="BE434" s="29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32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99"/>
      <c r="BE435" s="63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46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0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199"/>
      <c r="BE436" s="23"/>
      <c r="BF436" s="23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84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3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184"/>
      <c r="BE437" s="185"/>
      <c r="BF437" s="29"/>
      <c r="BG437" s="21"/>
      <c r="BH437" s="21"/>
      <c r="BI437" s="21"/>
      <c r="BJ437" s="21"/>
      <c r="BK437" s="21"/>
      <c r="BL437" s="21"/>
      <c r="BM437" s="21"/>
      <c r="BN437" s="195"/>
      <c r="BO437" s="24"/>
      <c r="BP437" s="21"/>
      <c r="BQ437" s="21"/>
      <c r="BR437" s="23"/>
      <c r="BS437" s="23"/>
      <c r="BT437" s="24"/>
      <c r="BU437" s="25"/>
    </row>
    <row r="438" spans="1:73" s="22" customFormat="1" ht="184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199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184"/>
      <c r="BE438" s="185"/>
      <c r="BF438" s="29"/>
      <c r="BG438" s="21"/>
      <c r="BH438" s="21"/>
      <c r="BI438" s="21"/>
      <c r="BJ438" s="21"/>
      <c r="BK438" s="21"/>
      <c r="BL438" s="21"/>
      <c r="BM438" s="21"/>
      <c r="BN438" s="195"/>
      <c r="BO438" s="24"/>
      <c r="BP438" s="21"/>
      <c r="BQ438" s="21"/>
      <c r="BR438" s="23"/>
      <c r="BS438" s="23"/>
      <c r="BT438" s="24"/>
      <c r="BU438" s="25"/>
    </row>
    <row r="439" spans="1:73" s="22" customFormat="1" ht="184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199"/>
      <c r="BE439" s="20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8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184"/>
      <c r="BE440" s="185"/>
      <c r="BF440" s="20"/>
      <c r="BG440" s="21"/>
      <c r="BH440" s="21"/>
      <c r="BI440" s="21"/>
      <c r="BJ440" s="21"/>
      <c r="BK440" s="21"/>
      <c r="BL440" s="21"/>
      <c r="BM440" s="21"/>
      <c r="BN440" s="195"/>
      <c r="BO440" s="24"/>
      <c r="BP440" s="21"/>
      <c r="BQ440" s="21"/>
      <c r="BR440" s="23"/>
      <c r="BS440" s="23"/>
      <c r="BT440" s="24"/>
      <c r="BU440" s="25"/>
    </row>
    <row r="441" spans="1:73" s="22" customFormat="1" ht="189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63"/>
      <c r="P441" s="63"/>
      <c r="Q441" s="63"/>
      <c r="R441" s="63"/>
      <c r="S441" s="63"/>
      <c r="T441" s="63"/>
      <c r="U441" s="6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184"/>
      <c r="BE441" s="185"/>
      <c r="BF441" s="20"/>
      <c r="BG441" s="21"/>
      <c r="BH441" s="21"/>
      <c r="BI441" s="21"/>
      <c r="BJ441" s="21"/>
      <c r="BK441" s="21"/>
      <c r="BL441" s="21"/>
      <c r="BM441" s="21"/>
      <c r="BN441" s="195"/>
      <c r="BO441" s="24"/>
      <c r="BP441" s="21"/>
      <c r="BQ441" s="21"/>
      <c r="BR441" s="23"/>
      <c r="BS441" s="23"/>
      <c r="BT441" s="24"/>
      <c r="BU441" s="25"/>
    </row>
    <row r="442" spans="1:73" s="22" customFormat="1" ht="18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199"/>
      <c r="BE442" s="20"/>
      <c r="BF442" s="20"/>
      <c r="BG442" s="21"/>
      <c r="BH442" s="21"/>
      <c r="BI442" s="21"/>
      <c r="BJ442" s="20"/>
      <c r="BK442" s="23"/>
      <c r="BL442" s="23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8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186"/>
      <c r="BE443" s="185"/>
      <c r="BF443" s="20"/>
      <c r="BG443" s="21"/>
      <c r="BH443" s="21"/>
      <c r="BI443" s="21"/>
      <c r="BJ443" s="20"/>
      <c r="BK443" s="23"/>
      <c r="BL443" s="23"/>
      <c r="BM443" s="21"/>
      <c r="BN443" s="195"/>
      <c r="BO443" s="24"/>
      <c r="BP443" s="21"/>
      <c r="BQ443" s="21"/>
      <c r="BR443" s="23"/>
      <c r="BS443" s="23"/>
      <c r="BT443" s="24"/>
      <c r="BU443" s="25"/>
    </row>
    <row r="444" spans="1:73" s="22" customFormat="1" ht="18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199"/>
      <c r="BE444" s="29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84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199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8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199"/>
      <c r="BE446" s="29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84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199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12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3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9"/>
      <c r="BE448" s="23"/>
      <c r="BF448" s="23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9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0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99"/>
      <c r="BE449" s="23"/>
      <c r="BF449" s="23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86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199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8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22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99"/>
      <c r="BE451" s="23"/>
      <c r="BF451" s="23"/>
      <c r="BG451" s="21"/>
      <c r="BH451" s="21"/>
      <c r="BI451" s="21"/>
      <c r="BJ451" s="21"/>
      <c r="BK451" s="21"/>
      <c r="BL451" s="20"/>
      <c r="BM451" s="23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22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8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22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57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99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82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199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8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2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9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3"/>
      <c r="AJ457" s="23"/>
      <c r="AK457" s="23"/>
      <c r="AL457" s="199"/>
      <c r="AM457" s="23"/>
      <c r="AN457" s="23"/>
      <c r="AO457" s="21"/>
      <c r="AP457" s="21"/>
      <c r="AQ457" s="21"/>
      <c r="AR457" s="21"/>
      <c r="AS457" s="21"/>
      <c r="AT457" s="199"/>
      <c r="AU457" s="23"/>
      <c r="AV457" s="199"/>
      <c r="AW457" s="23"/>
      <c r="AX457" s="21"/>
      <c r="AY457" s="21"/>
      <c r="AZ457" s="21"/>
      <c r="BA457" s="21"/>
      <c r="BB457" s="20"/>
      <c r="BC457" s="23"/>
      <c r="BD457" s="199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4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0"/>
      <c r="AK458" s="23"/>
      <c r="AL458" s="23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0"/>
      <c r="BC458" s="23"/>
      <c r="BD458" s="199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199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0"/>
      <c r="AK459" s="23"/>
      <c r="AL459" s="23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0"/>
      <c r="BC459" s="23"/>
      <c r="BD459" s="199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1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199"/>
      <c r="O460" s="23"/>
      <c r="P460" s="23"/>
      <c r="Q460" s="23"/>
      <c r="R460" s="23"/>
      <c r="S460" s="23"/>
      <c r="T460" s="23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0"/>
      <c r="AK460" s="23"/>
      <c r="AL460" s="23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0"/>
      <c r="BC460" s="23"/>
      <c r="BD460" s="199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1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199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0"/>
      <c r="AK461" s="23"/>
      <c r="AL461" s="23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0"/>
      <c r="BC461" s="23"/>
      <c r="BD461" s="199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1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199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0"/>
      <c r="AK462" s="23"/>
      <c r="AL462" s="23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0"/>
      <c r="BC462" s="23"/>
      <c r="BD462" s="199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0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99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0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199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0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99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0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199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8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9.6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0"/>
      <c r="R467" s="20"/>
      <c r="S467" s="20"/>
      <c r="T467" s="20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0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0"/>
      <c r="R468" s="20"/>
      <c r="S468" s="20"/>
      <c r="T468" s="20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0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0"/>
      <c r="AK469" s="23"/>
      <c r="AL469" s="23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0"/>
      <c r="BC469" s="23"/>
      <c r="BD469" s="199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0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0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0"/>
      <c r="Q471" s="20"/>
      <c r="R471" s="20"/>
      <c r="S471" s="20"/>
      <c r="T471" s="20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0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199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8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59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99"/>
      <c r="BE473" s="29"/>
      <c r="BF473" s="29"/>
      <c r="BG473" s="21"/>
      <c r="BH473" s="21"/>
      <c r="BI473" s="21"/>
      <c r="BJ473" s="20"/>
      <c r="BK473" s="63"/>
      <c r="BL473" s="29"/>
      <c r="BM473" s="21"/>
      <c r="BN473" s="195"/>
      <c r="BO473" s="24"/>
      <c r="BP473" s="21"/>
      <c r="BQ473" s="21"/>
      <c r="BR473" s="23"/>
      <c r="BS473" s="23"/>
      <c r="BT473" s="24"/>
      <c r="BU473" s="25"/>
    </row>
    <row r="474" spans="1:73" s="22" customFormat="1" ht="244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0"/>
      <c r="P474" s="20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99"/>
      <c r="BE474" s="187"/>
      <c r="BF474" s="29"/>
      <c r="BG474" s="21"/>
      <c r="BH474" s="21"/>
      <c r="BI474" s="21"/>
      <c r="BJ474" s="20"/>
      <c r="BK474" s="63"/>
      <c r="BL474" s="29"/>
      <c r="BM474" s="21"/>
      <c r="BN474" s="195"/>
      <c r="BO474" s="24"/>
      <c r="BP474" s="21"/>
      <c r="BQ474" s="21"/>
      <c r="BR474" s="23"/>
      <c r="BS474" s="23"/>
      <c r="BT474" s="24"/>
      <c r="BU474" s="25"/>
    </row>
    <row r="475" spans="1:73" s="22" customFormat="1" ht="219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63"/>
      <c r="P475" s="63"/>
      <c r="Q475" s="63"/>
      <c r="R475" s="63"/>
      <c r="S475" s="63"/>
      <c r="T475" s="63"/>
      <c r="U475" s="6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86"/>
      <c r="BE475" s="188"/>
      <c r="BF475" s="189"/>
      <c r="BG475" s="21"/>
      <c r="BH475" s="21"/>
      <c r="BI475" s="21"/>
      <c r="BJ475" s="21"/>
      <c r="BK475" s="21"/>
      <c r="BL475" s="21"/>
      <c r="BM475" s="21"/>
      <c r="BN475" s="195"/>
      <c r="BO475" s="24"/>
      <c r="BP475" s="21"/>
      <c r="BQ475" s="21"/>
      <c r="BR475" s="23"/>
      <c r="BS475" s="23"/>
      <c r="BT475" s="24"/>
      <c r="BU475" s="25"/>
    </row>
    <row r="476" spans="1:73" s="22" customFormat="1" ht="219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9"/>
      <c r="BE476" s="29"/>
      <c r="BF476" s="29"/>
      <c r="BG476" s="21"/>
      <c r="BH476" s="21"/>
      <c r="BI476" s="21"/>
      <c r="BJ476" s="21"/>
      <c r="BK476" s="21"/>
      <c r="BL476" s="21"/>
      <c r="BM476" s="21"/>
      <c r="BN476" s="195"/>
      <c r="BO476" s="24"/>
      <c r="BP476" s="21"/>
      <c r="BQ476" s="21"/>
      <c r="BR476" s="23"/>
      <c r="BS476" s="23"/>
      <c r="BT476" s="24"/>
      <c r="BU476" s="25"/>
    </row>
    <row r="477" spans="1:73" s="22" customFormat="1" ht="219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6"/>
      <c r="BE477" s="188"/>
      <c r="BF477" s="189"/>
      <c r="BG477" s="21"/>
      <c r="BH477" s="21"/>
      <c r="BI477" s="21"/>
      <c r="BJ477" s="21"/>
      <c r="BK477" s="21"/>
      <c r="BL477" s="21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3" s="22" customFormat="1" ht="409.6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99"/>
      <c r="BE478" s="29"/>
      <c r="BF478" s="20"/>
      <c r="BG478" s="21"/>
      <c r="BH478" s="21"/>
      <c r="BI478" s="21"/>
      <c r="BJ478" s="21"/>
      <c r="BK478" s="21"/>
      <c r="BL478" s="21"/>
      <c r="BM478" s="21"/>
      <c r="BN478" s="195"/>
      <c r="BO478" s="24"/>
      <c r="BP478" s="21"/>
      <c r="BQ478" s="21"/>
      <c r="BR478" s="23"/>
      <c r="BS478" s="23"/>
      <c r="BT478" s="24"/>
      <c r="BU478" s="25"/>
    </row>
    <row r="479" spans="1:73" s="22" customFormat="1" ht="409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0"/>
      <c r="AI479" s="29"/>
      <c r="AJ479" s="29"/>
      <c r="AK479" s="21"/>
      <c r="AL479" s="199"/>
      <c r="AM479" s="29"/>
      <c r="AN479" s="29"/>
      <c r="AO479" s="21"/>
      <c r="AP479" s="21"/>
      <c r="AQ479" s="21"/>
      <c r="AR479" s="21"/>
      <c r="AS479" s="21"/>
      <c r="AT479" s="199"/>
      <c r="AU479" s="29"/>
      <c r="AV479" s="199"/>
      <c r="AW479" s="29"/>
      <c r="AX479" s="21"/>
      <c r="AY479" s="21"/>
      <c r="AZ479" s="21"/>
      <c r="BA479" s="21"/>
      <c r="BB479" s="21"/>
      <c r="BC479" s="21"/>
      <c r="BD479" s="199"/>
      <c r="BE479" s="29"/>
      <c r="BF479" s="29"/>
      <c r="BG479" s="21"/>
      <c r="BH479" s="21"/>
      <c r="BI479" s="21"/>
      <c r="BJ479" s="21"/>
      <c r="BK479" s="21"/>
      <c r="BL479" s="21"/>
      <c r="BM479" s="21"/>
      <c r="BN479" s="195"/>
      <c r="BO479" s="24"/>
      <c r="BP479" s="21"/>
      <c r="BQ479" s="21"/>
      <c r="BR479" s="23"/>
      <c r="BS479" s="23"/>
      <c r="BT479" s="24"/>
      <c r="BU479" s="25"/>
    </row>
    <row r="480" spans="1:73" s="22" customFormat="1" ht="137.2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86"/>
      <c r="BE480" s="188"/>
      <c r="BF480" s="189"/>
      <c r="BG480" s="21"/>
      <c r="BH480" s="21"/>
      <c r="BI480" s="21"/>
      <c r="BJ480" s="21"/>
      <c r="BK480" s="21"/>
      <c r="BL480" s="21"/>
      <c r="BM480" s="21"/>
      <c r="BN480" s="195"/>
      <c r="BO480" s="24"/>
      <c r="BP480" s="21"/>
      <c r="BQ480" s="21"/>
      <c r="BR480" s="23"/>
      <c r="BS480" s="23"/>
      <c r="BT480" s="24"/>
      <c r="BU480" s="25"/>
    </row>
    <row r="481" spans="1:75" s="22" customFormat="1" ht="137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6"/>
      <c r="BE481" s="188"/>
      <c r="BF481" s="189"/>
      <c r="BG481" s="21"/>
      <c r="BH481" s="21"/>
      <c r="BI481" s="21"/>
      <c r="BJ481" s="21"/>
      <c r="BK481" s="21"/>
      <c r="BL481" s="21"/>
      <c r="BM481" s="21"/>
      <c r="BN481" s="195"/>
      <c r="BO481" s="24"/>
      <c r="BP481" s="21"/>
      <c r="BQ481" s="21"/>
      <c r="BR481" s="23"/>
      <c r="BS481" s="23"/>
      <c r="BT481" s="24"/>
      <c r="BU481" s="25"/>
    </row>
    <row r="482" spans="1:75" s="22" customFormat="1" ht="137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6"/>
      <c r="BE482" s="188"/>
      <c r="BF482" s="189"/>
      <c r="BG482" s="21"/>
      <c r="BH482" s="21"/>
      <c r="BI482" s="21"/>
      <c r="BJ482" s="21"/>
      <c r="BK482" s="21"/>
      <c r="BL482" s="21"/>
      <c r="BM482" s="21"/>
      <c r="BN482" s="195"/>
      <c r="BO482" s="24"/>
      <c r="BP482" s="21"/>
      <c r="BQ482" s="21"/>
      <c r="BR482" s="23"/>
      <c r="BS482" s="23"/>
      <c r="BT482" s="24"/>
      <c r="BU482" s="25"/>
    </row>
    <row r="483" spans="1:75" s="22" customFormat="1" ht="137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6"/>
      <c r="BE483" s="188"/>
      <c r="BF483" s="189"/>
      <c r="BG483" s="21"/>
      <c r="BH483" s="21"/>
      <c r="BI483" s="21"/>
      <c r="BJ483" s="21"/>
      <c r="BK483" s="21"/>
      <c r="BL483" s="21"/>
      <c r="BM483" s="21"/>
      <c r="BN483" s="195"/>
      <c r="BO483" s="24"/>
      <c r="BP483" s="21"/>
      <c r="BQ483" s="21"/>
      <c r="BR483" s="23"/>
      <c r="BS483" s="23"/>
      <c r="BT483" s="24"/>
      <c r="BU483" s="25"/>
    </row>
    <row r="484" spans="1:75" s="22" customFormat="1" ht="137.2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6"/>
      <c r="BE484" s="188"/>
      <c r="BF484" s="189"/>
      <c r="BG484" s="21"/>
      <c r="BH484" s="21"/>
      <c r="BI484" s="21"/>
      <c r="BJ484" s="21"/>
      <c r="BK484" s="21"/>
      <c r="BL484" s="21"/>
      <c r="BM484" s="21"/>
      <c r="BN484" s="195"/>
      <c r="BO484" s="24"/>
      <c r="BP484" s="21"/>
      <c r="BQ484" s="21"/>
      <c r="BR484" s="23"/>
      <c r="BS484" s="23"/>
      <c r="BT484" s="24"/>
      <c r="BU484" s="25"/>
    </row>
    <row r="485" spans="1:75" s="22" customFormat="1" ht="291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0"/>
      <c r="BC485" s="21"/>
      <c r="BD485" s="199"/>
      <c r="BE485" s="29"/>
      <c r="BF485" s="20"/>
      <c r="BG485" s="23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5" s="22" customFormat="1" ht="29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0"/>
      <c r="BC486" s="21"/>
      <c r="BD486" s="199"/>
      <c r="BE486" s="182"/>
      <c r="BF486" s="20"/>
      <c r="BG486" s="23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5" s="22" customFormat="1" ht="197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3"/>
      <c r="Q487" s="23"/>
      <c r="R487" s="23"/>
      <c r="S487" s="23"/>
      <c r="T487" s="23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99"/>
      <c r="BE487" s="20"/>
      <c r="BF487" s="20"/>
      <c r="BG487" s="21"/>
      <c r="BH487" s="21"/>
      <c r="BI487" s="21"/>
      <c r="BJ487" s="21"/>
      <c r="BK487" s="21"/>
      <c r="BL487" s="21"/>
      <c r="BM487" s="21"/>
      <c r="BN487" s="195"/>
      <c r="BO487" s="24"/>
      <c r="BP487" s="21"/>
      <c r="BQ487" s="21"/>
      <c r="BR487" s="23"/>
      <c r="BS487" s="23"/>
      <c r="BT487" s="24"/>
      <c r="BU487" s="25"/>
    </row>
    <row r="488" spans="1:75" s="22" customFormat="1" ht="197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3"/>
      <c r="Q488" s="23"/>
      <c r="R488" s="23"/>
      <c r="S488" s="23"/>
      <c r="T488" s="23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4"/>
      <c r="BE488" s="189"/>
      <c r="BF488" s="189"/>
      <c r="BG488" s="21"/>
      <c r="BH488" s="21"/>
      <c r="BI488" s="21"/>
      <c r="BJ488" s="21"/>
      <c r="BK488" s="21"/>
      <c r="BL488" s="21"/>
      <c r="BM488" s="21"/>
      <c r="BN488" s="195"/>
      <c r="BO488" s="24"/>
      <c r="BP488" s="21"/>
      <c r="BQ488" s="21"/>
      <c r="BR488" s="23"/>
      <c r="BS488" s="23"/>
      <c r="BT488" s="24"/>
      <c r="BU488" s="25"/>
    </row>
    <row r="489" spans="1:75" s="22" customFormat="1" ht="279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190"/>
      <c r="P489" s="190"/>
      <c r="Q489" s="190"/>
      <c r="R489" s="190"/>
      <c r="S489" s="190"/>
      <c r="T489" s="190"/>
      <c r="U489" s="19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99"/>
      <c r="BE489" s="63"/>
      <c r="BF489" s="63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5" s="22" customFormat="1" ht="17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3"/>
      <c r="P490" s="23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99"/>
      <c r="BE490" s="23"/>
      <c r="BF490" s="23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5" s="22" customFormat="1" ht="129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3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91"/>
      <c r="BE491" s="29"/>
      <c r="BF491" s="29"/>
      <c r="BG491" s="21"/>
      <c r="BH491" s="21"/>
      <c r="BI491" s="21"/>
      <c r="BJ491" s="21"/>
      <c r="BK491" s="21"/>
      <c r="BL491" s="21"/>
      <c r="BM491" s="21"/>
      <c r="BN491" s="195"/>
      <c r="BO491" s="24"/>
      <c r="BP491" s="21"/>
      <c r="BQ491" s="21"/>
      <c r="BR491" s="23"/>
      <c r="BS491" s="23"/>
      <c r="BT491" s="24"/>
      <c r="BU491" s="25"/>
    </row>
    <row r="492" spans="1:75" s="22" customFormat="1" ht="187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9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99"/>
      <c r="BE492" s="23"/>
      <c r="BF492" s="23"/>
      <c r="BG492" s="21"/>
      <c r="BH492" s="21"/>
      <c r="BI492" s="21"/>
      <c r="BJ492" s="21"/>
      <c r="BK492" s="21"/>
      <c r="BL492" s="21"/>
      <c r="BM492" s="23"/>
      <c r="BN492" s="21"/>
      <c r="BO492" s="24"/>
      <c r="BP492" s="21"/>
      <c r="BQ492" s="21"/>
      <c r="BR492" s="21"/>
      <c r="BS492" s="21"/>
      <c r="BT492" s="23"/>
      <c r="BU492" s="24"/>
      <c r="BV492" s="25"/>
      <c r="BW492" s="30"/>
    </row>
    <row r="493" spans="1:75" s="22" customFormat="1" ht="187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199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21"/>
      <c r="BG493" s="21"/>
      <c r="BH493" s="21"/>
      <c r="BI493" s="21"/>
      <c r="BJ493" s="21"/>
      <c r="BK493" s="21"/>
      <c r="BL493" s="21"/>
      <c r="BM493" s="23"/>
      <c r="BN493" s="21"/>
      <c r="BO493" s="24"/>
      <c r="BP493" s="25"/>
      <c r="BQ493" s="21"/>
      <c r="BR493" s="21"/>
      <c r="BS493" s="21"/>
      <c r="BT493" s="23"/>
      <c r="BU493" s="24"/>
      <c r="BV493" s="25"/>
      <c r="BW493" s="30"/>
    </row>
    <row r="494" spans="1:75" s="22" customFormat="1" ht="409.6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3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3"/>
      <c r="AV494" s="21"/>
      <c r="AW494" s="23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1"/>
      <c r="BM494" s="23"/>
      <c r="BN494" s="21"/>
      <c r="BO494" s="24"/>
      <c r="BP494" s="25"/>
      <c r="BQ494" s="21"/>
      <c r="BR494" s="21"/>
      <c r="BS494" s="21"/>
      <c r="BT494" s="23"/>
      <c r="BU494" s="24"/>
      <c r="BV494" s="25"/>
      <c r="BW494" s="30"/>
    </row>
    <row r="495" spans="1:75" s="22" customFormat="1" ht="409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3"/>
      <c r="Q495" s="23"/>
      <c r="R495" s="23"/>
      <c r="S495" s="23"/>
      <c r="T495" s="23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99"/>
      <c r="BE495" s="23"/>
      <c r="BF495" s="23"/>
      <c r="BG495" s="21"/>
      <c r="BH495" s="21"/>
      <c r="BI495" s="21"/>
      <c r="BJ495" s="21"/>
      <c r="BK495" s="21"/>
      <c r="BL495" s="21"/>
      <c r="BM495" s="23"/>
      <c r="BN495" s="21"/>
      <c r="BO495" s="24"/>
      <c r="BP495" s="25"/>
      <c r="BQ495" s="21"/>
      <c r="BR495" s="21"/>
      <c r="BS495" s="21"/>
      <c r="BT495" s="23"/>
      <c r="BU495" s="24"/>
      <c r="BV495" s="25"/>
      <c r="BW495" s="30"/>
    </row>
    <row r="496" spans="1:75" s="22" customFormat="1" ht="194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199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3"/>
      <c r="BN496" s="21"/>
      <c r="BO496" s="24"/>
      <c r="BP496" s="25"/>
      <c r="BQ496" s="36"/>
      <c r="BR496" s="36"/>
      <c r="BS496" s="36"/>
      <c r="BT496" s="40"/>
      <c r="BU496" s="26"/>
      <c r="BV496" s="36"/>
      <c r="BW496" s="30"/>
    </row>
    <row r="497" spans="1:75" s="22" customFormat="1" ht="219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1"/>
      <c r="BN497" s="21"/>
      <c r="BO497" s="24"/>
      <c r="BP497" s="25"/>
      <c r="BQ497" s="36"/>
      <c r="BR497" s="36"/>
      <c r="BS497" s="36"/>
      <c r="BT497" s="40"/>
      <c r="BU497" s="26"/>
      <c r="BV497" s="36"/>
      <c r="BW497" s="30"/>
    </row>
    <row r="498" spans="1:75" s="22" customFormat="1" ht="198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18"/>
      <c r="M498" s="20"/>
      <c r="N498" s="21"/>
      <c r="O498" s="182"/>
      <c r="P498" s="182"/>
      <c r="Q498" s="182"/>
      <c r="R498" s="182"/>
      <c r="S498" s="182"/>
      <c r="T498" s="182"/>
      <c r="U498" s="182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3"/>
      <c r="BN498" s="21"/>
      <c r="BO498" s="24"/>
      <c r="BP498" s="25"/>
      <c r="BQ498" s="21"/>
      <c r="BR498" s="21"/>
      <c r="BS498" s="21"/>
      <c r="BT498" s="23"/>
      <c r="BU498" s="24"/>
      <c r="BV498" s="25"/>
      <c r="BW498" s="30"/>
    </row>
    <row r="499" spans="1:75" s="22" customFormat="1" ht="198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20"/>
      <c r="N499" s="21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3"/>
      <c r="BN499" s="21"/>
      <c r="BO499" s="24"/>
      <c r="BP499" s="25"/>
      <c r="BQ499" s="21"/>
      <c r="BR499" s="21"/>
      <c r="BS499" s="21"/>
      <c r="BT499" s="23"/>
      <c r="BU499" s="24"/>
      <c r="BV499" s="25"/>
      <c r="BW499" s="30"/>
    </row>
    <row r="500" spans="1:75" s="22" customFormat="1" ht="198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28"/>
      <c r="P500" s="18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3"/>
      <c r="BN500" s="21"/>
      <c r="BO500" s="24"/>
      <c r="BP500" s="25"/>
      <c r="BQ500" s="21"/>
      <c r="BR500" s="21"/>
      <c r="BS500" s="21"/>
      <c r="BT500" s="23"/>
      <c r="BU500" s="24"/>
      <c r="BV500" s="25"/>
      <c r="BW500" s="30"/>
    </row>
    <row r="501" spans="1:75" s="22" customFormat="1" ht="146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3"/>
      <c r="BN501" s="21"/>
      <c r="BO501" s="24"/>
      <c r="BP501" s="25"/>
      <c r="BQ501" s="21"/>
      <c r="BR501" s="21"/>
      <c r="BS501" s="21"/>
      <c r="BT501" s="23"/>
      <c r="BU501" s="24"/>
      <c r="BV501" s="25"/>
      <c r="BW501" s="30"/>
    </row>
    <row r="502" spans="1:75" s="22" customFormat="1" ht="227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20"/>
      <c r="N502" s="21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3"/>
      <c r="BN502" s="21"/>
      <c r="BO502" s="24"/>
      <c r="BP502" s="25"/>
      <c r="BQ502" s="21"/>
      <c r="BR502" s="21"/>
      <c r="BS502" s="21"/>
      <c r="BT502" s="23"/>
      <c r="BU502" s="24"/>
      <c r="BV502" s="25"/>
      <c r="BW502" s="30"/>
    </row>
    <row r="503" spans="1:75" s="22" customFormat="1" ht="154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28"/>
      <c r="P503" s="2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3"/>
      <c r="BN503" s="21"/>
      <c r="BO503" s="24"/>
      <c r="BP503" s="25"/>
      <c r="BQ503" s="21"/>
      <c r="BR503" s="21"/>
      <c r="BS503" s="21"/>
      <c r="BT503" s="23"/>
      <c r="BU503" s="24"/>
      <c r="BV503" s="25"/>
      <c r="BW503" s="30"/>
    </row>
    <row r="504" spans="1:75" s="22" customFormat="1" ht="15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3"/>
      <c r="BN504" s="21"/>
      <c r="BO504" s="24"/>
      <c r="BP504" s="25"/>
      <c r="BQ504" s="36"/>
      <c r="BR504" s="36"/>
      <c r="BS504" s="36"/>
      <c r="BT504" s="40"/>
      <c r="BU504" s="26"/>
      <c r="BV504" s="36"/>
      <c r="BW504" s="30"/>
    </row>
    <row r="505" spans="1:75" s="22" customFormat="1" ht="182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3"/>
      <c r="P505" s="23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3"/>
      <c r="BM505" s="21"/>
      <c r="BN505" s="21"/>
      <c r="BO505" s="24"/>
      <c r="BP505" s="25"/>
      <c r="BQ505" s="36"/>
      <c r="BR505" s="36"/>
      <c r="BS505" s="36"/>
      <c r="BT505" s="40"/>
      <c r="BU505" s="26"/>
      <c r="BV505" s="36"/>
      <c r="BW505" s="30"/>
    </row>
    <row r="506" spans="1:75" s="22" customFormat="1" ht="182.2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3"/>
      <c r="P506" s="23"/>
      <c r="Q506" s="23"/>
      <c r="R506" s="23"/>
      <c r="S506" s="23"/>
      <c r="T506" s="23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4"/>
      <c r="BP506" s="25"/>
      <c r="BQ506" s="36"/>
      <c r="BR506" s="36"/>
      <c r="BS506" s="36"/>
      <c r="BT506" s="40"/>
      <c r="BU506" s="26"/>
      <c r="BV506" s="36"/>
      <c r="BW506" s="30"/>
    </row>
    <row r="507" spans="1:75" s="22" customFormat="1" ht="312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28"/>
      <c r="P507" s="2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81"/>
      <c r="BE507" s="21"/>
      <c r="BF507" s="21"/>
      <c r="BG507" s="23"/>
      <c r="BH507" s="21"/>
      <c r="BI507" s="21"/>
      <c r="BJ507" s="21"/>
      <c r="BK507" s="21"/>
      <c r="BL507" s="23"/>
      <c r="BM507" s="21"/>
      <c r="BN507" s="21"/>
      <c r="BO507" s="24"/>
      <c r="BP507" s="25"/>
      <c r="BQ507" s="26"/>
    </row>
    <row r="508" spans="1:75" s="22" customFormat="1" ht="174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3"/>
      <c r="BH508" s="21"/>
      <c r="BI508" s="21"/>
      <c r="BJ508" s="21"/>
      <c r="BK508" s="21"/>
      <c r="BL508" s="23"/>
      <c r="BM508" s="21"/>
      <c r="BN508" s="21"/>
      <c r="BO508" s="24"/>
      <c r="BP508" s="25"/>
      <c r="BQ508" s="26"/>
    </row>
    <row r="509" spans="1:75" s="22" customFormat="1" ht="167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3"/>
      <c r="P509" s="23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81"/>
      <c r="BE509" s="21"/>
      <c r="BF509" s="21"/>
      <c r="BG509" s="23"/>
      <c r="BH509" s="21"/>
      <c r="BI509" s="21"/>
      <c r="BJ509" s="21"/>
      <c r="BK509" s="21"/>
      <c r="BL509" s="23"/>
      <c r="BM509" s="21"/>
      <c r="BN509" s="21"/>
      <c r="BO509" s="24"/>
      <c r="BP509" s="25"/>
      <c r="BQ509" s="26"/>
    </row>
    <row r="510" spans="1:75" s="22" customFormat="1" ht="167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3"/>
      <c r="BH510" s="21"/>
      <c r="BI510" s="21"/>
      <c r="BJ510" s="21"/>
      <c r="BK510" s="21"/>
      <c r="BL510" s="23"/>
      <c r="BM510" s="21"/>
      <c r="BN510" s="21"/>
      <c r="BO510" s="24"/>
      <c r="BP510" s="25"/>
      <c r="BQ510" s="26"/>
    </row>
    <row r="511" spans="1:75" s="22" customFormat="1" ht="167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3"/>
      <c r="P511" s="23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3"/>
      <c r="BH511" s="21"/>
      <c r="BI511" s="21"/>
      <c r="BJ511" s="21"/>
      <c r="BK511" s="21"/>
      <c r="BL511" s="23"/>
      <c r="BM511" s="21"/>
      <c r="BN511" s="21"/>
      <c r="BO511" s="24"/>
      <c r="BP511" s="25"/>
      <c r="BQ511" s="26"/>
    </row>
    <row r="512" spans="1:75" s="22" customFormat="1" ht="372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18"/>
      <c r="P512" s="18"/>
      <c r="Q512" s="18"/>
      <c r="R512" s="18"/>
      <c r="S512" s="18"/>
      <c r="T512" s="18"/>
      <c r="U512" s="1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1"/>
      <c r="BS512" s="21"/>
    </row>
    <row r="513" spans="1:73" s="22" customFormat="1" ht="257.2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18"/>
      <c r="P513" s="18"/>
      <c r="Q513" s="27"/>
      <c r="R513" s="27"/>
      <c r="S513" s="27"/>
      <c r="T513" s="27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1"/>
      <c r="BS513" s="21"/>
    </row>
    <row r="514" spans="1:73" s="22" customFormat="1" ht="254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18"/>
      <c r="P514" s="18"/>
      <c r="Q514" s="27"/>
      <c r="R514" s="27"/>
      <c r="S514" s="27"/>
      <c r="T514" s="27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1"/>
      <c r="BS514" s="21"/>
    </row>
    <row r="515" spans="1:73" s="22" customFormat="1" ht="319.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3"/>
      <c r="P515" s="23"/>
      <c r="Q515" s="23"/>
      <c r="R515" s="23"/>
      <c r="S515" s="23"/>
      <c r="T515" s="23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1"/>
      <c r="BS515" s="21"/>
    </row>
    <row r="516" spans="1:73" s="22" customFormat="1" ht="409.6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18"/>
      <c r="N516" s="18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1"/>
      <c r="BS516" s="21"/>
    </row>
    <row r="517" spans="1:73" s="22" customFormat="1" ht="14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3"/>
      <c r="P517" s="23"/>
      <c r="Q517" s="23"/>
      <c r="R517" s="23"/>
      <c r="S517" s="23"/>
      <c r="T517" s="23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1"/>
      <c r="BS517" s="21"/>
    </row>
    <row r="518" spans="1:73" s="22" customFormat="1" ht="14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18"/>
      <c r="O518" s="23"/>
      <c r="P518" s="23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1"/>
      <c r="BS518" s="21"/>
    </row>
    <row r="519" spans="1:73" s="22" customFormat="1" ht="292.5" customHeight="1" x14ac:dyDescent="0.45">
      <c r="A519" s="17"/>
      <c r="B519" s="18"/>
      <c r="C519" s="176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7"/>
      <c r="P519" s="18"/>
      <c r="Q519" s="27"/>
      <c r="R519" s="27"/>
      <c r="S519" s="27"/>
      <c r="T519" s="27"/>
      <c r="U519" s="27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1"/>
      <c r="BS519" s="24"/>
      <c r="BT519" s="25"/>
      <c r="BU519" s="26"/>
    </row>
    <row r="520" spans="1:73" s="22" customFormat="1" ht="177" customHeight="1" x14ac:dyDescent="0.45">
      <c r="A520" s="17"/>
      <c r="B520" s="18"/>
      <c r="C520" s="176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18"/>
      <c r="P520" s="18"/>
      <c r="Q520" s="27"/>
      <c r="R520" s="27"/>
      <c r="S520" s="27"/>
      <c r="T520" s="27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1"/>
      <c r="BP520" s="21"/>
      <c r="BQ520" s="21"/>
      <c r="BR520" s="21"/>
      <c r="BS520" s="24"/>
      <c r="BT520" s="25"/>
      <c r="BU520" s="26"/>
    </row>
  </sheetData>
  <autoFilter ref="A2:BW52"/>
  <mergeCells count="9">
    <mergeCell ref="A1:BT1"/>
    <mergeCell ref="M236:M237"/>
    <mergeCell ref="M6:M7"/>
    <mergeCell ref="M13:M14"/>
    <mergeCell ref="M19:M20"/>
    <mergeCell ref="J3:J8"/>
    <mergeCell ref="K9:K15"/>
    <mergeCell ref="J16:J21"/>
    <mergeCell ref="A22:N22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2019-10-21T08:22:19Z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