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437 ПИР Модерн ВЛ-10кВ №03 ПС Святое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27" i="1" l="1"/>
  <c r="I26" i="1"/>
  <c r="I20" i="1"/>
  <c r="I19" i="1"/>
  <c r="I18" i="1"/>
  <c r="J26" i="1"/>
  <c r="J21" i="1"/>
  <c r="J20" i="1"/>
  <c r="J18" i="1"/>
  <c r="D23" i="1" l="1"/>
  <c r="I21" i="1" s="1"/>
  <c r="I28" i="1"/>
  <c r="I29" i="1" s="1"/>
  <c r="I43" i="1"/>
  <c r="I42" i="1"/>
  <c r="I44" i="1" l="1"/>
  <c r="I45" i="1" s="1"/>
  <c r="J40" i="1"/>
  <c r="I35" i="1"/>
  <c r="I34" i="1"/>
  <c r="I36" i="1" l="1"/>
  <c r="I37" i="1" l="1"/>
  <c r="I50" i="1" s="1"/>
  <c r="I52" i="1"/>
  <c r="I51" i="1" l="1"/>
  <c r="I53" i="1" l="1"/>
  <c r="I54" i="1" s="1"/>
  <c r="I55" i="1" s="1"/>
</calcChain>
</file>

<file path=xl/sharedStrings.xml><?xml version="1.0" encoding="utf-8"?>
<sst xmlns="http://schemas.openxmlformats.org/spreadsheetml/2006/main" count="96" uniqueCount="53">
  <si>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</si>
  <si>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</si>
  <si>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</si>
  <si>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</si>
  <si>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</si>
  <si>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</si>
  <si>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</si>
  <si>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</si>
  <si>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</si>
  <si>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</si>
  <si>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</si>
  <si>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</si>
  <si>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</si>
  <si>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</si>
  <si>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</si>
  <si>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</si>
  <si>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</si>
  <si>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</si>
  <si>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</si>
  <si>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</si>
  <si>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</si>
  <si>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</si>
  <si>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</si>
  <si>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</si>
  <si>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</si>
  <si>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</si>
  <si>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</si>
  <si>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</si>
  <si>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</si>
  <si>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</si>
  <si>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</si>
  <si>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</si>
  <si>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</si>
  <si>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</si>
  <si>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</si>
  <si>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</si>
  <si>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</si>
  <si>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</si>
  <si>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</si>
  <si>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</si>
  <si>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</si>
  <si>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</si>
  <si>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</si>
  <si>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</si>
  <si>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</si>
  <si>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</si>
  <si>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Модернизация ВЛ-10кВ №03 ПС Святое (Мошенка) с установкой выключателей нагрузки с отделителем (16 шт.), реклоузеров (2 шт.), РЛР (2 шт.)</t>
  </si>
  <si>
    <t>Монтаж реклоузера R1 (2шт.)</t>
  </si>
  <si>
    <t>((0,018 + ((0,035 - 0,018) / (0,4 - 0,2)) * (0,31515- 0,2)) * 1000)*0,7*2</t>
  </si>
  <si>
    <t>Монтаж разъединителя 10 кВ             (2шт.)</t>
  </si>
  <si>
    <t>0,01467*0,018/0,2*1000*0,7*2</t>
  </si>
  <si>
    <t>Монтаж элегазового выключателя нагрузки с отделителем на ВЛ-10 кВ (16шт.)</t>
  </si>
  <si>
    <t>((0,018 + ((0,035 - 0,018) / (0,4 - 0,2)) * (0,29082 - 0,2))*0,7*16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</si>
</sst>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16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15" fillId="0" borderId="0" xfId="0" applyFont="1" applyAlignment="1">
      <alignment horizont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tabSelected="1" topLeftCell="A7" workbookViewId="0">
      <selection activeCell="I49" sqref="I49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112" t="s">
        <v>1</v>
      </c>
      <c r="H1" s="112"/>
      <c r="I1" s="11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113" t="s">
        <v>2</v>
      </c>
      <c r="B5" s="113"/>
      <c r="C5" s="113"/>
      <c r="D5" s="113"/>
      <c r="G5" s="114" t="s">
        <v>2</v>
      </c>
      <c r="H5" s="114"/>
      <c r="I5" s="114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114" t="s">
        <v>3</v>
      </c>
      <c r="H6" s="114"/>
      <c r="I6" s="114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111"/>
      <c r="B7" s="111"/>
      <c r="C7" s="111"/>
      <c r="D7" s="111"/>
      <c r="E7" s="111"/>
      <c r="F7" s="111"/>
      <c r="G7" s="111"/>
      <c r="H7" s="111"/>
      <c r="I7" s="11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111" t="s">
        <v>4</v>
      </c>
      <c r="B8" s="111"/>
      <c r="C8" s="111"/>
      <c r="D8" s="111"/>
      <c r="E8" s="111"/>
      <c r="F8" s="111"/>
      <c r="G8" s="111"/>
      <c r="H8" s="111"/>
      <c r="I8" s="11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111" t="s">
        <v>5</v>
      </c>
      <c r="B9" s="111"/>
      <c r="C9" s="111"/>
      <c r="D9" s="111"/>
      <c r="E9" s="111"/>
      <c r="F9" s="111"/>
      <c r="G9" s="111"/>
      <c r="H9" s="111"/>
      <c r="I9" s="111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111"/>
      <c r="B10" s="111"/>
      <c r="C10" s="111"/>
      <c r="D10" s="111"/>
      <c r="E10" s="111"/>
      <c r="F10" s="111"/>
      <c r="G10" s="111"/>
      <c r="H10" s="111"/>
      <c r="I10" s="1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111" t="s">
        <v>6</v>
      </c>
      <c r="B11" s="111"/>
      <c r="C11" s="111"/>
      <c r="D11" s="111"/>
      <c r="E11" s="111"/>
      <c r="F11" s="111"/>
      <c r="G11" s="111"/>
      <c r="H11" s="111"/>
      <c r="I11" s="111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39.75" customHeight="1" x14ac:dyDescent="0.25">
      <c r="A12" s="115" t="s">
        <v>46</v>
      </c>
      <c r="B12" s="115"/>
      <c r="C12" s="115"/>
      <c r="D12" s="115"/>
      <c r="E12" s="115"/>
      <c r="F12" s="115"/>
      <c r="G12" s="115"/>
      <c r="H12" s="115"/>
      <c r="I12" s="115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103" t="s">
        <v>7</v>
      </c>
      <c r="B13" s="103"/>
      <c r="C13" s="103"/>
      <c r="D13" s="103"/>
      <c r="E13" s="104"/>
      <c r="F13" s="104"/>
      <c r="G13" s="104"/>
      <c r="H13" s="104"/>
      <c r="I13" s="104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103" t="s">
        <v>8</v>
      </c>
      <c r="B14" s="103"/>
      <c r="C14" s="103"/>
      <c r="D14" s="103"/>
      <c r="E14" s="104" t="s">
        <v>9</v>
      </c>
      <c r="F14" s="104"/>
      <c r="G14" s="104"/>
      <c r="H14" s="104"/>
      <c r="I14" s="104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105" t="s">
        <v>42</v>
      </c>
      <c r="C16" s="69"/>
      <c r="D16" s="106"/>
      <c r="E16" s="105" t="s">
        <v>43</v>
      </c>
      <c r="F16" s="106"/>
      <c r="G16" s="105" t="s">
        <v>44</v>
      </c>
      <c r="H16" s="106"/>
      <c r="I16" s="49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108">
        <v>2</v>
      </c>
      <c r="C17" s="108"/>
      <c r="D17" s="108"/>
      <c r="E17" s="70">
        <v>3</v>
      </c>
      <c r="F17" s="71"/>
      <c r="G17" s="109">
        <v>4</v>
      </c>
      <c r="H17" s="109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60">
        <v>1</v>
      </c>
      <c r="B18" s="63" t="s">
        <v>21</v>
      </c>
      <c r="C18" s="64"/>
      <c r="D18" s="64"/>
      <c r="E18" s="89" t="s">
        <v>10</v>
      </c>
      <c r="F18" s="90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61"/>
      <c r="B19" s="65"/>
      <c r="C19" s="66"/>
      <c r="D19" s="66"/>
      <c r="E19" s="55" t="s">
        <v>12</v>
      </c>
      <c r="F19" s="56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61"/>
      <c r="B20" s="65"/>
      <c r="C20" s="66"/>
      <c r="D20" s="66"/>
      <c r="E20" s="55" t="s">
        <v>25</v>
      </c>
      <c r="F20" s="56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62"/>
      <c r="B21" s="67"/>
      <c r="C21" s="68"/>
      <c r="D21" s="68"/>
      <c r="E21" s="57"/>
      <c r="F21" s="58"/>
      <c r="G21" s="110" t="s">
        <v>28</v>
      </c>
      <c r="H21" s="110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59" t="s">
        <v>16</v>
      </c>
      <c r="B22" s="59"/>
      <c r="C22" s="59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59" t="s">
        <v>29</v>
      </c>
      <c r="B23" s="59"/>
      <c r="C23" s="59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54" t="s">
        <v>30</v>
      </c>
      <c r="B24" s="54"/>
      <c r="C24" s="54"/>
      <c r="D24" s="54"/>
      <c r="E24" s="54"/>
      <c r="F24" s="54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69">
        <v>2</v>
      </c>
      <c r="C25" s="69"/>
      <c r="D25" s="69"/>
      <c r="E25" s="70">
        <v>3</v>
      </c>
      <c r="F25" s="71"/>
      <c r="G25" s="86">
        <v>4</v>
      </c>
      <c r="H25" s="87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60">
        <v>1</v>
      </c>
      <c r="B26" s="63" t="s">
        <v>47</v>
      </c>
      <c r="C26" s="64"/>
      <c r="D26" s="64"/>
      <c r="E26" s="89" t="s">
        <v>10</v>
      </c>
      <c r="F26" s="90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61"/>
      <c r="B27" s="65"/>
      <c r="C27" s="66"/>
      <c r="D27" s="66"/>
      <c r="E27" s="55"/>
      <c r="F27" s="56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61"/>
      <c r="B28" s="65"/>
      <c r="C28" s="66"/>
      <c r="D28" s="66"/>
      <c r="E28" s="55" t="s">
        <v>37</v>
      </c>
      <c r="F28" s="56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62"/>
      <c r="B29" s="67"/>
      <c r="C29" s="68"/>
      <c r="D29" s="68"/>
      <c r="E29" s="57"/>
      <c r="F29" s="58"/>
      <c r="G29" s="91" t="s">
        <v>48</v>
      </c>
      <c r="H29" s="92"/>
      <c r="I29" s="28">
        <f>((0.018 + ((0.035 - 0.018) / (0.4 - 0.2)) * (I28- 0.2)) * 1000 )*0.7*2</f>
        <v>38.902849999999994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59" t="s">
        <v>16</v>
      </c>
      <c r="B30" s="59"/>
      <c r="C30" s="59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53" t="s">
        <v>39</v>
      </c>
      <c r="B31" s="54"/>
      <c r="C31" s="54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53" t="s">
        <v>18</v>
      </c>
      <c r="B32" s="54"/>
      <c r="C32" s="54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93"/>
      <c r="B33" s="94"/>
      <c r="C33" s="94"/>
      <c r="D33" s="94"/>
      <c r="E33" s="94"/>
      <c r="F33" s="94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60">
        <v>2</v>
      </c>
      <c r="B34" s="63" t="s">
        <v>49</v>
      </c>
      <c r="C34" s="64"/>
      <c r="D34" s="64"/>
      <c r="E34" s="89" t="s">
        <v>10</v>
      </c>
      <c r="F34" s="90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61"/>
      <c r="B35" s="65"/>
      <c r="C35" s="66"/>
      <c r="D35" s="66"/>
      <c r="E35" s="55"/>
      <c r="F35" s="56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61"/>
      <c r="B36" s="65"/>
      <c r="C36" s="66"/>
      <c r="D36" s="66"/>
      <c r="E36" s="55" t="s">
        <v>37</v>
      </c>
      <c r="F36" s="56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62"/>
      <c r="B37" s="67"/>
      <c r="C37" s="68"/>
      <c r="D37" s="68"/>
      <c r="E37" s="57"/>
      <c r="F37" s="58"/>
      <c r="G37" s="107" t="s">
        <v>50</v>
      </c>
      <c r="H37" s="107"/>
      <c r="I37" s="28">
        <f>(I36)*0.018/0.2*1000*0.7*2</f>
        <v>1.8487740599999996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59" t="s">
        <v>16</v>
      </c>
      <c r="B38" s="59"/>
      <c r="C38" s="59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53" t="s">
        <v>39</v>
      </c>
      <c r="B39" s="54"/>
      <c r="C39" s="54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53" t="s">
        <v>18</v>
      </c>
      <c r="B40" s="54"/>
      <c r="C40" s="54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69">
        <v>2</v>
      </c>
      <c r="C41" s="69"/>
      <c r="D41" s="69"/>
      <c r="E41" s="70">
        <v>3</v>
      </c>
      <c r="F41" s="71"/>
      <c r="G41" s="86">
        <v>4</v>
      </c>
      <c r="H41" s="87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60">
        <v>3</v>
      </c>
      <c r="B42" s="63" t="s">
        <v>51</v>
      </c>
      <c r="C42" s="64"/>
      <c r="D42" s="64"/>
      <c r="E42" s="89" t="s">
        <v>10</v>
      </c>
      <c r="F42" s="90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61"/>
      <c r="B43" s="65"/>
      <c r="C43" s="66"/>
      <c r="D43" s="66"/>
      <c r="E43" s="55"/>
      <c r="F43" s="56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61"/>
      <c r="B44" s="65"/>
      <c r="C44" s="66"/>
      <c r="D44" s="66"/>
      <c r="E44" s="55" t="s">
        <v>37</v>
      </c>
      <c r="F44" s="56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62"/>
      <c r="B45" s="67"/>
      <c r="C45" s="68"/>
      <c r="D45" s="68"/>
      <c r="E45" s="57"/>
      <c r="F45" s="58"/>
      <c r="G45" s="91" t="s">
        <v>52</v>
      </c>
      <c r="H45" s="92"/>
      <c r="I45" s="28">
        <f>((0.018+((0.035-0.018)/(0.4-0.2))*(I44-0.2)))*1000*0.7*16</f>
        <v>288.06319135999996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59" t="s">
        <v>16</v>
      </c>
      <c r="B46" s="59"/>
      <c r="C46" s="59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53" t="s">
        <v>39</v>
      </c>
      <c r="B47" s="54"/>
      <c r="C47" s="54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x14ac:dyDescent="0.2">
      <c r="A48" s="53" t="s">
        <v>18</v>
      </c>
      <c r="B48" s="54"/>
      <c r="C48" s="54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36.75" customHeight="1" x14ac:dyDescent="0.2">
      <c r="A49" s="54" t="s">
        <v>20</v>
      </c>
      <c r="B49" s="54"/>
      <c r="C49" s="54"/>
      <c r="D49" s="54"/>
      <c r="E49" s="54"/>
      <c r="F49" s="43"/>
      <c r="G49" s="25"/>
      <c r="H49" s="25"/>
      <c r="I49" s="48">
        <f>I45+I37+I29</f>
        <v>328.81481541999995</v>
      </c>
      <c r="M49" s="5"/>
      <c r="N49" s="5"/>
      <c r="O49" s="5"/>
      <c r="P49" s="5"/>
      <c r="Q49" s="5"/>
      <c r="R49" s="5"/>
      <c r="S49" s="3"/>
      <c r="T49" s="3"/>
      <c r="U49" s="3"/>
      <c r="V49" s="3"/>
      <c r="W49" s="3"/>
      <c r="X49" s="3"/>
      <c r="Y49" s="3"/>
      <c r="Z49" s="3"/>
    </row>
    <row r="50" spans="1:26" ht="22.5" customHeight="1" thickBot="1" x14ac:dyDescent="0.25">
      <c r="A50" s="57" t="s">
        <v>19</v>
      </c>
      <c r="B50" s="88"/>
      <c r="C50" s="88"/>
      <c r="D50" s="88"/>
      <c r="E50" s="88"/>
      <c r="F50" s="88"/>
      <c r="G50" s="95"/>
      <c r="H50" s="95"/>
      <c r="I50" s="47">
        <f>I49*3.83</f>
        <v>1259.3607430585998</v>
      </c>
      <c r="M50" s="5"/>
      <c r="N50" s="5"/>
      <c r="O50" s="5"/>
      <c r="P50" s="5"/>
      <c r="Q50" s="5"/>
      <c r="R50" s="5"/>
      <c r="S50" s="3"/>
      <c r="T50" s="3"/>
      <c r="U50" s="3"/>
      <c r="V50" s="3"/>
      <c r="W50" s="3"/>
      <c r="X50" s="3"/>
      <c r="Y50" s="3"/>
      <c r="Z50" s="3"/>
    </row>
    <row r="51" spans="1:26" s="1" customFormat="1" ht="27" customHeight="1" x14ac:dyDescent="0.2">
      <c r="A51" s="15"/>
      <c r="B51" s="96" t="s">
        <v>13</v>
      </c>
      <c r="C51" s="97"/>
      <c r="D51" s="98"/>
      <c r="E51" s="99"/>
      <c r="F51" s="100"/>
      <c r="G51" s="101"/>
      <c r="H51" s="102"/>
      <c r="I51" s="32">
        <f>I50</f>
        <v>1259.3607430585998</v>
      </c>
      <c r="J51" s="16"/>
      <c r="K51" s="17"/>
      <c r="L51" s="18"/>
    </row>
    <row r="52" spans="1:26" s="1" customFormat="1" ht="18" hidden="1" customHeight="1" x14ac:dyDescent="0.2">
      <c r="A52" s="19"/>
      <c r="B52" s="79" t="s">
        <v>14</v>
      </c>
      <c r="C52" s="80"/>
      <c r="D52" s="81"/>
      <c r="E52" s="82"/>
      <c r="F52" s="83"/>
      <c r="G52" s="84"/>
      <c r="H52" s="85"/>
      <c r="I52" s="33">
        <f>1</f>
        <v>1</v>
      </c>
      <c r="J52" s="16"/>
      <c r="K52" s="17"/>
      <c r="L52" s="18"/>
    </row>
    <row r="53" spans="1:26" s="1" customFormat="1" ht="27" hidden="1" customHeight="1" x14ac:dyDescent="0.2">
      <c r="A53" s="19"/>
      <c r="B53" s="79" t="s">
        <v>13</v>
      </c>
      <c r="C53" s="80"/>
      <c r="D53" s="81"/>
      <c r="E53" s="82"/>
      <c r="F53" s="83"/>
      <c r="G53" s="84"/>
      <c r="H53" s="85"/>
      <c r="I53" s="33">
        <f>I51*I52</f>
        <v>1259.3607430585998</v>
      </c>
      <c r="J53" s="16"/>
      <c r="K53" s="17"/>
      <c r="L53" s="18"/>
    </row>
    <row r="54" spans="1:26" ht="19.5" customHeight="1" x14ac:dyDescent="0.2">
      <c r="A54" s="20"/>
      <c r="B54" s="79" t="s">
        <v>15</v>
      </c>
      <c r="C54" s="80"/>
      <c r="D54" s="81"/>
      <c r="E54" s="82"/>
      <c r="F54" s="83"/>
      <c r="G54" s="84"/>
      <c r="H54" s="85"/>
      <c r="I54" s="34">
        <f>I53*18%</f>
        <v>226.68493375054797</v>
      </c>
      <c r="J54" s="21"/>
    </row>
    <row r="55" spans="1:26" ht="19.5" customHeight="1" thickBot="1" x14ac:dyDescent="0.25">
      <c r="A55" s="22"/>
      <c r="B55" s="72" t="s">
        <v>13</v>
      </c>
      <c r="C55" s="73"/>
      <c r="D55" s="74"/>
      <c r="E55" s="75"/>
      <c r="F55" s="76"/>
      <c r="G55" s="77"/>
      <c r="H55" s="78"/>
      <c r="I55" s="35">
        <f>I53+I54</f>
        <v>1486.0456768091478</v>
      </c>
      <c r="J55" s="23"/>
    </row>
    <row r="56" spans="1:26" ht="27" customHeight="1" x14ac:dyDescent="0.2">
      <c r="A56" s="24"/>
      <c r="B56" s="24"/>
      <c r="C56" s="24"/>
      <c r="D56" s="24"/>
      <c r="E56" s="24"/>
      <c r="J56" s="2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</sheetData>
  <mergeCells count="85">
    <mergeCell ref="E20:F20"/>
    <mergeCell ref="E21:F21"/>
    <mergeCell ref="A9:I9"/>
    <mergeCell ref="A10:I10"/>
    <mergeCell ref="A11:I11"/>
    <mergeCell ref="A12:I12"/>
    <mergeCell ref="A13:D13"/>
    <mergeCell ref="E13:I13"/>
    <mergeCell ref="A8:I8"/>
    <mergeCell ref="G1:I1"/>
    <mergeCell ref="A5:D5"/>
    <mergeCell ref="G5:I5"/>
    <mergeCell ref="G6:I6"/>
    <mergeCell ref="A7:I7"/>
    <mergeCell ref="G51:H51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G50:H50"/>
    <mergeCell ref="B54:D54"/>
    <mergeCell ref="E54:F54"/>
    <mergeCell ref="G54:H54"/>
    <mergeCell ref="A31:C31"/>
    <mergeCell ref="B51:D51"/>
    <mergeCell ref="E51:F51"/>
    <mergeCell ref="A38:C38"/>
    <mergeCell ref="E34:F34"/>
    <mergeCell ref="E35:F35"/>
    <mergeCell ref="B41:D41"/>
    <mergeCell ref="E41:F41"/>
    <mergeCell ref="G41:H41"/>
    <mergeCell ref="E25:F25"/>
    <mergeCell ref="E26:F26"/>
    <mergeCell ref="E27:F27"/>
    <mergeCell ref="E28:F28"/>
    <mergeCell ref="B25:D25"/>
    <mergeCell ref="G25:H25"/>
    <mergeCell ref="A50:F50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B55:D55"/>
    <mergeCell ref="E55:F55"/>
    <mergeCell ref="G55:H55"/>
    <mergeCell ref="B52:D52"/>
    <mergeCell ref="E52:F52"/>
    <mergeCell ref="G52:H52"/>
    <mergeCell ref="B53:D53"/>
    <mergeCell ref="E53:F53"/>
    <mergeCell ref="G53:H53"/>
    <mergeCell ref="A23:C23"/>
    <mergeCell ref="A49:E49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2018-08-03T08:11:14Z</dcterms:modified>
</cp:coreProperties>
</file>