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D:\Арзубов М.А\Документы Арзубов М. А\ТПиР\2023 г\Лот №5\ЦКК\"/>
    </mc:Choice>
  </mc:AlternateContent>
  <xr:revisionPtr revIDLastSave="0" documentId="13_ncr:1_{5A377666-1420-4D05-BE4C-9CFC1A902F3F}" xr6:coauthVersionLast="36" xr6:coauthVersionMax="36" xr10:uidLastSave="{00000000-0000-0000-0000-000000000000}"/>
  <bookViews>
    <workbookView xWindow="0" yWindow="0" windowWidth="20490" windowHeight="6825" xr2:uid="{00000000-000D-0000-FFFF-FFFF00000000}"/>
  </bookViews>
  <sheets>
    <sheet name="ССР (24)" sheetId="6" r:id="rId1"/>
    <sheet name="КМ-290 (24)" sheetId="12" r:id="rId2"/>
    <sheet name="КМ-291 (24)" sheetId="13" r:id="rId3"/>
    <sheet name="КМ-367 (24)" sheetId="14" r:id="rId4"/>
    <sheet name="КМ-422 (24)" sheetId="15" r:id="rId5"/>
    <sheet name="КМ-619 (24)" sheetId="16" r:id="rId6"/>
  </sheets>
  <externalReferences>
    <externalReference r:id="rId7"/>
  </externalReferences>
  <definedNames>
    <definedName name="__xlnm.Print_Area_1" localSheetId="1">#REF!</definedName>
    <definedName name="__xlnm.Print_Area_1" localSheetId="2">#REF!</definedName>
    <definedName name="__xlnm.Print_Area_1" localSheetId="3">#REF!</definedName>
    <definedName name="__xlnm.Print_Area_1" localSheetId="4">#REF!</definedName>
    <definedName name="__xlnm.Print_Area_1" localSheetId="5">#REF!</definedName>
    <definedName name="__xlnm.Print_Area_1" localSheetId="0">#REF!</definedName>
    <definedName name="__xlnm.Print_Area_1">#REF!</definedName>
    <definedName name="__xlnm.Print_Area_10" localSheetId="1">#REF!</definedName>
    <definedName name="__xlnm.Print_Area_10" localSheetId="2">#REF!</definedName>
    <definedName name="__xlnm.Print_Area_10" localSheetId="3">#REF!</definedName>
    <definedName name="__xlnm.Print_Area_10" localSheetId="4">#REF!</definedName>
    <definedName name="__xlnm.Print_Area_10" localSheetId="5">#REF!</definedName>
    <definedName name="__xlnm.Print_Area_10" localSheetId="0">#REF!</definedName>
    <definedName name="__xlnm.Print_Area_10">#REF!</definedName>
    <definedName name="__xlnm.Print_Area_11" localSheetId="1">#REF!</definedName>
    <definedName name="__xlnm.Print_Area_11" localSheetId="2">#REF!</definedName>
    <definedName name="__xlnm.Print_Area_11" localSheetId="3">#REF!</definedName>
    <definedName name="__xlnm.Print_Area_11" localSheetId="4">#REF!</definedName>
    <definedName name="__xlnm.Print_Area_11" localSheetId="5">#REF!</definedName>
    <definedName name="__xlnm.Print_Area_11" localSheetId="0">#REF!</definedName>
    <definedName name="__xlnm.Print_Area_11">#REF!</definedName>
    <definedName name="__xlnm.Print_Area_12" localSheetId="1">#REF!</definedName>
    <definedName name="__xlnm.Print_Area_12" localSheetId="2">#REF!</definedName>
    <definedName name="__xlnm.Print_Area_12" localSheetId="3">#REF!</definedName>
    <definedName name="__xlnm.Print_Area_12" localSheetId="4">#REF!</definedName>
    <definedName name="__xlnm.Print_Area_12" localSheetId="5">#REF!</definedName>
    <definedName name="__xlnm.Print_Area_12" localSheetId="0">#REF!</definedName>
    <definedName name="__xlnm.Print_Area_12">#REF!</definedName>
    <definedName name="__xlnm.Print_Area_13" localSheetId="1">#REF!</definedName>
    <definedName name="__xlnm.Print_Area_13" localSheetId="2">#REF!</definedName>
    <definedName name="__xlnm.Print_Area_13" localSheetId="3">#REF!</definedName>
    <definedName name="__xlnm.Print_Area_13" localSheetId="4">#REF!</definedName>
    <definedName name="__xlnm.Print_Area_13" localSheetId="5">#REF!</definedName>
    <definedName name="__xlnm.Print_Area_13" localSheetId="0">#REF!</definedName>
    <definedName name="__xlnm.Print_Area_13">#REF!</definedName>
    <definedName name="__xlnm.Print_Area_14" localSheetId="1">#REF!</definedName>
    <definedName name="__xlnm.Print_Area_14" localSheetId="2">#REF!</definedName>
    <definedName name="__xlnm.Print_Area_14" localSheetId="3">#REF!</definedName>
    <definedName name="__xlnm.Print_Area_14" localSheetId="4">#REF!</definedName>
    <definedName name="__xlnm.Print_Area_14" localSheetId="5">#REF!</definedName>
    <definedName name="__xlnm.Print_Area_14" localSheetId="0">#REF!</definedName>
    <definedName name="__xlnm.Print_Area_14">#REF!</definedName>
    <definedName name="__xlnm.Print_Area_15" localSheetId="1">#REF!</definedName>
    <definedName name="__xlnm.Print_Area_15" localSheetId="2">#REF!</definedName>
    <definedName name="__xlnm.Print_Area_15" localSheetId="3">#REF!</definedName>
    <definedName name="__xlnm.Print_Area_15" localSheetId="4">#REF!</definedName>
    <definedName name="__xlnm.Print_Area_15" localSheetId="5">#REF!</definedName>
    <definedName name="__xlnm.Print_Area_15" localSheetId="0">#REF!</definedName>
    <definedName name="__xlnm.Print_Area_15">#REF!</definedName>
    <definedName name="__xlnm.Print_Area_16" localSheetId="1">#REF!</definedName>
    <definedName name="__xlnm.Print_Area_16" localSheetId="2">#REF!</definedName>
    <definedName name="__xlnm.Print_Area_16" localSheetId="3">#REF!</definedName>
    <definedName name="__xlnm.Print_Area_16" localSheetId="4">#REF!</definedName>
    <definedName name="__xlnm.Print_Area_16" localSheetId="5">#REF!</definedName>
    <definedName name="__xlnm.Print_Area_16" localSheetId="0">#REF!</definedName>
    <definedName name="__xlnm.Print_Area_16">#REF!</definedName>
    <definedName name="__xlnm.Print_Area_2" localSheetId="1">#REF!</definedName>
    <definedName name="__xlnm.Print_Area_2" localSheetId="2">#REF!</definedName>
    <definedName name="__xlnm.Print_Area_2" localSheetId="3">#REF!</definedName>
    <definedName name="__xlnm.Print_Area_2" localSheetId="4">#REF!</definedName>
    <definedName name="__xlnm.Print_Area_2" localSheetId="5">#REF!</definedName>
    <definedName name="__xlnm.Print_Area_2" localSheetId="0">#REF!</definedName>
    <definedName name="__xlnm.Print_Area_2">#REF!</definedName>
    <definedName name="__xlnm.Print_Area_3" localSheetId="1">#REF!</definedName>
    <definedName name="__xlnm.Print_Area_3" localSheetId="2">#REF!</definedName>
    <definedName name="__xlnm.Print_Area_3" localSheetId="3">#REF!</definedName>
    <definedName name="__xlnm.Print_Area_3" localSheetId="4">#REF!</definedName>
    <definedName name="__xlnm.Print_Area_3" localSheetId="5">#REF!</definedName>
    <definedName name="__xlnm.Print_Area_3" localSheetId="0">#REF!</definedName>
    <definedName name="__xlnm.Print_Area_3">#REF!</definedName>
    <definedName name="__xlnm.Print_Area_4" localSheetId="1">#REF!</definedName>
    <definedName name="__xlnm.Print_Area_4" localSheetId="2">#REF!</definedName>
    <definedName name="__xlnm.Print_Area_4" localSheetId="3">#REF!</definedName>
    <definedName name="__xlnm.Print_Area_4" localSheetId="4">#REF!</definedName>
    <definedName name="__xlnm.Print_Area_4" localSheetId="5">#REF!</definedName>
    <definedName name="__xlnm.Print_Area_4" localSheetId="0">#REF!</definedName>
    <definedName name="__xlnm.Print_Area_4">#REF!</definedName>
    <definedName name="__xlnm.Print_Area_5" localSheetId="1">#REF!</definedName>
    <definedName name="__xlnm.Print_Area_5" localSheetId="2">#REF!</definedName>
    <definedName name="__xlnm.Print_Area_5" localSheetId="3">#REF!</definedName>
    <definedName name="__xlnm.Print_Area_5" localSheetId="4">#REF!</definedName>
    <definedName name="__xlnm.Print_Area_5" localSheetId="5">#REF!</definedName>
    <definedName name="__xlnm.Print_Area_5" localSheetId="0">#REF!</definedName>
    <definedName name="__xlnm.Print_Area_5">#REF!</definedName>
    <definedName name="__xlnm.Print_Area_6" localSheetId="1">#REF!</definedName>
    <definedName name="__xlnm.Print_Area_6" localSheetId="2">#REF!</definedName>
    <definedName name="__xlnm.Print_Area_6" localSheetId="3">#REF!</definedName>
    <definedName name="__xlnm.Print_Area_6" localSheetId="4">#REF!</definedName>
    <definedName name="__xlnm.Print_Area_6" localSheetId="5">#REF!</definedName>
    <definedName name="__xlnm.Print_Area_6" localSheetId="0">#REF!</definedName>
    <definedName name="__xlnm.Print_Area_6">#REF!</definedName>
    <definedName name="__xlnm.Print_Area_7" localSheetId="1">#REF!</definedName>
    <definedName name="__xlnm.Print_Area_7" localSheetId="2">#REF!</definedName>
    <definedName name="__xlnm.Print_Area_7" localSheetId="3">#REF!</definedName>
    <definedName name="__xlnm.Print_Area_7" localSheetId="4">#REF!</definedName>
    <definedName name="__xlnm.Print_Area_7" localSheetId="5">#REF!</definedName>
    <definedName name="__xlnm.Print_Area_7" localSheetId="0">#REF!</definedName>
    <definedName name="__xlnm.Print_Area_7">#REF!</definedName>
    <definedName name="__xlnm.Print_Area_8" localSheetId="1">#REF!</definedName>
    <definedName name="__xlnm.Print_Area_8" localSheetId="2">#REF!</definedName>
    <definedName name="__xlnm.Print_Area_8" localSheetId="3">#REF!</definedName>
    <definedName name="__xlnm.Print_Area_8" localSheetId="4">#REF!</definedName>
    <definedName name="__xlnm.Print_Area_8" localSheetId="5">#REF!</definedName>
    <definedName name="__xlnm.Print_Area_8" localSheetId="0">#REF!</definedName>
    <definedName name="__xlnm.Print_Area_8">#REF!</definedName>
    <definedName name="__xlnm.Print_Area_9" localSheetId="1">#REF!</definedName>
    <definedName name="__xlnm.Print_Area_9" localSheetId="2">#REF!</definedName>
    <definedName name="__xlnm.Print_Area_9" localSheetId="3">#REF!</definedName>
    <definedName name="__xlnm.Print_Area_9" localSheetId="4">#REF!</definedName>
    <definedName name="__xlnm.Print_Area_9" localSheetId="5">#REF!</definedName>
    <definedName name="__xlnm.Print_Area_9" localSheetId="0">#REF!</definedName>
    <definedName name="__xlnm.Print_Area_9">#REF!</definedName>
    <definedName name="__xlnm.Print_Titles_4" localSheetId="1">#REF!</definedName>
    <definedName name="__xlnm.Print_Titles_4" localSheetId="2">#REF!</definedName>
    <definedName name="__xlnm.Print_Titles_4" localSheetId="3">#REF!</definedName>
    <definedName name="__xlnm.Print_Titles_4" localSheetId="4">#REF!</definedName>
    <definedName name="__xlnm.Print_Titles_4" localSheetId="5">#REF!</definedName>
    <definedName name="__xlnm.Print_Titles_4" localSheetId="0">#REF!</definedName>
    <definedName name="__xlnm.Print_Titles_4">#REF!</definedName>
    <definedName name="__xlnm.Print_Titles_6" localSheetId="1">#REF!</definedName>
    <definedName name="__xlnm.Print_Titles_6" localSheetId="2">#REF!</definedName>
    <definedName name="__xlnm.Print_Titles_6" localSheetId="3">#REF!</definedName>
    <definedName name="__xlnm.Print_Titles_6" localSheetId="4">#REF!</definedName>
    <definedName name="__xlnm.Print_Titles_6" localSheetId="5">#REF!</definedName>
    <definedName name="__xlnm.Print_Titles_6" localSheetId="0">#REF!</definedName>
    <definedName name="__xlnm.Print_Titles_6">#REF!</definedName>
    <definedName name="__xlnm.Print_Titles_8" localSheetId="1">#REF!</definedName>
    <definedName name="__xlnm.Print_Titles_8" localSheetId="2">#REF!</definedName>
    <definedName name="__xlnm.Print_Titles_8" localSheetId="3">#REF!</definedName>
    <definedName name="__xlnm.Print_Titles_8" localSheetId="4">#REF!</definedName>
    <definedName name="__xlnm.Print_Titles_8" localSheetId="5">#REF!</definedName>
    <definedName name="__xlnm.Print_Titles_8" localSheetId="0">#REF!</definedName>
    <definedName name="__xlnm.Print_Titles_8">#REF!</definedName>
    <definedName name="_H4.11" localSheetId="1">#REF!</definedName>
    <definedName name="_H4.11" localSheetId="2">#REF!</definedName>
    <definedName name="_H4.11" localSheetId="3">#REF!</definedName>
    <definedName name="_H4.11" localSheetId="4">#REF!</definedName>
    <definedName name="_H4.11" localSheetId="5">#REF!</definedName>
    <definedName name="_H4.11" localSheetId="0">#REF!</definedName>
    <definedName name="_H4.11">#REF!</definedName>
    <definedName name="_Hlt440565644_1" localSheetId="1">#REF!</definedName>
    <definedName name="_Hlt440565644_1" localSheetId="2">#REF!</definedName>
    <definedName name="_Hlt440565644_1" localSheetId="3">#REF!</definedName>
    <definedName name="_Hlt440565644_1" localSheetId="4">#REF!</definedName>
    <definedName name="_Hlt440565644_1" localSheetId="5">#REF!</definedName>
    <definedName name="_Hlt440565644_1" localSheetId="0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рр_" localSheetId="1">#REF!</definedName>
    <definedName name="_рр_" localSheetId="2">#REF!</definedName>
    <definedName name="_рр_" localSheetId="3">#REF!</definedName>
    <definedName name="_рр_" localSheetId="4">#REF!</definedName>
    <definedName name="_рр_" localSheetId="5">#REF!</definedName>
    <definedName name="_рр_" localSheetId="0">#REF!</definedName>
    <definedName name="_рр_">#REF!</definedName>
    <definedName name="_С4.2" localSheetId="1">#REF!</definedName>
    <definedName name="_С4.2" localSheetId="2">#REF!</definedName>
    <definedName name="_С4.2" localSheetId="3">#REF!</definedName>
    <definedName name="_С4.2" localSheetId="4">#REF!</definedName>
    <definedName name="_С4.2" localSheetId="5">#REF!</definedName>
    <definedName name="_С4.2" localSheetId="0">#REF!</definedName>
    <definedName name="_С4.2">#REF!</definedName>
    <definedName name="efsdf" localSheetId="1">#REF!</definedName>
    <definedName name="efsdf" localSheetId="2">#REF!</definedName>
    <definedName name="efsdf" localSheetId="3">#REF!</definedName>
    <definedName name="efsdf" localSheetId="4">#REF!</definedName>
    <definedName name="efsdf" localSheetId="5">#REF!</definedName>
    <definedName name="efsdf" localSheetId="0">#REF!</definedName>
    <definedName name="efsdf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0">#REF!</definedName>
    <definedName name="Excel_BuiltIn_Print_Area_1">#REF!</definedName>
    <definedName name="Excel_BuiltIn_Print_Area_2" localSheetId="1">#REF!</definedName>
    <definedName name="Excel_BuiltIn_Print_Area_2" localSheetId="2">#REF!</definedName>
    <definedName name="Excel_BuiltIn_Print_Area_2" localSheetId="3">#REF!</definedName>
    <definedName name="Excel_BuiltIn_Print_Area_2" localSheetId="4">#REF!</definedName>
    <definedName name="Excel_BuiltIn_Print_Area_2" localSheetId="5">#REF!</definedName>
    <definedName name="Excel_BuiltIn_Print_Area_2" localSheetId="0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 localSheetId="1">#REF!</definedName>
    <definedName name="Excel_BuiltIn_Print_Area_4" localSheetId="2">#REF!</definedName>
    <definedName name="Excel_BuiltIn_Print_Area_4" localSheetId="3">#REF!</definedName>
    <definedName name="Excel_BuiltIn_Print_Area_4" localSheetId="4">#REF!</definedName>
    <definedName name="Excel_BuiltIn_Print_Area_4" localSheetId="5">#REF!</definedName>
    <definedName name="Excel_BuiltIn_Print_Area_4" localSheetId="0">#REF!</definedName>
    <definedName name="Excel_BuiltIn_Print_Area_4">#REF!</definedName>
    <definedName name="Excel_BuiltIn_Print_Area_5" localSheetId="1">#REF!</definedName>
    <definedName name="Excel_BuiltIn_Print_Area_5" localSheetId="2">#REF!</definedName>
    <definedName name="Excel_BuiltIn_Print_Area_5" localSheetId="3">#REF!</definedName>
    <definedName name="Excel_BuiltIn_Print_Area_5" localSheetId="4">#REF!</definedName>
    <definedName name="Excel_BuiltIn_Print_Area_5" localSheetId="5">#REF!</definedName>
    <definedName name="Excel_BuiltIn_Print_Area_5" localSheetId="0">#REF!</definedName>
    <definedName name="Excel_BuiltIn_Print_Area_5">#REF!</definedName>
    <definedName name="Excel3" localSheetId="1">#REF!</definedName>
    <definedName name="Excel3" localSheetId="2">#REF!</definedName>
    <definedName name="Excel3" localSheetId="3">#REF!</definedName>
    <definedName name="Excel3" localSheetId="4">#REF!</definedName>
    <definedName name="Excel3" localSheetId="5">#REF!</definedName>
    <definedName name="Excel3" localSheetId="0">#REF!</definedName>
    <definedName name="Excel3">#REF!</definedName>
    <definedName name="exel" localSheetId="1">#REF!</definedName>
    <definedName name="exel" localSheetId="2">#REF!</definedName>
    <definedName name="exel" localSheetId="3">#REF!</definedName>
    <definedName name="exel" localSheetId="4">#REF!</definedName>
    <definedName name="exel" localSheetId="5">#REF!</definedName>
    <definedName name="exel" localSheetId="0">#REF!</definedName>
    <definedName name="exel">#REF!</definedName>
    <definedName name="exel02" localSheetId="1">#REF!</definedName>
    <definedName name="exel02" localSheetId="2">#REF!</definedName>
    <definedName name="exel02" localSheetId="3">#REF!</definedName>
    <definedName name="exel02" localSheetId="4">#REF!</definedName>
    <definedName name="exel02" localSheetId="5">#REF!</definedName>
    <definedName name="exel02" localSheetId="0">#REF!</definedName>
    <definedName name="exel02">#REF!</definedName>
    <definedName name="exel1" localSheetId="1">#REF!</definedName>
    <definedName name="exel1" localSheetId="2">#REF!</definedName>
    <definedName name="exel1" localSheetId="3">#REF!</definedName>
    <definedName name="exel1" localSheetId="4">#REF!</definedName>
    <definedName name="exel1" localSheetId="5">#REF!</definedName>
    <definedName name="exel1" localSheetId="0">#REF!</definedName>
    <definedName name="exel1">#REF!</definedName>
    <definedName name="exel2" localSheetId="1">#REF!</definedName>
    <definedName name="exel2" localSheetId="2">#REF!</definedName>
    <definedName name="exel2" localSheetId="3">#REF!</definedName>
    <definedName name="exel2" localSheetId="4">#REF!</definedName>
    <definedName name="exel2" localSheetId="5">#REF!</definedName>
    <definedName name="exel2" localSheetId="0">#REF!</definedName>
    <definedName name="exel2">#REF!</definedName>
    <definedName name="fcsdf" localSheetId="1">#REF!</definedName>
    <definedName name="fcsdf" localSheetId="2">#REF!</definedName>
    <definedName name="fcsdf" localSheetId="3">#REF!</definedName>
    <definedName name="fcsdf" localSheetId="4">#REF!</definedName>
    <definedName name="fcsdf" localSheetId="5">#REF!</definedName>
    <definedName name="fcsdf" localSheetId="0">#REF!</definedName>
    <definedName name="fcsdf">#REF!</definedName>
    <definedName name="hgjg" localSheetId="1">#REF!</definedName>
    <definedName name="hgjg" localSheetId="2">#REF!</definedName>
    <definedName name="hgjg" localSheetId="3">#REF!</definedName>
    <definedName name="hgjg" localSheetId="4">#REF!</definedName>
    <definedName name="hgjg" localSheetId="5">#REF!</definedName>
    <definedName name="hgjg" localSheetId="0">#REF!</definedName>
    <definedName name="hgjg">#REF!</definedName>
    <definedName name="ZK" localSheetId="1">#REF!</definedName>
    <definedName name="ZK" localSheetId="2">#REF!</definedName>
    <definedName name="ZK" localSheetId="3">#REF!</definedName>
    <definedName name="ZK" localSheetId="4">#REF!</definedName>
    <definedName name="ZK" localSheetId="5">#REF!</definedName>
    <definedName name="ZK" localSheetId="0">#REF!</definedName>
    <definedName name="ZK">#REF!</definedName>
    <definedName name="апрарар" localSheetId="1">#REF!</definedName>
    <definedName name="апрарар" localSheetId="2">#REF!</definedName>
    <definedName name="апрарар" localSheetId="3">#REF!</definedName>
    <definedName name="апрарар" localSheetId="4">#REF!</definedName>
    <definedName name="апрарар" localSheetId="5">#REF!</definedName>
    <definedName name="апрарар" localSheetId="0">#REF!</definedName>
    <definedName name="апрарар">#REF!</definedName>
    <definedName name="арпарп" localSheetId="1">#REF!</definedName>
    <definedName name="арпарп" localSheetId="2">#REF!</definedName>
    <definedName name="арпарп" localSheetId="3">#REF!</definedName>
    <definedName name="арпарп" localSheetId="4">#REF!</definedName>
    <definedName name="арпарп" localSheetId="5">#REF!</definedName>
    <definedName name="арпарп" localSheetId="0">#REF!</definedName>
    <definedName name="арпарп">#REF!</definedName>
    <definedName name="да" localSheetId="1">#REF!</definedName>
    <definedName name="да" localSheetId="2">#REF!</definedName>
    <definedName name="да" localSheetId="3">#REF!</definedName>
    <definedName name="да" localSheetId="4">#REF!</definedName>
    <definedName name="да" localSheetId="5">#REF!</definedName>
    <definedName name="да" localSheetId="0">#REF!</definedName>
    <definedName name="да">#REF!</definedName>
    <definedName name="Коэфф" localSheetId="1">#REF!</definedName>
    <definedName name="Коэфф" localSheetId="2">#REF!</definedName>
    <definedName name="Коэфф" localSheetId="3">#REF!</definedName>
    <definedName name="Коэфф" localSheetId="4">#REF!</definedName>
    <definedName name="Коэфф" localSheetId="5">#REF!</definedName>
    <definedName name="Коэфф" localSheetId="0">#REF!</definedName>
    <definedName name="Коэфф">#REF!</definedName>
    <definedName name="КТП">[1]объемы!$V$4:$V$29</definedName>
    <definedName name="_xlnm.Print_Area" localSheetId="1">'КМ-290 (24)'!$A$1:$H$65</definedName>
    <definedName name="_xlnm.Print_Area" localSheetId="2">'КМ-291 (24)'!$A$1:$H$65</definedName>
    <definedName name="_xlnm.Print_Area" localSheetId="3">'КМ-367 (24)'!$A$1:$H$67</definedName>
    <definedName name="_xlnm.Print_Area" localSheetId="4">'КМ-422 (24)'!$A$1:$H$66</definedName>
    <definedName name="_xlnm.Print_Area" localSheetId="5">'КМ-619 (24)'!$A$1:$H$66</definedName>
    <definedName name="_xlnm.Print_Area" localSheetId="0">'ССР (24)'!$A$1:$H$61</definedName>
    <definedName name="ПИР" localSheetId="1">#REF!</definedName>
    <definedName name="ПИР" localSheetId="2">#REF!</definedName>
    <definedName name="ПИР" localSheetId="3">#REF!</definedName>
    <definedName name="ПИР" localSheetId="4">#REF!</definedName>
    <definedName name="ПИР" localSheetId="5">#REF!</definedName>
    <definedName name="ПИР" localSheetId="0">#REF!</definedName>
    <definedName name="ПИР">#REF!</definedName>
    <definedName name="ПИР4" localSheetId="1">#REF!</definedName>
    <definedName name="ПИР4" localSheetId="2">#REF!</definedName>
    <definedName name="ПИР4" localSheetId="3">#REF!</definedName>
    <definedName name="ПИР4" localSheetId="4">#REF!</definedName>
    <definedName name="ПИР4" localSheetId="5">#REF!</definedName>
    <definedName name="ПИР4" localSheetId="0">#REF!</definedName>
    <definedName name="ПИР4">#REF!</definedName>
    <definedName name="р" localSheetId="1">#REF!</definedName>
    <definedName name="р" localSheetId="2">#REF!</definedName>
    <definedName name="р" localSheetId="3">#REF!</definedName>
    <definedName name="р" localSheetId="4">#REF!</definedName>
    <definedName name="р" localSheetId="5">#REF!</definedName>
    <definedName name="р" localSheetId="0">#REF!</definedName>
    <definedName name="р">#REF!</definedName>
    <definedName name="Специф1" localSheetId="1">#REF!</definedName>
    <definedName name="Специф1" localSheetId="2">#REF!</definedName>
    <definedName name="Специф1" localSheetId="3">#REF!</definedName>
    <definedName name="Специф1" localSheetId="4">#REF!</definedName>
    <definedName name="Специф1" localSheetId="5">#REF!</definedName>
    <definedName name="Специф1" localSheetId="0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 localSheetId="1">#REF!</definedName>
    <definedName name="спецификация" localSheetId="2">#REF!</definedName>
    <definedName name="спецификация" localSheetId="3">#REF!</definedName>
    <definedName name="спецификация" localSheetId="4">#REF!</definedName>
    <definedName name="спецификация" localSheetId="5">#REF!</definedName>
    <definedName name="спецификация" localSheetId="0">#REF!</definedName>
    <definedName name="спецификация">#REF!</definedName>
    <definedName name="счмм" localSheetId="1">#REF!</definedName>
    <definedName name="счмм" localSheetId="2">#REF!</definedName>
    <definedName name="счмм" localSheetId="3">#REF!</definedName>
    <definedName name="счмм" localSheetId="4">#REF!</definedName>
    <definedName name="счмм" localSheetId="5">#REF!</definedName>
    <definedName name="счмм" localSheetId="0">#REF!</definedName>
    <definedName name="счмм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5" i="15" l="1"/>
  <c r="G41" i="15"/>
  <c r="G53" i="16"/>
  <c r="F57" i="15"/>
  <c r="H50" i="16" l="1"/>
  <c r="H49" i="16"/>
  <c r="H42" i="16"/>
  <c r="H41" i="16"/>
  <c r="H37" i="16"/>
  <c r="G33" i="16"/>
  <c r="G38" i="16" s="1"/>
  <c r="G43" i="16" s="1"/>
  <c r="H32" i="16"/>
  <c r="H31" i="16"/>
  <c r="H30" i="16"/>
  <c r="F29" i="16"/>
  <c r="F33" i="16" s="1"/>
  <c r="F38" i="16" s="1"/>
  <c r="F43" i="16" s="1"/>
  <c r="F47" i="16" s="1"/>
  <c r="F51" i="16" s="1"/>
  <c r="E29" i="16"/>
  <c r="E33" i="16" s="1"/>
  <c r="E38" i="16" s="1"/>
  <c r="D29" i="16"/>
  <c r="D33" i="16" s="1"/>
  <c r="H28" i="16"/>
  <c r="D38" i="16" l="1"/>
  <c r="H33" i="16"/>
  <c r="F53" i="16"/>
  <c r="F54" i="16" s="1"/>
  <c r="F55" i="16" s="1"/>
  <c r="F57" i="16" s="1"/>
  <c r="E40" i="16"/>
  <c r="E43" i="16"/>
  <c r="E47" i="16" s="1"/>
  <c r="E51" i="16" s="1"/>
  <c r="H29" i="16"/>
  <c r="F59" i="16" l="1"/>
  <c r="F58" i="16"/>
  <c r="E53" i="16"/>
  <c r="E54" i="16" s="1"/>
  <c r="E55" i="16" s="1"/>
  <c r="E57" i="16" s="1"/>
  <c r="H38" i="16"/>
  <c r="D40" i="16"/>
  <c r="H40" i="16" s="1"/>
  <c r="E58" i="16" l="1"/>
  <c r="E59" i="16" s="1"/>
  <c r="D43" i="16"/>
  <c r="H43" i="16" l="1"/>
  <c r="D47" i="16"/>
  <c r="G46" i="16"/>
  <c r="H46" i="16" s="1"/>
  <c r="G45" i="16"/>
  <c r="H45" i="16" l="1"/>
  <c r="G47" i="16"/>
  <c r="G51" i="16" s="1"/>
  <c r="D51" i="16"/>
  <c r="H47" i="16" l="1"/>
  <c r="G54" i="16"/>
  <c r="G55" i="16" s="1"/>
  <c r="G57" i="16" s="1"/>
  <c r="H51" i="16"/>
  <c r="D53" i="16"/>
  <c r="H53" i="16" l="1"/>
  <c r="G58" i="16"/>
  <c r="G59" i="16" s="1"/>
  <c r="D54" i="16"/>
  <c r="H54" i="16" l="1"/>
  <c r="D55" i="16"/>
  <c r="D57" i="16" l="1"/>
  <c r="H55" i="16"/>
  <c r="D58" i="16" l="1"/>
  <c r="D59" i="16" s="1"/>
  <c r="H57" i="16"/>
  <c r="H58" i="16" l="1"/>
  <c r="H59" i="16" s="1"/>
  <c r="H50" i="15" l="1"/>
  <c r="H49" i="15"/>
  <c r="H42" i="15"/>
  <c r="H41" i="15"/>
  <c r="H37" i="15"/>
  <c r="G33" i="15"/>
  <c r="G38" i="15" s="1"/>
  <c r="G43" i="15" s="1"/>
  <c r="F33" i="15"/>
  <c r="F38" i="15" s="1"/>
  <c r="F43" i="15" s="1"/>
  <c r="F47" i="15" s="1"/>
  <c r="F51" i="15" s="1"/>
  <c r="E33" i="15"/>
  <c r="E38" i="15" s="1"/>
  <c r="D33" i="15"/>
  <c r="D38" i="15" s="1"/>
  <c r="H32" i="15"/>
  <c r="H31" i="15"/>
  <c r="H30" i="15"/>
  <c r="H29" i="15"/>
  <c r="H28" i="15"/>
  <c r="E40" i="15" l="1"/>
  <c r="E43" i="15" s="1"/>
  <c r="E47" i="15" s="1"/>
  <c r="E51" i="15" s="1"/>
  <c r="H38" i="15"/>
  <c r="D40" i="15"/>
  <c r="F53" i="15"/>
  <c r="F54" i="15" s="1"/>
  <c r="H33" i="15"/>
  <c r="H40" i="15" l="1"/>
  <c r="F55" i="15"/>
  <c r="D43" i="15"/>
  <c r="E53" i="15"/>
  <c r="E54" i="15" s="1"/>
  <c r="E55" i="15" l="1"/>
  <c r="H43" i="15"/>
  <c r="D47" i="15"/>
  <c r="G46" i="15"/>
  <c r="H46" i="15" s="1"/>
  <c r="G45" i="15"/>
  <c r="F58" i="15"/>
  <c r="F59" i="15" s="1"/>
  <c r="E57" i="15" l="1"/>
  <c r="H45" i="15"/>
  <c r="G47" i="15"/>
  <c r="G51" i="15" s="1"/>
  <c r="D51" i="15"/>
  <c r="E58" i="15"/>
  <c r="E59" i="15" s="1"/>
  <c r="H47" i="15" l="1"/>
  <c r="H51" i="15"/>
  <c r="D53" i="15"/>
  <c r="G53" i="15"/>
  <c r="G54" i="15" s="1"/>
  <c r="G55" i="15" l="1"/>
  <c r="G57" i="15" s="1"/>
  <c r="H53" i="15"/>
  <c r="D54" i="15"/>
  <c r="H54" i="15" l="1"/>
  <c r="G58" i="15"/>
  <c r="G59" i="15" s="1"/>
  <c r="H55" i="15" l="1"/>
  <c r="D57" i="15"/>
  <c r="H57" i="15" s="1"/>
  <c r="D58" i="15"/>
  <c r="D59" i="15" s="1"/>
  <c r="H58" i="15" l="1"/>
  <c r="H59" i="15" s="1"/>
  <c r="H51" i="14" l="1"/>
  <c r="H50" i="14"/>
  <c r="H43" i="14"/>
  <c r="H42" i="14"/>
  <c r="H38" i="14"/>
  <c r="G34" i="14"/>
  <c r="G39" i="14" s="1"/>
  <c r="G44" i="14" s="1"/>
  <c r="F34" i="14"/>
  <c r="F39" i="14" s="1"/>
  <c r="F44" i="14" s="1"/>
  <c r="F48" i="14" s="1"/>
  <c r="F52" i="14" s="1"/>
  <c r="E34" i="14"/>
  <c r="E39" i="14" s="1"/>
  <c r="D34" i="14"/>
  <c r="D39" i="14" s="1"/>
  <c r="H33" i="14"/>
  <c r="H32" i="14"/>
  <c r="H31" i="14"/>
  <c r="H30" i="14"/>
  <c r="H29" i="14"/>
  <c r="H28" i="14"/>
  <c r="H39" i="14" l="1"/>
  <c r="D41" i="14"/>
  <c r="F54" i="14"/>
  <c r="F55" i="14" s="1"/>
  <c r="F56" i="14" s="1"/>
  <c r="F58" i="14" s="1"/>
  <c r="E41" i="14"/>
  <c r="E44" i="14" s="1"/>
  <c r="E48" i="14" s="1"/>
  <c r="E52" i="14" s="1"/>
  <c r="H34" i="14"/>
  <c r="E54" i="14" l="1"/>
  <c r="E55" i="14"/>
  <c r="E56" i="14" s="1"/>
  <c r="E58" i="14" s="1"/>
  <c r="F60" i="14"/>
  <c r="F59" i="14"/>
  <c r="H41" i="14"/>
  <c r="D44" i="14"/>
  <c r="E59" i="14" l="1"/>
  <c r="E60" i="14" s="1"/>
  <c r="H44" i="14"/>
  <c r="D48" i="14"/>
  <c r="G47" i="14"/>
  <c r="H47" i="14" s="1"/>
  <c r="G46" i="14"/>
  <c r="H46" i="14" l="1"/>
  <c r="G48" i="14"/>
  <c r="G52" i="14" s="1"/>
  <c r="D52" i="14"/>
  <c r="H48" i="14"/>
  <c r="G54" i="14" l="1"/>
  <c r="G55" i="14"/>
  <c r="G56" i="14" s="1"/>
  <c r="G58" i="14" s="1"/>
  <c r="H52" i="14"/>
  <c r="D54" i="14"/>
  <c r="H54" i="14" s="1"/>
  <c r="G59" i="14" l="1"/>
  <c r="G60" i="14" s="1"/>
  <c r="D55" i="14"/>
  <c r="H55" i="14" l="1"/>
  <c r="D56" i="14"/>
  <c r="D58" i="14" l="1"/>
  <c r="H56" i="14"/>
  <c r="D59" i="14" l="1"/>
  <c r="D60" i="14" s="1"/>
  <c r="H58" i="14"/>
  <c r="H59" i="14" l="1"/>
  <c r="H60" i="14" s="1"/>
  <c r="H50" i="13" l="1"/>
  <c r="H49" i="13"/>
  <c r="H42" i="13"/>
  <c r="H41" i="13"/>
  <c r="H37" i="13"/>
  <c r="G33" i="13"/>
  <c r="G38" i="13" s="1"/>
  <c r="G43" i="13" s="1"/>
  <c r="E33" i="13"/>
  <c r="E38" i="13" s="1"/>
  <c r="H32" i="13"/>
  <c r="H31" i="13"/>
  <c r="H30" i="13"/>
  <c r="F29" i="13"/>
  <c r="F33" i="13" s="1"/>
  <c r="F38" i="13" s="1"/>
  <c r="F43" i="13" s="1"/>
  <c r="F47" i="13" s="1"/>
  <c r="F51" i="13" s="1"/>
  <c r="E29" i="13"/>
  <c r="D29" i="13"/>
  <c r="D33" i="13" s="1"/>
  <c r="H28" i="13"/>
  <c r="D38" i="13" l="1"/>
  <c r="H33" i="13"/>
  <c r="F53" i="13"/>
  <c r="F54" i="13" s="1"/>
  <c r="F55" i="13" s="1"/>
  <c r="F57" i="13" s="1"/>
  <c r="E40" i="13"/>
  <c r="E43" i="13" s="1"/>
  <c r="E47" i="13" s="1"/>
  <c r="E51" i="13" s="1"/>
  <c r="H29" i="13"/>
  <c r="E53" i="13" l="1"/>
  <c r="E54" i="13"/>
  <c r="E55" i="13" s="1"/>
  <c r="E57" i="13" s="1"/>
  <c r="F59" i="13"/>
  <c r="F58" i="13"/>
  <c r="H38" i="13"/>
  <c r="D40" i="13"/>
  <c r="H40" i="13" s="1"/>
  <c r="D43" i="13" l="1"/>
  <c r="E58" i="13"/>
  <c r="E59" i="13" s="1"/>
  <c r="H43" i="13" l="1"/>
  <c r="D47" i="13"/>
  <c r="G46" i="13"/>
  <c r="H46" i="13" s="1"/>
  <c r="G45" i="13"/>
  <c r="H45" i="13" l="1"/>
  <c r="G47" i="13"/>
  <c r="G51" i="13" s="1"/>
  <c r="D51" i="13"/>
  <c r="H47" i="13" l="1"/>
  <c r="H51" i="13"/>
  <c r="D53" i="13"/>
  <c r="G53" i="13"/>
  <c r="G54" i="13" s="1"/>
  <c r="G55" i="13" s="1"/>
  <c r="G57" i="13" s="1"/>
  <c r="G58" i="13" l="1"/>
  <c r="G59" i="13" s="1"/>
  <c r="H53" i="13"/>
  <c r="D54" i="13"/>
  <c r="H54" i="13" l="1"/>
  <c r="D55" i="13"/>
  <c r="D57" i="13" l="1"/>
  <c r="H55" i="13"/>
  <c r="D58" i="13" l="1"/>
  <c r="D59" i="13" s="1"/>
  <c r="H57" i="13"/>
  <c r="H58" i="13" l="1"/>
  <c r="H59" i="13" s="1"/>
  <c r="H50" i="12" l="1"/>
  <c r="H49" i="12"/>
  <c r="H42" i="12"/>
  <c r="H41" i="12"/>
  <c r="H37" i="12"/>
  <c r="G33" i="12"/>
  <c r="G38" i="12" s="1"/>
  <c r="G43" i="12" s="1"/>
  <c r="H32" i="12"/>
  <c r="H31" i="12"/>
  <c r="H30" i="12"/>
  <c r="F29" i="12"/>
  <c r="F33" i="12" s="1"/>
  <c r="F38" i="12" s="1"/>
  <c r="F43" i="12" s="1"/>
  <c r="F47" i="12" s="1"/>
  <c r="F51" i="12" s="1"/>
  <c r="E29" i="12"/>
  <c r="E33" i="12" s="1"/>
  <c r="E38" i="12" s="1"/>
  <c r="D29" i="12"/>
  <c r="D33" i="12" s="1"/>
  <c r="D38" i="12" s="1"/>
  <c r="H28" i="12"/>
  <c r="D40" i="12" l="1"/>
  <c r="D43" i="12"/>
  <c r="H38" i="12"/>
  <c r="E40" i="12"/>
  <c r="E43" i="12" s="1"/>
  <c r="E47" i="12" s="1"/>
  <c r="E51" i="12" s="1"/>
  <c r="F53" i="12"/>
  <c r="F54" i="12"/>
  <c r="F55" i="12" s="1"/>
  <c r="F57" i="12" s="1"/>
  <c r="H29" i="12"/>
  <c r="H33" i="12"/>
  <c r="E53" i="12" l="1"/>
  <c r="E54" i="12" s="1"/>
  <c r="E55" i="12" s="1"/>
  <c r="E57" i="12" s="1"/>
  <c r="F58" i="12"/>
  <c r="F59" i="12" s="1"/>
  <c r="D47" i="12"/>
  <c r="G46" i="12"/>
  <c r="H46" i="12" s="1"/>
  <c r="G45" i="12"/>
  <c r="H43" i="12"/>
  <c r="H40" i="12"/>
  <c r="E58" i="12" l="1"/>
  <c r="E59" i="12" s="1"/>
  <c r="H45" i="12"/>
  <c r="G47" i="12"/>
  <c r="G51" i="12" s="1"/>
  <c r="D51" i="12"/>
  <c r="H47" i="12" l="1"/>
  <c r="D53" i="12"/>
  <c r="D54" i="12"/>
  <c r="H51" i="12"/>
  <c r="G53" i="12"/>
  <c r="G54" i="12" s="1"/>
  <c r="G55" i="12" s="1"/>
  <c r="G57" i="12" s="1"/>
  <c r="G58" i="12" l="1"/>
  <c r="G59" i="12" s="1"/>
  <c r="D55" i="12"/>
  <c r="H54" i="12"/>
  <c r="H53" i="12"/>
  <c r="D57" i="12" l="1"/>
  <c r="H55" i="12"/>
  <c r="D58" i="12" l="1"/>
  <c r="D59" i="12" s="1"/>
  <c r="H57" i="12"/>
  <c r="H58" i="12" l="1"/>
  <c r="H59" i="12" s="1"/>
  <c r="G39" i="6" l="1"/>
  <c r="H38" i="6" l="1"/>
  <c r="H47" i="6" l="1"/>
  <c r="H46" i="6"/>
  <c r="F39" i="6"/>
  <c r="H37" i="6"/>
  <c r="H33" i="6"/>
  <c r="G29" i="6"/>
  <c r="G34" i="6" s="1"/>
  <c r="G40" i="6" s="1"/>
  <c r="F29" i="6"/>
  <c r="F34" i="6" s="1"/>
  <c r="F40" i="6" s="1"/>
  <c r="F44" i="6" s="1"/>
  <c r="F48" i="6" s="1"/>
  <c r="E29" i="6"/>
  <c r="E34" i="6" s="1"/>
  <c r="D29" i="6"/>
  <c r="D34" i="6" s="1"/>
  <c r="H28" i="6"/>
  <c r="E36" i="6" l="1"/>
  <c r="E39" i="6" s="1"/>
  <c r="E40" i="6" s="1"/>
  <c r="E44" i="6" s="1"/>
  <c r="E48" i="6" s="1"/>
  <c r="H34" i="6"/>
  <c r="D36" i="6"/>
  <c r="F50" i="6"/>
  <c r="F51" i="6" s="1"/>
  <c r="F52" i="6" s="1"/>
  <c r="H29" i="6"/>
  <c r="F54" i="6" l="1"/>
  <c r="D39" i="6"/>
  <c r="H36" i="6"/>
  <c r="E50" i="6"/>
  <c r="E51" i="6" s="1"/>
  <c r="E52" i="6" s="1"/>
  <c r="E54" i="6" l="1"/>
  <c r="E55" i="6" s="1"/>
  <c r="E56" i="6" s="1"/>
  <c r="F55" i="6"/>
  <c r="F56" i="6" s="1"/>
  <c r="H39" i="6"/>
  <c r="D40" i="6"/>
  <c r="H40" i="6" l="1"/>
  <c r="D44" i="6"/>
  <c r="G43" i="6"/>
  <c r="H43" i="6" s="1"/>
  <c r="G42" i="6"/>
  <c r="H42" i="6" l="1"/>
  <c r="G44" i="6"/>
  <c r="G48" i="6" s="1"/>
  <c r="D48" i="6"/>
  <c r="H44" i="6"/>
  <c r="G50" i="6" l="1"/>
  <c r="G51" i="6" s="1"/>
  <c r="G52" i="6" s="1"/>
  <c r="H48" i="6"/>
  <c r="D50" i="6"/>
  <c r="G54" i="6" l="1"/>
  <c r="G55" i="6" s="1"/>
  <c r="G56" i="6" s="1"/>
  <c r="H50" i="6"/>
  <c r="D51" i="6"/>
  <c r="D52" i="6" s="1"/>
  <c r="H52" i="6" s="1"/>
  <c r="H51" i="6" l="1"/>
  <c r="D54" i="6" l="1"/>
  <c r="H54" i="6" l="1"/>
  <c r="D55" i="6"/>
  <c r="D56" i="6" s="1"/>
  <c r="H55" i="6" l="1"/>
  <c r="H5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2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2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2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2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2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2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2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3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3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3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3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3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3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3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4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4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4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4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4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4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5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5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5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5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5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5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5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5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sharedStrings.xml><?xml version="1.0" encoding="utf-8"?>
<sst xmlns="http://schemas.openxmlformats.org/spreadsheetml/2006/main" count="487" uniqueCount="90">
  <si>
    <t>Форма № 1</t>
  </si>
  <si>
    <t xml:space="preserve">Заказчик </t>
  </si>
  <si>
    <t>Филиал ПАО "Россети Центр" - "Костромаэнерго"</t>
  </si>
  <si>
    <t>(наименование организации)</t>
  </si>
  <si>
    <t xml:space="preserve">Сводный сметный расчет в сумме </t>
  </si>
  <si>
    <t>руб.</t>
  </si>
  <si>
    <t xml:space="preserve">В том числе возвратных сумм </t>
  </si>
  <si>
    <t>(ссылка на документ об утверждении)</t>
  </si>
  <si>
    <t>«___»________________202     г.</t>
  </si>
  <si>
    <t xml:space="preserve">СВОДНЫЙ СМЕТНЫЙ РАСЧЕТ СТОИМОСТИ СТРОИТЕЛЬСТВА  </t>
  </si>
  <si>
    <t>(наименование стройки)</t>
  </si>
  <si>
    <t>Составлена в ценах по состоянию на 4  квартал 2022  г.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</si>
  <si>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</si>
  <si>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</si>
  <si>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</si>
  <si>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</si>
  <si>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</si>
  <si>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</si>
  <si>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</si>
  <si>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</si>
  <si>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</si>
  <si>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1. Подготовка территории строительства</t>
  </si>
  <si>
    <t>1-1</t>
  </si>
  <si>
    <t>1 Подготовка территории строительства ВЛ-0,4 кВ Ф 23 ПС Лютово</t>
  </si>
  <si>
    <t/>
  </si>
  <si>
    <t>Итого по Главе 1. "Подготовка территории строительства"</t>
  </si>
  <si>
    <t>Глава 2. Основные объекты строительства</t>
  </si>
  <si>
    <t>ЛС№1</t>
  </si>
  <si>
    <t>ВЛ-10 кВ</t>
  </si>
  <si>
    <t>ЛС№2</t>
  </si>
  <si>
    <t>РЛР-10 кВ</t>
  </si>
  <si>
    <t>ЛС№3</t>
  </si>
  <si>
    <t>ВЛ-10</t>
  </si>
  <si>
    <t>ЛС№4</t>
  </si>
  <si>
    <t>РЛР</t>
  </si>
  <si>
    <t>ЛС№5</t>
  </si>
  <si>
    <t>СТП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</si>
  <si>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</si>
  <si>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</si>
  <si>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</si>
  <si>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</si>
  <si>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Средства на строительство временных зданий и сооружений -2,5 %</t>
  </si>
  <si>
    <t>Итого по Главам 1-8</t>
  </si>
  <si>
    <t>Глава 9. Прочие работы и затраты</t>
  </si>
  <si>
    <t>Приказ от 25.05.2021 № 325/пр прил.1</t>
  </si>
  <si>
    <t>Производство работ в зимнее время 2,9 %</t>
  </si>
  <si>
    <t>Пусконаладочные работы</t>
  </si>
  <si>
    <t>Командировочные расходы</t>
  </si>
  <si>
    <t>Итого по Главам 1-9</t>
  </si>
  <si>
    <t>Глава 10. Содержание службы заказчика. Строительный контроль</t>
  </si>
  <si>
    <t>п.166 Методики Приказ Минстроя РФ 421/пр от 04.08.2020 и Пост.РФ от 21.06.2010 № 468</t>
  </si>
  <si>
    <t>Содержание дирекции (технического надзора) строящегося предприятия 2,14 %</t>
  </si>
  <si>
    <t>Приказ филиал ПАО «Россети  Центр»-"Костромаэнерго" от 27.12.2021 № 633-КМ</t>
  </si>
  <si>
    <t>Содержание службы заказчика-застройщика 4,76%</t>
  </si>
  <si>
    <t>Итого по Главам 1-10</t>
  </si>
  <si>
    <t>Глава 12. Проектные и изыскательские работы</t>
  </si>
  <si>
    <t>Проектные работы</t>
  </si>
  <si>
    <t>Геодезические работы</t>
  </si>
  <si>
    <t>Итого по Главам 1-12</t>
  </si>
  <si>
    <t>Непредвиденные затраты</t>
  </si>
  <si>
    <t>Приказ от 4.08.2020 № 421/пр п.179</t>
  </si>
  <si>
    <t>Непредвиденные затраты 3 %</t>
  </si>
  <si>
    <t>Итого с непредвиденными затратами</t>
  </si>
  <si>
    <t>Налоги и обязательные платежи</t>
  </si>
  <si>
    <t>№ 303-ФЗ от 3.08.2018</t>
  </si>
  <si>
    <t>Итого без НДС</t>
  </si>
  <si>
    <t>НДС - 20%</t>
  </si>
  <si>
    <t>Всего по сводному расчету</t>
  </si>
  <si>
    <t>Составил:</t>
  </si>
  <si>
    <t>Проверил:</t>
  </si>
  <si>
    <t>Начальник сметного отдела 
управления инвестиций филиала ПАО «Россети Центр» - «Костромаэнерго» __________________ Т.Г. Машиева</t>
  </si>
  <si>
    <t>ВЛ-0,4 кВ</t>
  </si>
  <si>
    <t>Реконструкция ВЛ-10 кВ и ВЛ-0,4 кВ</t>
  </si>
  <si>
    <t>ЛС</t>
  </si>
  <si>
    <t>Реконструкция ВЛ-10 кВ и ВЛ-0,4кВ</t>
  </si>
  <si>
    <t xml:space="preserve">Пусконаладочные работы КМ-296 </t>
  </si>
  <si>
    <t>Итого по Главе 9</t>
  </si>
  <si>
    <t>тыс. руб.</t>
  </si>
  <si>
    <t>Поназыревский р-н, пос. Якшанга, ВЛ 0,4 кВ  от КТП-122 ул.Западная</t>
  </si>
  <si>
    <t>Поназыревский р-н, пос. Якшанга, ВЛ 0,4 кВ  2 от КТП-122 ул.Западная</t>
  </si>
  <si>
    <t>Реконструкция ВЛ-10 кВ ЛК ф.10-06 ПС Нея - ф.10-05 ПС Парфеньево</t>
  </si>
  <si>
    <t>Поназыревский район 10-01 ПС Якшанга</t>
  </si>
  <si>
    <t>ВЛ-0,4 кВ п. Зебляки от КТП №7 (Первомайская)</t>
  </si>
  <si>
    <t>Индекс-дефлятор в цены 2024 г. 
К-1,00000087774427</t>
  </si>
  <si>
    <t>Индекс-дефлятор в цены 2024 г. 
К-1,08698992459614</t>
  </si>
  <si>
    <t>Индекс-дефлятор в цены 2024 г. 
К-1,08699080688005</t>
  </si>
  <si>
    <t>Индекс-дефлятор в цены 2024 г. 
К-1,00301507478249</t>
  </si>
  <si>
    <t>Индекс-дефлятор в цены 2024 г. 
К-1,08699042185027</t>
  </si>
  <si>
    <r>
      <t xml:space="preserve">Индекс-дефлятор в цены </t>
    </r>
    <r>
      <rPr>
        <sz val="10"/>
        <rFont val="Times New Roman"/>
        <family val="1"/>
        <charset val="204"/>
      </rPr>
      <t>2024</t>
    </r>
    <r>
      <rPr>
        <sz val="10"/>
        <rFont val="Arial"/>
        <family val="2"/>
        <charset val="204"/>
      </rPr>
      <t xml:space="preserve"> г.</t>
    </r>
    <r>
      <rPr>
        <sz val="8"/>
        <rFont val="Times New Roman"/>
        <family val="1"/>
        <charset val="204"/>
      </rPr>
      <t xml:space="preserve"> 
К-1,05324064910749</t>
    </r>
  </si>
  <si>
    <t>"Утвержден" «_27_»___марта___2023 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</si>
</sst>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#,##0.000"/>
    <numFmt numFmtId="165" formatCode="#,##0.00&quot;р.&quot;"/>
    <numFmt numFmtId="166" formatCode="0.000000000"/>
    <numFmt numFmtId="167" formatCode="0.00000000000"/>
    <numFmt numFmtId="168" formatCode="0.0000000000"/>
    <numFmt numFmtId="169" formatCode="0.000"/>
    <numFmt numFmtId="170" formatCode="#,##0.000&quot;р.&quot;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sz val="8"/>
      <color rgb="FF000000"/>
      <name val="Arial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8" fillId="0" borderId="0"/>
  </cellStyleXfs>
  <cellXfs count="67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49" fontId="1" fillId="0" borderId="0" xfId="0" quotePrefix="1" applyNumberFormat="1" applyFont="1" applyAlignment="1">
      <alignment horizontal="left" vertical="top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0" xfId="0" quotePrefix="1" applyNumberFormat="1" applyFont="1" applyAlignment="1">
      <alignment horizontal="left" vertical="center"/>
    </xf>
    <xf numFmtId="4" fontId="7" fillId="0" borderId="0" xfId="0" applyNumberFormat="1" applyFont="1"/>
    <xf numFmtId="0" fontId="6" fillId="0" borderId="4" xfId="1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top" wrapText="1"/>
    </xf>
    <xf numFmtId="164" fontId="6" fillId="0" borderId="3" xfId="0" applyNumberFormat="1" applyFont="1" applyBorder="1" applyAlignment="1">
      <alignment horizontal="right" vertical="top" wrapText="1"/>
    </xf>
    <xf numFmtId="165" fontId="0" fillId="0" borderId="0" xfId="0" applyNumberFormat="1"/>
    <xf numFmtId="164" fontId="0" fillId="0" borderId="0" xfId="0" applyNumberFormat="1"/>
    <xf numFmtId="0" fontId="11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165" fontId="6" fillId="0" borderId="3" xfId="0" applyNumberFormat="1" applyFont="1" applyBorder="1" applyAlignment="1">
      <alignment horizontal="right" vertical="top" wrapText="1"/>
    </xf>
    <xf numFmtId="0" fontId="12" fillId="0" borderId="3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horizontal="center"/>
    </xf>
    <xf numFmtId="49" fontId="6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0" xfId="0" applyFont="1"/>
    <xf numFmtId="0" fontId="0" fillId="0" borderId="0" xfId="0" applyBorder="1"/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 vertical="top" wrapText="1"/>
    </xf>
    <xf numFmtId="164" fontId="0" fillId="0" borderId="0" xfId="0" applyNumberFormat="1" applyBorder="1"/>
    <xf numFmtId="4" fontId="7" fillId="0" borderId="0" xfId="0" applyNumberFormat="1" applyFont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0" xfId="0" applyNumberFormat="1" applyBorder="1"/>
    <xf numFmtId="168" fontId="0" fillId="0" borderId="0" xfId="0" applyNumberFormat="1" applyBorder="1"/>
    <xf numFmtId="169" fontId="0" fillId="0" borderId="0" xfId="0" applyNumberFormat="1"/>
    <xf numFmtId="0" fontId="18" fillId="0" borderId="0" xfId="0" applyNumberFormat="1" applyFont="1" applyFill="1" applyBorder="1" applyAlignment="1" applyProtection="1"/>
    <xf numFmtId="164" fontId="6" fillId="0" borderId="5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169" fontId="19" fillId="0" borderId="0" xfId="0" applyNumberFormat="1" applyFont="1" applyFill="1" applyBorder="1" applyAlignment="1">
      <alignment horizontal="center" vertical="center" wrapText="1"/>
    </xf>
    <xf numFmtId="169" fontId="0" fillId="0" borderId="0" xfId="0" applyNumberFormat="1" applyFill="1" applyBorder="1" applyAlignment="1">
      <alignment horizontal="center" vertical="center" wrapText="1"/>
    </xf>
    <xf numFmtId="169" fontId="6" fillId="0" borderId="3" xfId="0" applyNumberFormat="1" applyFont="1" applyBorder="1" applyAlignment="1">
      <alignment horizontal="right" vertical="top" wrapText="1"/>
    </xf>
    <xf numFmtId="170" fontId="0" fillId="0" borderId="0" xfId="0" applyNumberFormat="1"/>
    <xf numFmtId="0" fontId="9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</cellXfs>
  <cellStyles count="2">
    <cellStyle name="Обычный" xfId="0" builtinId="0"/>
    <cellStyle name="СводРасч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4"/>
  <sheetViews>
    <sheetView tabSelected="1" view="pageBreakPreview" topLeftCell="A41" zoomScale="85" zoomScaleNormal="85" zoomScaleSheetLayoutView="85" workbookViewId="0">
      <selection activeCell="I65" sqref="I65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1" width="17.42578125" customWidth="1"/>
    <col min="12" max="12" width="14.7109375" customWidth="1"/>
    <col min="13" max="13" width="11.28515625" customWidth="1"/>
    <col min="14" max="14" width="12.285156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89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16386.070161420354</v>
      </c>
      <c r="E6" s="12" t="s">
        <v>5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72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17" x14ac:dyDescent="0.25">
      <c r="A17" s="1"/>
      <c r="B17" s="2"/>
      <c r="C17" s="2"/>
      <c r="D17" s="8"/>
      <c r="E17" s="8"/>
      <c r="F17" s="8"/>
      <c r="G17" s="8"/>
      <c r="H17" s="3"/>
    </row>
    <row r="18" spans="1:17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17" ht="15.75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  <c r="L19" s="37"/>
      <c r="M19" s="37"/>
      <c r="N19" s="43"/>
      <c r="O19" s="37"/>
      <c r="P19" s="37"/>
      <c r="Q19" s="37"/>
    </row>
    <row r="20" spans="1:17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  <c r="L20" s="37"/>
      <c r="M20" s="37"/>
      <c r="N20" s="37"/>
      <c r="O20" s="37"/>
      <c r="P20" s="37"/>
      <c r="Q20" s="37"/>
    </row>
    <row r="21" spans="1:17" x14ac:dyDescent="0.25">
      <c r="A21" s="62"/>
      <c r="B21" s="63"/>
      <c r="C21" s="62"/>
      <c r="D21" s="62"/>
      <c r="E21" s="62"/>
      <c r="F21" s="62"/>
      <c r="G21" s="62"/>
      <c r="H21" s="62"/>
      <c r="L21" s="37"/>
      <c r="M21" s="44"/>
      <c r="N21" s="44"/>
      <c r="O21" s="45"/>
      <c r="P21" s="37"/>
      <c r="Q21" s="37"/>
    </row>
    <row r="22" spans="1:17" ht="6.75" customHeight="1" x14ac:dyDescent="0.25">
      <c r="A22" s="62"/>
      <c r="B22" s="63"/>
      <c r="C22" s="62"/>
      <c r="D22" s="62"/>
      <c r="E22" s="62"/>
      <c r="F22" s="62"/>
      <c r="G22" s="62"/>
      <c r="H22" s="62"/>
      <c r="M22" s="37"/>
      <c r="N22" s="37"/>
      <c r="O22" s="37"/>
      <c r="P22" s="37"/>
      <c r="Q22" s="37"/>
    </row>
    <row r="23" spans="1:17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  <c r="K23" s="41"/>
      <c r="L23" s="41"/>
      <c r="M23" s="41"/>
      <c r="N23" s="41"/>
      <c r="O23" s="41"/>
      <c r="P23" s="41"/>
      <c r="Q23" s="37"/>
    </row>
    <row r="24" spans="1:17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  <c r="K24" s="37"/>
      <c r="L24" s="37"/>
      <c r="M24" s="37"/>
      <c r="N24" s="37"/>
      <c r="O24" s="37"/>
      <c r="P24" s="37"/>
      <c r="Q24" s="37"/>
    </row>
    <row r="25" spans="1:17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  <c r="K25" s="37"/>
      <c r="L25" s="37"/>
      <c r="M25" s="37"/>
      <c r="N25" s="37"/>
      <c r="O25" s="37"/>
      <c r="P25" s="37"/>
      <c r="Q25" s="37"/>
    </row>
    <row r="26" spans="1:17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  <c r="K26" s="37"/>
      <c r="L26" s="37"/>
      <c r="M26" s="37"/>
      <c r="N26" s="37"/>
      <c r="O26" s="37"/>
      <c r="P26" s="37"/>
      <c r="Q26" s="37"/>
    </row>
    <row r="27" spans="1:17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  <c r="K27" s="41"/>
      <c r="L27" s="41"/>
      <c r="M27" s="41"/>
      <c r="N27" s="41"/>
      <c r="O27" s="41"/>
      <c r="P27" s="41"/>
      <c r="Q27" s="37"/>
    </row>
    <row r="28" spans="1:17" ht="23.25" customHeight="1" x14ac:dyDescent="0.25">
      <c r="A28" s="19"/>
      <c r="B28" s="20" t="s">
        <v>73</v>
      </c>
      <c r="C28" s="21" t="s">
        <v>74</v>
      </c>
      <c r="D28" s="23">
        <v>12683.758</v>
      </c>
      <c r="E28" s="23">
        <v>1201.3789999999999</v>
      </c>
      <c r="F28" s="23">
        <v>228.98599999999999</v>
      </c>
      <c r="G28" s="23">
        <v>0</v>
      </c>
      <c r="H28" s="23">
        <f>SUM(D28:G28)</f>
        <v>14114.123</v>
      </c>
      <c r="I28" s="57"/>
      <c r="K28" s="41"/>
      <c r="L28" s="41"/>
      <c r="M28" s="41"/>
      <c r="N28" s="41"/>
      <c r="O28" s="41"/>
      <c r="P28" s="41"/>
      <c r="Q28" s="37"/>
    </row>
    <row r="29" spans="1:17" ht="29.25" customHeight="1" x14ac:dyDescent="0.25">
      <c r="A29" s="19"/>
      <c r="B29" s="20" t="s">
        <v>24</v>
      </c>
      <c r="C29" s="21" t="s">
        <v>37</v>
      </c>
      <c r="D29" s="23">
        <f>SUM(D28:D28)</f>
        <v>12683.758</v>
      </c>
      <c r="E29" s="23">
        <f>SUM(E28:E28)</f>
        <v>1201.3789999999999</v>
      </c>
      <c r="F29" s="23">
        <f>SUM(F28:F28)</f>
        <v>228.98599999999999</v>
      </c>
      <c r="G29" s="23">
        <f>SUM(G28:G28)</f>
        <v>0</v>
      </c>
      <c r="H29" s="23">
        <f>SUM(D29:G29)</f>
        <v>14114.123</v>
      </c>
      <c r="K29" s="41"/>
      <c r="L29" s="41"/>
      <c r="M29" s="41"/>
      <c r="N29" s="41"/>
      <c r="O29" s="41"/>
      <c r="P29" s="41"/>
      <c r="Q29" s="37"/>
    </row>
    <row r="30" spans="1:17" ht="21" hidden="1" customHeight="1" x14ac:dyDescent="0.25">
      <c r="A30" s="58" t="s">
        <v>38</v>
      </c>
      <c r="B30" s="59"/>
      <c r="C30" s="59"/>
      <c r="D30" s="59"/>
      <c r="E30" s="59"/>
      <c r="F30" s="59"/>
      <c r="G30" s="59"/>
      <c r="H30" s="59"/>
      <c r="K30" s="37"/>
      <c r="L30" s="37"/>
      <c r="M30" s="37"/>
      <c r="N30" s="37"/>
      <c r="O30" s="37"/>
      <c r="P30" s="37"/>
      <c r="Q30" s="37"/>
    </row>
    <row r="31" spans="1:17" hidden="1" x14ac:dyDescent="0.25">
      <c r="A31" s="19"/>
      <c r="B31" s="20" t="s">
        <v>24</v>
      </c>
      <c r="C31" s="21" t="s">
        <v>39</v>
      </c>
      <c r="D31" s="22">
        <v>16208.57</v>
      </c>
      <c r="E31" s="22">
        <v>69395.45</v>
      </c>
      <c r="F31" s="22"/>
      <c r="G31" s="22"/>
      <c r="H31" s="22">
        <v>85604.02</v>
      </c>
      <c r="K31" s="37"/>
      <c r="L31" s="37"/>
      <c r="M31" s="37"/>
      <c r="N31" s="37"/>
      <c r="O31" s="37"/>
      <c r="P31" s="37"/>
      <c r="Q31" s="37"/>
    </row>
    <row r="32" spans="1:17" ht="21" customHeight="1" x14ac:dyDescent="0.25">
      <c r="A32" s="58" t="s">
        <v>40</v>
      </c>
      <c r="B32" s="59"/>
      <c r="C32" s="59"/>
      <c r="D32" s="59"/>
      <c r="E32" s="59"/>
      <c r="F32" s="59"/>
      <c r="G32" s="59"/>
      <c r="H32" s="59"/>
      <c r="K32" s="41"/>
      <c r="L32" s="41"/>
      <c r="M32" s="41"/>
      <c r="N32" s="41"/>
      <c r="O32" s="41"/>
      <c r="P32" s="41"/>
      <c r="Q32" s="37"/>
    </row>
    <row r="33" spans="1:17" ht="34.5" hidden="1" customHeight="1" x14ac:dyDescent="0.25">
      <c r="A33" s="26"/>
      <c r="B33" s="27"/>
      <c r="C33" s="21" t="s">
        <v>41</v>
      </c>
      <c r="D33" s="28">
        <v>0</v>
      </c>
      <c r="E33" s="28">
        <v>0</v>
      </c>
      <c r="F33" s="22"/>
      <c r="G33" s="22"/>
      <c r="H33" s="28">
        <f>SUM(D33:G33)</f>
        <v>0</v>
      </c>
      <c r="K33" s="37"/>
      <c r="L33" s="37"/>
      <c r="M33" s="37"/>
      <c r="N33" s="37"/>
      <c r="O33" s="37"/>
      <c r="P33" s="37"/>
      <c r="Q33" s="37"/>
    </row>
    <row r="34" spans="1:17" ht="25.5" customHeight="1" x14ac:dyDescent="0.25">
      <c r="A34" s="19"/>
      <c r="B34" s="20" t="s">
        <v>24</v>
      </c>
      <c r="C34" s="21" t="s">
        <v>42</v>
      </c>
      <c r="D34" s="23">
        <f>D33+D29</f>
        <v>12683.758</v>
      </c>
      <c r="E34" s="23">
        <f>E33+E29</f>
        <v>1201.3789999999999</v>
      </c>
      <c r="F34" s="23">
        <f>F33+F29</f>
        <v>228.98599999999999</v>
      </c>
      <c r="G34" s="23">
        <f>G33+G29</f>
        <v>0</v>
      </c>
      <c r="H34" s="23">
        <f>SUM(D34:G34)</f>
        <v>14114.123</v>
      </c>
      <c r="K34" s="41"/>
      <c r="L34" s="41"/>
      <c r="M34" s="41"/>
      <c r="N34" s="41"/>
      <c r="O34" s="41"/>
      <c r="P34" s="41"/>
      <c r="Q34" s="37"/>
    </row>
    <row r="35" spans="1:17" ht="21" customHeight="1" x14ac:dyDescent="0.25">
      <c r="A35" s="58" t="s">
        <v>43</v>
      </c>
      <c r="B35" s="59"/>
      <c r="C35" s="59"/>
      <c r="D35" s="59"/>
      <c r="E35" s="59"/>
      <c r="F35" s="59"/>
      <c r="G35" s="59"/>
      <c r="H35" s="59"/>
      <c r="K35" s="41"/>
      <c r="L35" s="41"/>
      <c r="M35" s="41"/>
      <c r="N35" s="41"/>
      <c r="O35" s="41"/>
      <c r="P35" s="41"/>
      <c r="Q35" s="37"/>
    </row>
    <row r="36" spans="1:17" ht="26.25" customHeight="1" x14ac:dyDescent="0.25">
      <c r="A36" s="19"/>
      <c r="B36" s="20" t="s">
        <v>44</v>
      </c>
      <c r="C36" s="21" t="s">
        <v>45</v>
      </c>
      <c r="D36" s="23">
        <f>D34*0.029</f>
        <v>367.828982</v>
      </c>
      <c r="E36" s="23">
        <f>E34*0.029</f>
        <v>34.839990999999998</v>
      </c>
      <c r="F36" s="23">
        <v>0</v>
      </c>
      <c r="G36" s="23">
        <v>0</v>
      </c>
      <c r="H36" s="23">
        <f>SUM(D36:G36)</f>
        <v>402.66897299999999</v>
      </c>
      <c r="K36" s="41"/>
      <c r="L36" s="41"/>
      <c r="M36" s="41"/>
      <c r="N36" s="41"/>
      <c r="O36" s="41"/>
      <c r="P36" s="41"/>
      <c r="Q36" s="37"/>
    </row>
    <row r="37" spans="1:17" ht="21.75" customHeight="1" x14ac:dyDescent="0.25">
      <c r="A37" s="19"/>
      <c r="B37" s="20" t="s">
        <v>73</v>
      </c>
      <c r="C37" s="21" t="s">
        <v>75</v>
      </c>
      <c r="D37" s="23">
        <v>0</v>
      </c>
      <c r="E37" s="23">
        <v>0</v>
      </c>
      <c r="F37" s="23">
        <v>0</v>
      </c>
      <c r="G37" s="23">
        <v>402.79899999999998</v>
      </c>
      <c r="H37" s="23">
        <f>SUM(D37:G37)</f>
        <v>402.79899999999998</v>
      </c>
      <c r="I37" s="48"/>
      <c r="K37" s="41"/>
      <c r="L37" s="41"/>
      <c r="M37" s="41"/>
      <c r="N37" s="41"/>
      <c r="O37" s="41"/>
      <c r="P37" s="41"/>
      <c r="Q37" s="37"/>
    </row>
    <row r="38" spans="1:17" ht="21.75" customHeight="1" x14ac:dyDescent="0.25">
      <c r="A38" s="19"/>
      <c r="B38" s="20"/>
      <c r="C38" s="21" t="s">
        <v>47</v>
      </c>
      <c r="D38" s="23">
        <v>0</v>
      </c>
      <c r="E38" s="23">
        <v>0</v>
      </c>
      <c r="F38" s="23">
        <v>0</v>
      </c>
      <c r="G38" s="23">
        <v>93.826999999999998</v>
      </c>
      <c r="H38" s="23">
        <f>SUM(D38:G38)</f>
        <v>93.826999999999998</v>
      </c>
      <c r="I38" s="48"/>
      <c r="K38" s="41"/>
      <c r="L38" s="41"/>
      <c r="M38" s="41"/>
      <c r="N38" s="41"/>
      <c r="O38" s="41"/>
      <c r="P38" s="41"/>
      <c r="Q38" s="37"/>
    </row>
    <row r="39" spans="1:17" ht="21.75" customHeight="1" x14ac:dyDescent="0.25">
      <c r="A39" s="19"/>
      <c r="B39" s="20"/>
      <c r="C39" s="21" t="s">
        <v>76</v>
      </c>
      <c r="D39" s="23">
        <f>SUM(D36:D37)</f>
        <v>367.828982</v>
      </c>
      <c r="E39" s="23">
        <f>SUM(E36:E37)</f>
        <v>34.839990999999998</v>
      </c>
      <c r="F39" s="23">
        <f>SUM(F36:F37)</f>
        <v>0</v>
      </c>
      <c r="G39" s="23">
        <f>SUM(G36:G38)</f>
        <v>496.62599999999998</v>
      </c>
      <c r="H39" s="23">
        <f>SUM(D39:G39)</f>
        <v>899.29497300000003</v>
      </c>
      <c r="K39" s="41"/>
      <c r="L39" s="41"/>
      <c r="M39" s="41"/>
      <c r="N39" s="41"/>
      <c r="O39" s="41"/>
      <c r="P39" s="41"/>
      <c r="Q39" s="37"/>
    </row>
    <row r="40" spans="1:17" ht="19.5" customHeight="1" x14ac:dyDescent="0.25">
      <c r="A40" s="19"/>
      <c r="B40" s="20" t="s">
        <v>24</v>
      </c>
      <c r="C40" s="21" t="s">
        <v>48</v>
      </c>
      <c r="D40" s="23">
        <f>D34+D39</f>
        <v>13051.586982000001</v>
      </c>
      <c r="E40" s="23">
        <f>E34+E39</f>
        <v>1236.218991</v>
      </c>
      <c r="F40" s="23">
        <f>F34+F39</f>
        <v>228.98599999999999</v>
      </c>
      <c r="G40" s="23">
        <f>G34+G39</f>
        <v>496.62599999999998</v>
      </c>
      <c r="H40" s="23">
        <f>SUM(D40:G40)</f>
        <v>15013.417973000001</v>
      </c>
      <c r="I40" s="25"/>
      <c r="K40" s="42"/>
      <c r="L40" s="42"/>
      <c r="M40" s="42"/>
      <c r="N40" s="42"/>
      <c r="O40" s="41"/>
      <c r="P40" s="41"/>
      <c r="Q40" s="37"/>
    </row>
    <row r="41" spans="1:17" ht="21" customHeight="1" x14ac:dyDescent="0.25">
      <c r="A41" s="58" t="s">
        <v>49</v>
      </c>
      <c r="B41" s="59"/>
      <c r="C41" s="59"/>
      <c r="D41" s="59"/>
      <c r="E41" s="59"/>
      <c r="F41" s="59"/>
      <c r="G41" s="59"/>
      <c r="H41" s="59"/>
      <c r="K41" s="37"/>
      <c r="L41" s="37"/>
      <c r="M41" s="37"/>
      <c r="N41" s="37"/>
      <c r="O41" s="42"/>
      <c r="P41" s="42"/>
      <c r="Q41" s="37"/>
    </row>
    <row r="42" spans="1:17" ht="48.75" customHeight="1" x14ac:dyDescent="0.25">
      <c r="A42" s="19"/>
      <c r="B42" s="29" t="s">
        <v>50</v>
      </c>
      <c r="C42" s="21" t="s">
        <v>51</v>
      </c>
      <c r="D42" s="23">
        <v>0</v>
      </c>
      <c r="E42" s="23">
        <v>0</v>
      </c>
      <c r="F42" s="23">
        <v>0</v>
      </c>
      <c r="G42" s="23">
        <f>(D40+E40+F40)*0.0214*0</f>
        <v>0</v>
      </c>
      <c r="H42" s="23">
        <f>SUM(D42:G42)</f>
        <v>0</v>
      </c>
      <c r="K42" s="37"/>
      <c r="L42" s="37"/>
      <c r="M42" s="37"/>
      <c r="N42" s="37"/>
      <c r="O42" s="37"/>
      <c r="P42" s="37"/>
      <c r="Q42" s="37"/>
    </row>
    <row r="43" spans="1:17" ht="48" customHeight="1" x14ac:dyDescent="0.25">
      <c r="A43" s="19"/>
      <c r="B43" s="29" t="s">
        <v>52</v>
      </c>
      <c r="C43" s="21" t="s">
        <v>53</v>
      </c>
      <c r="D43" s="23">
        <v>0</v>
      </c>
      <c r="E43" s="23">
        <v>0</v>
      </c>
      <c r="F43" s="23">
        <v>0</v>
      </c>
      <c r="G43" s="23">
        <f>(D40+E40)*0.0476*0</f>
        <v>0</v>
      </c>
      <c r="H43" s="23">
        <f>SUM(D43:G43)</f>
        <v>0</v>
      </c>
      <c r="K43" s="37"/>
      <c r="L43" s="37"/>
      <c r="M43" s="37"/>
      <c r="N43" s="37"/>
      <c r="O43" s="37"/>
      <c r="P43" s="37"/>
      <c r="Q43" s="37"/>
    </row>
    <row r="44" spans="1:17" ht="19.5" customHeight="1" x14ac:dyDescent="0.25">
      <c r="A44" s="19"/>
      <c r="B44" s="20" t="s">
        <v>24</v>
      </c>
      <c r="C44" s="21" t="s">
        <v>54</v>
      </c>
      <c r="D44" s="23">
        <f>D40+D42+D43</f>
        <v>13051.586982000001</v>
      </c>
      <c r="E44" s="23">
        <f>E40+E42+E43</f>
        <v>1236.218991</v>
      </c>
      <c r="F44" s="23">
        <f>F40+F42+F43</f>
        <v>228.98599999999999</v>
      </c>
      <c r="G44" s="23">
        <f>G40+G42+G43</f>
        <v>496.62599999999998</v>
      </c>
      <c r="H44" s="23">
        <f>SUM(D44:G44)</f>
        <v>15013.417973000001</v>
      </c>
      <c r="K44" s="37"/>
      <c r="L44" s="37"/>
      <c r="M44" s="37"/>
      <c r="N44" s="37"/>
    </row>
    <row r="45" spans="1:17" ht="21" customHeight="1" x14ac:dyDescent="0.25">
      <c r="A45" s="58" t="s">
        <v>55</v>
      </c>
      <c r="B45" s="59"/>
      <c r="C45" s="59"/>
      <c r="D45" s="59"/>
      <c r="E45" s="59"/>
      <c r="F45" s="59"/>
      <c r="G45" s="59"/>
      <c r="H45" s="59"/>
      <c r="K45" s="37"/>
      <c r="L45" s="37"/>
      <c r="M45" s="37"/>
      <c r="N45" s="37"/>
    </row>
    <row r="46" spans="1:17" x14ac:dyDescent="0.25">
      <c r="A46" s="19"/>
      <c r="B46" s="20"/>
      <c r="C46" s="21" t="s">
        <v>56</v>
      </c>
      <c r="D46" s="23">
        <v>0</v>
      </c>
      <c r="E46" s="23">
        <v>0</v>
      </c>
      <c r="F46" s="23">
        <v>0</v>
      </c>
      <c r="G46" s="23">
        <v>91.206999999999994</v>
      </c>
      <c r="H46" s="23">
        <f>SUM(D46:G46)</f>
        <v>91.206999999999994</v>
      </c>
      <c r="J46" s="25"/>
      <c r="K46" s="37"/>
      <c r="L46" s="37"/>
      <c r="M46" s="37"/>
      <c r="N46" s="37"/>
    </row>
    <row r="47" spans="1:17" x14ac:dyDescent="0.25">
      <c r="A47" s="19"/>
      <c r="B47" s="20"/>
      <c r="C47" s="21" t="s">
        <v>57</v>
      </c>
      <c r="D47" s="23">
        <v>0</v>
      </c>
      <c r="E47" s="23">
        <v>0</v>
      </c>
      <c r="F47" s="23">
        <v>0</v>
      </c>
      <c r="G47" s="23">
        <v>0</v>
      </c>
      <c r="H47" s="23">
        <f>SUM(D47:G47)</f>
        <v>0</v>
      </c>
      <c r="K47" s="37"/>
      <c r="L47" s="37"/>
      <c r="M47" s="37"/>
      <c r="N47" s="37"/>
    </row>
    <row r="48" spans="1:17" x14ac:dyDescent="0.25">
      <c r="A48" s="19"/>
      <c r="B48" s="20" t="s">
        <v>24</v>
      </c>
      <c r="C48" s="21" t="s">
        <v>58</v>
      </c>
      <c r="D48" s="23">
        <f>D44+D46+D47</f>
        <v>13051.586982000001</v>
      </c>
      <c r="E48" s="23">
        <f>E44+E46+E47</f>
        <v>1236.218991</v>
      </c>
      <c r="F48" s="23">
        <f>F44+F46+F47</f>
        <v>228.98599999999999</v>
      </c>
      <c r="G48" s="23">
        <f>G44+G46+G47</f>
        <v>587.83299999999997</v>
      </c>
      <c r="H48" s="23">
        <f>SUM(D48:G48)</f>
        <v>15104.624973000002</v>
      </c>
      <c r="K48" s="37"/>
      <c r="L48" s="37"/>
      <c r="M48" s="37"/>
      <c r="N48" s="37"/>
    </row>
    <row r="49" spans="1:16" ht="21" customHeight="1" x14ac:dyDescent="0.25">
      <c r="A49" s="58" t="s">
        <v>59</v>
      </c>
      <c r="B49" s="59"/>
      <c r="C49" s="59"/>
      <c r="D49" s="59"/>
      <c r="E49" s="59"/>
      <c r="F49" s="59"/>
      <c r="G49" s="59"/>
      <c r="H49" s="59"/>
      <c r="K49" s="46"/>
      <c r="L49" s="37"/>
      <c r="M49" s="37"/>
      <c r="N49" s="37"/>
    </row>
    <row r="50" spans="1:16" ht="25.5" x14ac:dyDescent="0.25">
      <c r="A50" s="19"/>
      <c r="B50" s="20" t="s">
        <v>60</v>
      </c>
      <c r="C50" s="21" t="s">
        <v>61</v>
      </c>
      <c r="D50" s="23">
        <f>D48*0.03</f>
        <v>391.54760945999999</v>
      </c>
      <c r="E50" s="23">
        <f>E48*0.03</f>
        <v>37.086569730000001</v>
      </c>
      <c r="F50" s="23">
        <f>F48*0.03</f>
        <v>6.8695799999999991</v>
      </c>
      <c r="G50" s="23">
        <f>G48*0.03</f>
        <v>17.634989999999998</v>
      </c>
      <c r="H50" s="23">
        <f>SUM(D50:G50)</f>
        <v>453.13874919</v>
      </c>
      <c r="K50" s="47"/>
      <c r="L50" s="37"/>
      <c r="M50" s="37"/>
      <c r="N50" s="47"/>
    </row>
    <row r="51" spans="1:16" x14ac:dyDescent="0.25">
      <c r="A51" s="19"/>
      <c r="B51" s="20" t="s">
        <v>24</v>
      </c>
      <c r="C51" s="21" t="s">
        <v>62</v>
      </c>
      <c r="D51" s="23">
        <f>D48+D50</f>
        <v>13443.134591460001</v>
      </c>
      <c r="E51" s="23">
        <f>E48+E50</f>
        <v>1273.30556073</v>
      </c>
      <c r="F51" s="23">
        <f>F48+F50</f>
        <v>235.85557999999997</v>
      </c>
      <c r="G51" s="23">
        <f>G48+G50</f>
        <v>605.46798999999999</v>
      </c>
      <c r="H51" s="23">
        <f>SUM(D51:G51)</f>
        <v>15557.763722189999</v>
      </c>
    </row>
    <row r="52" spans="1:16" ht="24" x14ac:dyDescent="0.25">
      <c r="A52" s="19"/>
      <c r="B52" s="20"/>
      <c r="C52" s="29" t="s">
        <v>88</v>
      </c>
      <c r="D52" s="33">
        <f>D51*1.05324064910749</f>
        <v>14158.855803148683</v>
      </c>
      <c r="E52" s="33">
        <f>E51*1.05324064910749</f>
        <v>1341.0971752954417</v>
      </c>
      <c r="F52" s="33">
        <f>F51*1.05324064910749</f>
        <v>248.41268417482348</v>
      </c>
      <c r="G52" s="33">
        <f>G51*1.05324064910749+0.001</f>
        <v>637.70449880140723</v>
      </c>
      <c r="H52" s="33">
        <f>SUM(D52:G52)</f>
        <v>16386.070161420354</v>
      </c>
      <c r="I52" s="50"/>
      <c r="J52" s="37"/>
      <c r="L52" s="48"/>
    </row>
    <row r="53" spans="1:16" ht="21" customHeight="1" x14ac:dyDescent="0.25">
      <c r="A53" s="58" t="s">
        <v>63</v>
      </c>
      <c r="B53" s="59"/>
      <c r="C53" s="59"/>
      <c r="D53" s="59"/>
      <c r="E53" s="59"/>
      <c r="F53" s="59"/>
      <c r="G53" s="59"/>
      <c r="H53" s="59"/>
      <c r="J53" s="37"/>
      <c r="L53" s="48"/>
    </row>
    <row r="54" spans="1:16" ht="20.25" customHeight="1" x14ac:dyDescent="0.25">
      <c r="A54" s="34"/>
      <c r="B54" s="29" t="s">
        <v>64</v>
      </c>
      <c r="C54" s="35" t="s">
        <v>65</v>
      </c>
      <c r="D54" s="23">
        <f>D52</f>
        <v>14158.855803148683</v>
      </c>
      <c r="E54" s="23">
        <f t="shared" ref="E54:G54" si="0">E52</f>
        <v>1341.0971752954417</v>
      </c>
      <c r="F54" s="23">
        <f t="shared" si="0"/>
        <v>248.41268417482348</v>
      </c>
      <c r="G54" s="23">
        <f t="shared" si="0"/>
        <v>637.70449880140723</v>
      </c>
      <c r="H54" s="23">
        <f>SUM(D54:G54)</f>
        <v>16386.070161420354</v>
      </c>
      <c r="I54" s="24"/>
      <c r="J54" s="37"/>
      <c r="L54" s="48"/>
    </row>
    <row r="55" spans="1:16" x14ac:dyDescent="0.25">
      <c r="A55" s="19"/>
      <c r="B55" s="20"/>
      <c r="C55" s="21" t="s">
        <v>66</v>
      </c>
      <c r="D55" s="23">
        <f>D54*0.2</f>
        <v>2831.7711606297366</v>
      </c>
      <c r="E55" s="23">
        <f>E54*0.2</f>
        <v>268.21943505908837</v>
      </c>
      <c r="F55" s="23">
        <f>F54*0.2</f>
        <v>49.682536834964701</v>
      </c>
      <c r="G55" s="23">
        <f>G54*0.2</f>
        <v>127.54089976028145</v>
      </c>
      <c r="H55" s="23">
        <f>H54*0.2</f>
        <v>3277.214032284071</v>
      </c>
      <c r="I55" s="24"/>
      <c r="J55" s="37"/>
      <c r="L55" s="48"/>
    </row>
    <row r="56" spans="1:16" x14ac:dyDescent="0.25">
      <c r="A56" s="19"/>
      <c r="B56" s="20" t="s">
        <v>24</v>
      </c>
      <c r="C56" s="21" t="s">
        <v>67</v>
      </c>
      <c r="D56" s="23">
        <f>D54+D55</f>
        <v>16990.626963778421</v>
      </c>
      <c r="E56" s="23">
        <f>E54+E55</f>
        <v>1609.31661035453</v>
      </c>
      <c r="F56" s="23">
        <f>F54+F55</f>
        <v>298.09522100978819</v>
      </c>
      <c r="G56" s="23">
        <f>G54+G55</f>
        <v>765.24539856168872</v>
      </c>
      <c r="H56" s="23">
        <f>H54+H55</f>
        <v>19663.284193704425</v>
      </c>
      <c r="I56" s="24"/>
      <c r="J56" s="37"/>
      <c r="L56" s="48"/>
      <c r="M56" s="48"/>
      <c r="N56" s="48"/>
    </row>
    <row r="57" spans="1:16" x14ac:dyDescent="0.25">
      <c r="J57" s="37"/>
      <c r="L57" s="48"/>
      <c r="M57" s="48"/>
      <c r="N57" s="25"/>
    </row>
    <row r="58" spans="1:16" x14ac:dyDescent="0.25">
      <c r="C58" s="36"/>
      <c r="J58" s="37"/>
      <c r="L58" s="48"/>
      <c r="M58" s="48"/>
      <c r="N58" s="48"/>
    </row>
    <row r="59" spans="1:16" x14ac:dyDescent="0.25">
      <c r="C59" s="36" t="s">
        <v>68</v>
      </c>
      <c r="J59" s="37"/>
      <c r="L59" s="48"/>
      <c r="M59" s="48"/>
      <c r="N59" s="48"/>
    </row>
    <row r="60" spans="1:16" x14ac:dyDescent="0.25">
      <c r="C60" s="36"/>
      <c r="J60" s="37"/>
      <c r="L60" s="48"/>
      <c r="N60" s="48"/>
    </row>
    <row r="61" spans="1:16" s="49" customFormat="1" ht="39.75" customHeight="1" x14ac:dyDescent="0.25">
      <c r="A61" s="65" t="s">
        <v>70</v>
      </c>
      <c r="B61" s="66"/>
      <c r="C61" s="66"/>
      <c r="D61" s="66"/>
      <c r="E61" s="66"/>
      <c r="F61" s="66"/>
      <c r="G61" s="66"/>
      <c r="H61" s="66"/>
      <c r="J61" s="37"/>
      <c r="K61"/>
      <c r="L61" s="48"/>
      <c r="M61"/>
      <c r="N61"/>
      <c r="O61"/>
      <c r="P61"/>
    </row>
    <row r="62" spans="1:16" x14ac:dyDescent="0.25">
      <c r="J62" s="37"/>
      <c r="L62" s="48"/>
    </row>
    <row r="63" spans="1:16" x14ac:dyDescent="0.25">
      <c r="J63" s="37"/>
      <c r="L63" s="48"/>
    </row>
    <row r="64" spans="1:16" x14ac:dyDescent="0.25">
      <c r="J64" s="37"/>
      <c r="L64" s="48"/>
    </row>
  </sheetData>
  <mergeCells count="21">
    <mergeCell ref="A41:H41"/>
    <mergeCell ref="A45:H45"/>
    <mergeCell ref="A49:H49"/>
    <mergeCell ref="A53:H53"/>
    <mergeCell ref="A61:H61"/>
    <mergeCell ref="A35:H35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0:H30"/>
    <mergeCell ref="A32:H32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7"/>
  <sheetViews>
    <sheetView view="pageBreakPreview" zoomScale="85" zoomScaleNormal="85" zoomScaleSheetLayoutView="85" workbookViewId="0">
      <selection activeCell="K52" sqref="K52:L64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89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1139.2850381100363</v>
      </c>
      <c r="E6" s="12" t="s">
        <v>77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78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14" x14ac:dyDescent="0.25">
      <c r="A17" s="1"/>
      <c r="B17" s="2"/>
      <c r="C17" s="2"/>
      <c r="D17" s="8"/>
      <c r="E17" s="8"/>
      <c r="F17" s="8"/>
      <c r="G17" s="8"/>
      <c r="H17" s="3"/>
    </row>
    <row r="18" spans="1:14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14" ht="15.75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  <c r="N19" s="17"/>
    </row>
    <row r="20" spans="1:14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</row>
    <row r="21" spans="1:14" x14ac:dyDescent="0.25">
      <c r="A21" s="62"/>
      <c r="B21" s="63"/>
      <c r="C21" s="62"/>
      <c r="D21" s="62"/>
      <c r="E21" s="62"/>
      <c r="F21" s="62"/>
      <c r="G21" s="62"/>
      <c r="H21" s="62"/>
    </row>
    <row r="22" spans="1:14" ht="6.75" customHeight="1" x14ac:dyDescent="0.25">
      <c r="A22" s="62"/>
      <c r="B22" s="63"/>
      <c r="C22" s="62"/>
      <c r="D22" s="62"/>
      <c r="E22" s="62"/>
      <c r="F22" s="62"/>
      <c r="G22" s="62"/>
      <c r="H22" s="62"/>
    </row>
    <row r="23" spans="1:14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</row>
    <row r="24" spans="1:14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</row>
    <row r="25" spans="1:14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</row>
    <row r="26" spans="1:14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</row>
    <row r="27" spans="1:14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</row>
    <row r="28" spans="1:14" ht="30" customHeight="1" x14ac:dyDescent="0.25">
      <c r="A28" s="19">
        <v>1</v>
      </c>
      <c r="B28" s="20" t="s">
        <v>27</v>
      </c>
      <c r="C28" s="21" t="s">
        <v>71</v>
      </c>
      <c r="D28" s="23">
        <v>882.55799999999999</v>
      </c>
      <c r="E28" s="23">
        <v>158.995</v>
      </c>
      <c r="F28" s="23">
        <v>0</v>
      </c>
      <c r="G28" s="23">
        <v>0</v>
      </c>
      <c r="H28" s="23">
        <f>SUM(D28:G28)</f>
        <v>1041.5529999999999</v>
      </c>
      <c r="I28" s="24"/>
    </row>
    <row r="29" spans="1:14" ht="30" hidden="1" customHeight="1" x14ac:dyDescent="0.25">
      <c r="A29" s="19">
        <v>2</v>
      </c>
      <c r="B29" s="20" t="s">
        <v>29</v>
      </c>
      <c r="C29" s="21" t="s">
        <v>30</v>
      </c>
      <c r="D29" s="23">
        <f>0/1000</f>
        <v>0</v>
      </c>
      <c r="E29" s="23">
        <f>0/1000</f>
        <v>0</v>
      </c>
      <c r="F29" s="23">
        <f>0/1000</f>
        <v>0</v>
      </c>
      <c r="G29" s="23">
        <v>0</v>
      </c>
      <c r="H29" s="23">
        <f>SUM(D29:G29)</f>
        <v>0</v>
      </c>
      <c r="I29" s="24"/>
    </row>
    <row r="30" spans="1:14" ht="30" hidden="1" customHeight="1" x14ac:dyDescent="0.25">
      <c r="A30" s="19"/>
      <c r="B30" s="20" t="s">
        <v>31</v>
      </c>
      <c r="C30" s="21" t="s">
        <v>32</v>
      </c>
      <c r="D30" s="23"/>
      <c r="E30" s="23"/>
      <c r="F30" s="23"/>
      <c r="G30" s="23"/>
      <c r="H30" s="23">
        <f t="shared" ref="H30:H32" si="0">SUM(D30:G30)</f>
        <v>0</v>
      </c>
      <c r="I30" s="24"/>
    </row>
    <row r="31" spans="1:14" ht="30" hidden="1" customHeight="1" x14ac:dyDescent="0.25">
      <c r="A31" s="19"/>
      <c r="B31" s="20" t="s">
        <v>33</v>
      </c>
      <c r="C31" s="21" t="s">
        <v>34</v>
      </c>
      <c r="D31" s="23"/>
      <c r="E31" s="23"/>
      <c r="F31" s="23"/>
      <c r="G31" s="23"/>
      <c r="H31" s="23">
        <f t="shared" si="0"/>
        <v>0</v>
      </c>
      <c r="I31" s="24"/>
    </row>
    <row r="32" spans="1:14" ht="30" hidden="1" customHeight="1" x14ac:dyDescent="0.25">
      <c r="A32" s="19"/>
      <c r="B32" s="20" t="s">
        <v>35</v>
      </c>
      <c r="C32" s="21" t="s">
        <v>36</v>
      </c>
      <c r="D32" s="23"/>
      <c r="E32" s="23"/>
      <c r="F32" s="23"/>
      <c r="G32" s="23"/>
      <c r="H32" s="23">
        <f t="shared" si="0"/>
        <v>0</v>
      </c>
      <c r="I32" s="24"/>
    </row>
    <row r="33" spans="1:11" ht="29.25" customHeight="1" x14ac:dyDescent="0.25">
      <c r="A33" s="19"/>
      <c r="B33" s="20" t="s">
        <v>24</v>
      </c>
      <c r="C33" s="21" t="s">
        <v>37</v>
      </c>
      <c r="D33" s="23">
        <f>SUM(D28:D32)</f>
        <v>882.55799999999999</v>
      </c>
      <c r="E33" s="23">
        <f>SUM(E28:E32)</f>
        <v>158.995</v>
      </c>
      <c r="F33" s="23">
        <f>SUM(F28:F32)</f>
        <v>0</v>
      </c>
      <c r="G33" s="23">
        <f>SUM(G28:G32)</f>
        <v>0</v>
      </c>
      <c r="H33" s="23">
        <f>SUM(D33:G33)</f>
        <v>1041.5529999999999</v>
      </c>
    </row>
    <row r="34" spans="1:11" ht="21" hidden="1" customHeight="1" x14ac:dyDescent="0.25">
      <c r="A34" s="58" t="s">
        <v>38</v>
      </c>
      <c r="B34" s="59"/>
      <c r="C34" s="59"/>
      <c r="D34" s="59"/>
      <c r="E34" s="59"/>
      <c r="F34" s="59"/>
      <c r="G34" s="59"/>
      <c r="H34" s="59"/>
    </row>
    <row r="35" spans="1:11" hidden="1" x14ac:dyDescent="0.25">
      <c r="A35" s="19"/>
      <c r="B35" s="20" t="s">
        <v>24</v>
      </c>
      <c r="C35" s="21" t="s">
        <v>39</v>
      </c>
      <c r="D35" s="22">
        <v>16208.57</v>
      </c>
      <c r="E35" s="22">
        <v>69395.45</v>
      </c>
      <c r="F35" s="22"/>
      <c r="G35" s="22"/>
      <c r="H35" s="22">
        <v>85604.02</v>
      </c>
    </row>
    <row r="36" spans="1:11" ht="21" customHeight="1" x14ac:dyDescent="0.25">
      <c r="A36" s="58" t="s">
        <v>40</v>
      </c>
      <c r="B36" s="59"/>
      <c r="C36" s="59"/>
      <c r="D36" s="59"/>
      <c r="E36" s="59"/>
      <c r="F36" s="59"/>
      <c r="G36" s="59"/>
      <c r="H36" s="59"/>
    </row>
    <row r="37" spans="1:11" ht="34.5" hidden="1" customHeight="1" x14ac:dyDescent="0.25">
      <c r="A37" s="26"/>
      <c r="B37" s="52"/>
      <c r="C37" s="21" t="s">
        <v>41</v>
      </c>
      <c r="D37" s="28">
        <v>0</v>
      </c>
      <c r="E37" s="28">
        <v>0</v>
      </c>
      <c r="F37" s="22"/>
      <c r="G37" s="22"/>
      <c r="H37" s="28">
        <f>SUM(D37:G37)</f>
        <v>0</v>
      </c>
    </row>
    <row r="38" spans="1:11" ht="25.5" customHeight="1" x14ac:dyDescent="0.25">
      <c r="A38" s="19"/>
      <c r="B38" s="20" t="s">
        <v>24</v>
      </c>
      <c r="C38" s="21" t="s">
        <v>42</v>
      </c>
      <c r="D38" s="23">
        <f>D37+D33</f>
        <v>882.55799999999999</v>
      </c>
      <c r="E38" s="23">
        <f>E37+E33</f>
        <v>158.995</v>
      </c>
      <c r="F38" s="23">
        <f>F37+F33</f>
        <v>0</v>
      </c>
      <c r="G38" s="23">
        <f>G37+G33</f>
        <v>0</v>
      </c>
      <c r="H38" s="23">
        <f>SUM(D38:G38)</f>
        <v>1041.5529999999999</v>
      </c>
    </row>
    <row r="39" spans="1:11" ht="21" customHeight="1" x14ac:dyDescent="0.25">
      <c r="A39" s="58" t="s">
        <v>43</v>
      </c>
      <c r="B39" s="59"/>
      <c r="C39" s="59"/>
      <c r="D39" s="59"/>
      <c r="E39" s="59"/>
      <c r="F39" s="59"/>
      <c r="G39" s="59"/>
      <c r="H39" s="59"/>
    </row>
    <row r="40" spans="1:11" ht="43.5" customHeight="1" x14ac:dyDescent="0.25">
      <c r="A40" s="19">
        <v>3</v>
      </c>
      <c r="B40" s="20" t="s">
        <v>44</v>
      </c>
      <c r="C40" s="21" t="s">
        <v>45</v>
      </c>
      <c r="D40" s="23">
        <f>D38*0.029</f>
        <v>25.594182</v>
      </c>
      <c r="E40" s="23">
        <f>E38*0.029</f>
        <v>4.6108549999999999</v>
      </c>
      <c r="F40" s="23">
        <v>0</v>
      </c>
      <c r="G40" s="23">
        <v>0</v>
      </c>
      <c r="H40" s="23">
        <f>SUM(D40:G40)</f>
        <v>30.205037000000001</v>
      </c>
      <c r="K40" s="25"/>
    </row>
    <row r="41" spans="1:11" ht="19.5" customHeight="1" x14ac:dyDescent="0.25">
      <c r="A41" s="19">
        <v>4</v>
      </c>
      <c r="B41" s="20"/>
      <c r="C41" s="21" t="s">
        <v>46</v>
      </c>
      <c r="D41" s="23">
        <v>0</v>
      </c>
      <c r="E41" s="23">
        <v>0</v>
      </c>
      <c r="F41" s="23">
        <v>0</v>
      </c>
      <c r="G41" s="23">
        <v>18.998999999999999</v>
      </c>
      <c r="H41" s="23">
        <f>SUM(D41:G41)</f>
        <v>18.998999999999999</v>
      </c>
    </row>
    <row r="42" spans="1:11" ht="19.5" customHeight="1" x14ac:dyDescent="0.25">
      <c r="A42" s="19">
        <v>5</v>
      </c>
      <c r="B42" s="20"/>
      <c r="C42" s="21" t="s">
        <v>47</v>
      </c>
      <c r="D42" s="23">
        <v>0</v>
      </c>
      <c r="E42" s="23">
        <v>0</v>
      </c>
      <c r="F42" s="23">
        <v>0</v>
      </c>
      <c r="G42" s="23">
        <v>6.5209999999999999</v>
      </c>
      <c r="H42" s="23">
        <f>SUM(D42:G42)</f>
        <v>6.5209999999999999</v>
      </c>
    </row>
    <row r="43" spans="1:11" ht="19.5" customHeight="1" x14ac:dyDescent="0.25">
      <c r="A43" s="19"/>
      <c r="B43" s="20" t="s">
        <v>24</v>
      </c>
      <c r="C43" s="21" t="s">
        <v>48</v>
      </c>
      <c r="D43" s="23">
        <f>D38+D40+D41+D42</f>
        <v>908.15218200000004</v>
      </c>
      <c r="E43" s="23">
        <f t="shared" ref="E43:G43" si="1">E38+E40+E41+E42</f>
        <v>163.60585499999999</v>
      </c>
      <c r="F43" s="23">
        <f t="shared" si="1"/>
        <v>0</v>
      </c>
      <c r="G43" s="23">
        <f t="shared" si="1"/>
        <v>25.52</v>
      </c>
      <c r="H43" s="23">
        <f>SUM(D43:G43)</f>
        <v>1097.278037</v>
      </c>
      <c r="I43" s="25"/>
    </row>
    <row r="44" spans="1:11" ht="21" customHeight="1" x14ac:dyDescent="0.25">
      <c r="A44" s="58" t="s">
        <v>49</v>
      </c>
      <c r="B44" s="59"/>
      <c r="C44" s="59"/>
      <c r="D44" s="59"/>
      <c r="E44" s="59"/>
      <c r="F44" s="59"/>
      <c r="G44" s="59"/>
      <c r="H44" s="59"/>
    </row>
    <row r="45" spans="1:11" ht="45" x14ac:dyDescent="0.25">
      <c r="A45" s="19">
        <v>6</v>
      </c>
      <c r="B45" s="29" t="s">
        <v>50</v>
      </c>
      <c r="C45" s="21" t="s">
        <v>51</v>
      </c>
      <c r="D45" s="23">
        <v>0</v>
      </c>
      <c r="E45" s="23">
        <v>0</v>
      </c>
      <c r="F45" s="23">
        <v>0</v>
      </c>
      <c r="G45" s="23">
        <f>(D43+E43+F43)*0.0214*0</f>
        <v>0</v>
      </c>
      <c r="H45" s="23">
        <f>SUM(D45:G45)</f>
        <v>0</v>
      </c>
    </row>
    <row r="46" spans="1:11" ht="48" customHeight="1" x14ac:dyDescent="0.25">
      <c r="A46" s="19">
        <v>7</v>
      </c>
      <c r="B46" s="29" t="s">
        <v>52</v>
      </c>
      <c r="C46" s="21" t="s">
        <v>53</v>
      </c>
      <c r="D46" s="23">
        <v>0</v>
      </c>
      <c r="E46" s="23">
        <v>0</v>
      </c>
      <c r="F46" s="23">
        <v>0</v>
      </c>
      <c r="G46" s="23">
        <f>(D43+E43)*0.0476*0</f>
        <v>0</v>
      </c>
      <c r="H46" s="23">
        <f>SUM(D46:G46)</f>
        <v>0</v>
      </c>
    </row>
    <row r="47" spans="1:11" ht="19.5" customHeight="1" x14ac:dyDescent="0.25">
      <c r="A47" s="19"/>
      <c r="B47" s="20" t="s">
        <v>24</v>
      </c>
      <c r="C47" s="21" t="s">
        <v>54</v>
      </c>
      <c r="D47" s="23">
        <f>D43+D45+D46</f>
        <v>908.15218200000004</v>
      </c>
      <c r="E47" s="23">
        <f>E43+E45+E46</f>
        <v>163.60585499999999</v>
      </c>
      <c r="F47" s="23">
        <f>F43+F45+F46</f>
        <v>0</v>
      </c>
      <c r="G47" s="23">
        <f>G43+G45+G46</f>
        <v>25.52</v>
      </c>
      <c r="H47" s="23">
        <f>SUM(D47:G47)</f>
        <v>1097.278037</v>
      </c>
    </row>
    <row r="48" spans="1:11" ht="21" customHeight="1" x14ac:dyDescent="0.25">
      <c r="A48" s="58" t="s">
        <v>55</v>
      </c>
      <c r="B48" s="59"/>
      <c r="C48" s="59"/>
      <c r="D48" s="59"/>
      <c r="E48" s="59"/>
      <c r="F48" s="59"/>
      <c r="G48" s="59"/>
      <c r="H48" s="59"/>
    </row>
    <row r="49" spans="1:13" x14ac:dyDescent="0.25">
      <c r="A49" s="19">
        <v>8</v>
      </c>
      <c r="B49" s="20"/>
      <c r="C49" s="21" t="s">
        <v>56</v>
      </c>
      <c r="D49" s="23">
        <v>0</v>
      </c>
      <c r="E49" s="23">
        <v>0</v>
      </c>
      <c r="F49" s="23">
        <v>0</v>
      </c>
      <c r="G49" s="23">
        <v>8.8219999999999992</v>
      </c>
      <c r="H49" s="23">
        <f>SUM(D49:G49)</f>
        <v>8.8219999999999992</v>
      </c>
    </row>
    <row r="50" spans="1:13" x14ac:dyDescent="0.25">
      <c r="A50" s="19">
        <v>9</v>
      </c>
      <c r="B50" s="20"/>
      <c r="C50" s="21" t="s">
        <v>57</v>
      </c>
      <c r="D50" s="23">
        <v>0</v>
      </c>
      <c r="E50" s="23">
        <v>0</v>
      </c>
      <c r="F50" s="23">
        <v>0</v>
      </c>
      <c r="G50" s="23">
        <v>0</v>
      </c>
      <c r="H50" s="23">
        <f>SUM(D50:G50)</f>
        <v>0</v>
      </c>
    </row>
    <row r="51" spans="1:13" x14ac:dyDescent="0.25">
      <c r="A51" s="19"/>
      <c r="B51" s="20" t="s">
        <v>24</v>
      </c>
      <c r="C51" s="21" t="s">
        <v>58</v>
      </c>
      <c r="D51" s="23">
        <f>D47+D49+D50</f>
        <v>908.15218200000004</v>
      </c>
      <c r="E51" s="23">
        <f>E47+E49+E50</f>
        <v>163.60585499999999</v>
      </c>
      <c r="F51" s="23">
        <f>F47+F49+F50</f>
        <v>0</v>
      </c>
      <c r="G51" s="23">
        <f>G47+G49+G50</f>
        <v>34.341999999999999</v>
      </c>
      <c r="H51" s="23">
        <f>SUM(D51:G51)</f>
        <v>1106.1000370000002</v>
      </c>
    </row>
    <row r="52" spans="1:13" ht="21" customHeight="1" x14ac:dyDescent="0.25">
      <c r="A52" s="58" t="s">
        <v>59</v>
      </c>
      <c r="B52" s="59"/>
      <c r="C52" s="59"/>
      <c r="D52" s="59"/>
      <c r="E52" s="59"/>
      <c r="F52" s="59"/>
      <c r="G52" s="59"/>
      <c r="H52" s="59"/>
    </row>
    <row r="53" spans="1:13" ht="25.5" x14ac:dyDescent="0.25">
      <c r="A53" s="19">
        <v>10</v>
      </c>
      <c r="B53" s="20" t="s">
        <v>60</v>
      </c>
      <c r="C53" s="21" t="s">
        <v>61</v>
      </c>
      <c r="D53" s="23">
        <f>D51*0.03</f>
        <v>27.24456546</v>
      </c>
      <c r="E53" s="23">
        <f>E51*0.03</f>
        <v>4.9081756499999996</v>
      </c>
      <c r="F53" s="23">
        <f>F51*0.03</f>
        <v>0</v>
      </c>
      <c r="G53" s="23">
        <f>G51*0.03+0.001</f>
        <v>1.0312599999999998</v>
      </c>
      <c r="H53" s="23">
        <f>SUM(D53:G53)</f>
        <v>33.184001110000004</v>
      </c>
    </row>
    <row r="54" spans="1:13" x14ac:dyDescent="0.25">
      <c r="A54" s="19"/>
      <c r="B54" s="20" t="s">
        <v>24</v>
      </c>
      <c r="C54" s="21" t="s">
        <v>62</v>
      </c>
      <c r="D54" s="23">
        <f>D51+D53</f>
        <v>935.39674746000003</v>
      </c>
      <c r="E54" s="23">
        <f>E51+E53</f>
        <v>168.51403065</v>
      </c>
      <c r="F54" s="23">
        <f>F51+F53</f>
        <v>0</v>
      </c>
      <c r="G54" s="23">
        <f>G51+G53</f>
        <v>35.373260000000002</v>
      </c>
      <c r="H54" s="23">
        <f>SUM(D54:G54)</f>
        <v>1139.2840381100002</v>
      </c>
    </row>
    <row r="55" spans="1:13" ht="25.5" x14ac:dyDescent="0.25">
      <c r="A55" s="53"/>
      <c r="B55" s="31"/>
      <c r="C55" s="32" t="s">
        <v>83</v>
      </c>
      <c r="D55" s="33">
        <f>D54*1.00000087774427</f>
        <v>935.39756849913522</v>
      </c>
      <c r="E55" s="33">
        <f t="shared" ref="E55:G55" si="2">E54*1.00000087774427</f>
        <v>168.5141785622248</v>
      </c>
      <c r="F55" s="33">
        <f t="shared" si="2"/>
        <v>0</v>
      </c>
      <c r="G55" s="33">
        <f t="shared" si="2"/>
        <v>35.373291048676279</v>
      </c>
      <c r="H55" s="33">
        <f>SUM(D55:G55)</f>
        <v>1139.2850381100363</v>
      </c>
    </row>
    <row r="56" spans="1:13" ht="21" customHeight="1" x14ac:dyDescent="0.25">
      <c r="A56" s="58" t="s">
        <v>63</v>
      </c>
      <c r="B56" s="59"/>
      <c r="C56" s="59"/>
      <c r="D56" s="59"/>
      <c r="E56" s="59"/>
      <c r="F56" s="59"/>
      <c r="G56" s="59"/>
      <c r="H56" s="59"/>
    </row>
    <row r="57" spans="1:13" ht="20.25" customHeight="1" x14ac:dyDescent="0.25">
      <c r="A57" s="21">
        <v>11</v>
      </c>
      <c r="B57" s="29" t="s">
        <v>64</v>
      </c>
      <c r="C57" s="35" t="s">
        <v>65</v>
      </c>
      <c r="D57" s="23">
        <f>D55</f>
        <v>935.39756849913522</v>
      </c>
      <c r="E57" s="23">
        <f t="shared" ref="E57:G57" si="3">E55</f>
        <v>168.5141785622248</v>
      </c>
      <c r="F57" s="23">
        <f t="shared" si="3"/>
        <v>0</v>
      </c>
      <c r="G57" s="23">
        <f t="shared" si="3"/>
        <v>35.373291048676279</v>
      </c>
      <c r="H57" s="23">
        <f>SUM(D57:G57)</f>
        <v>1139.2850381100363</v>
      </c>
      <c r="I57" s="24"/>
    </row>
    <row r="58" spans="1:13" x14ac:dyDescent="0.25">
      <c r="A58" s="19"/>
      <c r="B58" s="20"/>
      <c r="C58" s="21" t="s">
        <v>66</v>
      </c>
      <c r="D58" s="23">
        <f>D57*0.2</f>
        <v>187.07951369982706</v>
      </c>
      <c r="E58" s="23">
        <f>E57*0.2</f>
        <v>33.702835712444958</v>
      </c>
      <c r="F58" s="23">
        <f>F57*0.2</f>
        <v>0</v>
      </c>
      <c r="G58" s="23">
        <f>G57*0.2</f>
        <v>7.0746582097352562</v>
      </c>
      <c r="H58" s="23">
        <f>H57*0.2</f>
        <v>227.85700762200727</v>
      </c>
      <c r="I58" s="24"/>
    </row>
    <row r="59" spans="1:13" x14ac:dyDescent="0.25">
      <c r="A59" s="19"/>
      <c r="B59" s="20" t="s">
        <v>24</v>
      </c>
      <c r="C59" s="21" t="s">
        <v>67</v>
      </c>
      <c r="D59" s="23">
        <f>D57+D58</f>
        <v>1122.4770821989623</v>
      </c>
      <c r="E59" s="23">
        <f>E57+E58</f>
        <v>202.21701427466976</v>
      </c>
      <c r="F59" s="23">
        <f>F57+F58</f>
        <v>0</v>
      </c>
      <c r="G59" s="23">
        <f>G57+G58</f>
        <v>42.447949258411533</v>
      </c>
      <c r="H59" s="23">
        <f>H57+H58</f>
        <v>1367.1420457320437</v>
      </c>
      <c r="I59" s="24"/>
    </row>
    <row r="61" spans="1:13" x14ac:dyDescent="0.25">
      <c r="C61" s="36"/>
    </row>
    <row r="62" spans="1:13" x14ac:dyDescent="0.25">
      <c r="C62" s="36" t="s">
        <v>68</v>
      </c>
    </row>
    <row r="63" spans="1:13" x14ac:dyDescent="0.25">
      <c r="C63" s="36"/>
    </row>
    <row r="64" spans="1:13" x14ac:dyDescent="0.25">
      <c r="C64" s="36" t="s">
        <v>69</v>
      </c>
      <c r="M64" s="37"/>
    </row>
    <row r="65" spans="1:14" ht="36" customHeight="1" x14ac:dyDescent="0.25">
      <c r="A65" s="65" t="s">
        <v>70</v>
      </c>
      <c r="B65" s="66"/>
      <c r="C65" s="66"/>
      <c r="D65" s="66"/>
      <c r="E65" s="66"/>
      <c r="F65" s="66"/>
      <c r="G65" s="66"/>
      <c r="H65" s="66"/>
      <c r="K65" s="37"/>
    </row>
    <row r="66" spans="1:14" x14ac:dyDescent="0.25">
      <c r="K66" s="39"/>
      <c r="L66" s="54"/>
      <c r="M66" s="37"/>
      <c r="N66" s="41"/>
    </row>
    <row r="67" spans="1:14" x14ac:dyDescent="0.25">
      <c r="K67" s="37"/>
      <c r="L67" s="37"/>
      <c r="M67" s="37"/>
      <c r="N67" s="37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70"/>
  <sheetViews>
    <sheetView view="pageBreakPreview" topLeftCell="A42" zoomScaleNormal="85" zoomScaleSheetLayoutView="100" workbookViewId="0">
      <selection activeCell="I58" sqref="I58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89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2101.0704762863693</v>
      </c>
      <c r="E6" s="12" t="s">
        <v>5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79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14" x14ac:dyDescent="0.25">
      <c r="A17" s="1"/>
      <c r="B17" s="2"/>
      <c r="C17" s="2"/>
      <c r="D17" s="8"/>
      <c r="E17" s="8"/>
      <c r="F17" s="8"/>
      <c r="G17" s="8"/>
      <c r="H17" s="3"/>
    </row>
    <row r="18" spans="1:14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14" ht="15.75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  <c r="N19" s="17"/>
    </row>
    <row r="20" spans="1:14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</row>
    <row r="21" spans="1:14" x14ac:dyDescent="0.25">
      <c r="A21" s="62"/>
      <c r="B21" s="63"/>
      <c r="C21" s="62"/>
      <c r="D21" s="62"/>
      <c r="E21" s="62"/>
      <c r="F21" s="62"/>
      <c r="G21" s="62"/>
      <c r="H21" s="62"/>
    </row>
    <row r="22" spans="1:14" ht="6.75" customHeight="1" x14ac:dyDescent="0.25">
      <c r="A22" s="62"/>
      <c r="B22" s="63"/>
      <c r="C22" s="62"/>
      <c r="D22" s="62"/>
      <c r="E22" s="62"/>
      <c r="F22" s="62"/>
      <c r="G22" s="62"/>
      <c r="H22" s="62"/>
    </row>
    <row r="23" spans="1:14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</row>
    <row r="24" spans="1:14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</row>
    <row r="25" spans="1:14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</row>
    <row r="26" spans="1:14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</row>
    <row r="27" spans="1:14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</row>
    <row r="28" spans="1:14" ht="30" customHeight="1" x14ac:dyDescent="0.25">
      <c r="A28" s="19">
        <v>1</v>
      </c>
      <c r="B28" s="20" t="s">
        <v>27</v>
      </c>
      <c r="C28" s="21" t="s">
        <v>71</v>
      </c>
      <c r="D28" s="23">
        <v>1471.248</v>
      </c>
      <c r="E28" s="23">
        <v>292.74299999999999</v>
      </c>
      <c r="F28" s="23">
        <v>0</v>
      </c>
      <c r="G28" s="23">
        <v>0</v>
      </c>
      <c r="H28" s="23">
        <f>SUM(D28:G28)</f>
        <v>1763.991</v>
      </c>
      <c r="I28" s="24"/>
    </row>
    <row r="29" spans="1:14" ht="30" hidden="1" customHeight="1" x14ac:dyDescent="0.25">
      <c r="A29" s="19">
        <v>2</v>
      </c>
      <c r="B29" s="20" t="s">
        <v>29</v>
      </c>
      <c r="C29" s="21" t="s">
        <v>30</v>
      </c>
      <c r="D29" s="23">
        <f>0/1000</f>
        <v>0</v>
      </c>
      <c r="E29" s="23">
        <f>0/1000</f>
        <v>0</v>
      </c>
      <c r="F29" s="23">
        <f>0/1000</f>
        <v>0</v>
      </c>
      <c r="G29" s="23">
        <v>0</v>
      </c>
      <c r="H29" s="23">
        <f>SUM(D29:G29)</f>
        <v>0</v>
      </c>
      <c r="I29" s="24"/>
    </row>
    <row r="30" spans="1:14" ht="30" hidden="1" customHeight="1" x14ac:dyDescent="0.25">
      <c r="A30" s="19"/>
      <c r="B30" s="20" t="s">
        <v>31</v>
      </c>
      <c r="C30" s="21" t="s">
        <v>32</v>
      </c>
      <c r="D30" s="23"/>
      <c r="E30" s="23"/>
      <c r="F30" s="23"/>
      <c r="G30" s="23"/>
      <c r="H30" s="23">
        <f t="shared" ref="H30:H32" si="0">SUM(D30:G30)</f>
        <v>0</v>
      </c>
      <c r="I30" s="24"/>
    </row>
    <row r="31" spans="1:14" ht="30" hidden="1" customHeight="1" x14ac:dyDescent="0.25">
      <c r="A31" s="19"/>
      <c r="B31" s="20" t="s">
        <v>33</v>
      </c>
      <c r="C31" s="21" t="s">
        <v>34</v>
      </c>
      <c r="D31" s="23"/>
      <c r="E31" s="23"/>
      <c r="F31" s="23"/>
      <c r="G31" s="23"/>
      <c r="H31" s="23">
        <f t="shared" si="0"/>
        <v>0</v>
      </c>
      <c r="I31" s="24"/>
    </row>
    <row r="32" spans="1:14" ht="30" hidden="1" customHeight="1" x14ac:dyDescent="0.25">
      <c r="A32" s="19"/>
      <c r="B32" s="20" t="s">
        <v>35</v>
      </c>
      <c r="C32" s="21" t="s">
        <v>36</v>
      </c>
      <c r="D32" s="23"/>
      <c r="E32" s="23"/>
      <c r="F32" s="23"/>
      <c r="G32" s="23"/>
      <c r="H32" s="23">
        <f t="shared" si="0"/>
        <v>0</v>
      </c>
      <c r="I32" s="24"/>
    </row>
    <row r="33" spans="1:11" ht="29.25" customHeight="1" x14ac:dyDescent="0.25">
      <c r="A33" s="19"/>
      <c r="B33" s="20" t="s">
        <v>24</v>
      </c>
      <c r="C33" s="21" t="s">
        <v>37</v>
      </c>
      <c r="D33" s="23">
        <f>SUM(D28:D32)</f>
        <v>1471.248</v>
      </c>
      <c r="E33" s="23">
        <f>SUM(E28:E32)</f>
        <v>292.74299999999999</v>
      </c>
      <c r="F33" s="23">
        <f>SUM(F28:F32)</f>
        <v>0</v>
      </c>
      <c r="G33" s="23">
        <f>SUM(G28:G32)</f>
        <v>0</v>
      </c>
      <c r="H33" s="23">
        <f>SUM(D33:G33)</f>
        <v>1763.991</v>
      </c>
    </row>
    <row r="34" spans="1:11" ht="21" hidden="1" customHeight="1" x14ac:dyDescent="0.25">
      <c r="A34" s="58" t="s">
        <v>38</v>
      </c>
      <c r="B34" s="59"/>
      <c r="C34" s="59"/>
      <c r="D34" s="59"/>
      <c r="E34" s="59"/>
      <c r="F34" s="59"/>
      <c r="G34" s="59"/>
      <c r="H34" s="59"/>
    </row>
    <row r="35" spans="1:11" hidden="1" x14ac:dyDescent="0.25">
      <c r="A35" s="19"/>
      <c r="B35" s="20" t="s">
        <v>24</v>
      </c>
      <c r="C35" s="21" t="s">
        <v>39</v>
      </c>
      <c r="D35" s="22">
        <v>16208.57</v>
      </c>
      <c r="E35" s="22">
        <v>69395.45</v>
      </c>
      <c r="F35" s="22"/>
      <c r="G35" s="22"/>
      <c r="H35" s="22">
        <v>85604.02</v>
      </c>
    </row>
    <row r="36" spans="1:11" ht="21" customHeight="1" x14ac:dyDescent="0.25">
      <c r="A36" s="58" t="s">
        <v>40</v>
      </c>
      <c r="B36" s="59"/>
      <c r="C36" s="59"/>
      <c r="D36" s="59"/>
      <c r="E36" s="59"/>
      <c r="F36" s="59"/>
      <c r="G36" s="59"/>
      <c r="H36" s="59"/>
    </row>
    <row r="37" spans="1:11" ht="34.5" hidden="1" customHeight="1" x14ac:dyDescent="0.25">
      <c r="A37" s="26"/>
      <c r="B37" s="52"/>
      <c r="C37" s="21" t="s">
        <v>41</v>
      </c>
      <c r="D37" s="28">
        <v>0</v>
      </c>
      <c r="E37" s="28">
        <v>0</v>
      </c>
      <c r="F37" s="22"/>
      <c r="G37" s="22"/>
      <c r="H37" s="28">
        <f>SUM(D37:G37)</f>
        <v>0</v>
      </c>
    </row>
    <row r="38" spans="1:11" ht="25.5" customHeight="1" x14ac:dyDescent="0.25">
      <c r="A38" s="19"/>
      <c r="B38" s="20" t="s">
        <v>24</v>
      </c>
      <c r="C38" s="21" t="s">
        <v>42</v>
      </c>
      <c r="D38" s="23">
        <f>D37+D33</f>
        <v>1471.248</v>
      </c>
      <c r="E38" s="23">
        <f>E37+E33</f>
        <v>292.74299999999999</v>
      </c>
      <c r="F38" s="23">
        <f>F37+F33</f>
        <v>0</v>
      </c>
      <c r="G38" s="23">
        <f>G37+G33</f>
        <v>0</v>
      </c>
      <c r="H38" s="23">
        <f>SUM(D38:G38)</f>
        <v>1763.991</v>
      </c>
    </row>
    <row r="39" spans="1:11" ht="21" customHeight="1" x14ac:dyDescent="0.25">
      <c r="A39" s="58" t="s">
        <v>43</v>
      </c>
      <c r="B39" s="59"/>
      <c r="C39" s="59"/>
      <c r="D39" s="59"/>
      <c r="E39" s="59"/>
      <c r="F39" s="59"/>
      <c r="G39" s="59"/>
      <c r="H39" s="59"/>
    </row>
    <row r="40" spans="1:11" ht="43.5" customHeight="1" x14ac:dyDescent="0.25">
      <c r="A40" s="19">
        <v>3</v>
      </c>
      <c r="B40" s="20" t="s">
        <v>44</v>
      </c>
      <c r="C40" s="21" t="s">
        <v>45</v>
      </c>
      <c r="D40" s="23">
        <f>D38*0.029</f>
        <v>42.666192000000002</v>
      </c>
      <c r="E40" s="23">
        <f>E38*0.029</f>
        <v>8.489547</v>
      </c>
      <c r="F40" s="23">
        <v>0</v>
      </c>
      <c r="G40" s="23">
        <v>0</v>
      </c>
      <c r="H40" s="23">
        <f>SUM(D40:G40)</f>
        <v>51.155739000000004</v>
      </c>
      <c r="K40" s="25"/>
    </row>
    <row r="41" spans="1:11" ht="19.5" customHeight="1" x14ac:dyDescent="0.25">
      <c r="A41" s="19">
        <v>4</v>
      </c>
      <c r="B41" s="20"/>
      <c r="C41" s="21" t="s">
        <v>46</v>
      </c>
      <c r="D41" s="23">
        <v>0</v>
      </c>
      <c r="E41" s="23">
        <v>0</v>
      </c>
      <c r="F41" s="23">
        <v>0</v>
      </c>
      <c r="G41" s="23">
        <v>35.728999999999999</v>
      </c>
      <c r="H41" s="23">
        <f>SUM(D41:G41)</f>
        <v>35.728999999999999</v>
      </c>
    </row>
    <row r="42" spans="1:11" ht="19.5" customHeight="1" x14ac:dyDescent="0.25">
      <c r="A42" s="19">
        <v>5</v>
      </c>
      <c r="B42" s="20"/>
      <c r="C42" s="21" t="s">
        <v>47</v>
      </c>
      <c r="D42" s="23">
        <v>0</v>
      </c>
      <c r="E42" s="23">
        <v>0</v>
      </c>
      <c r="F42" s="23">
        <v>0</v>
      </c>
      <c r="G42" s="23">
        <v>11.3499</v>
      </c>
      <c r="H42" s="23">
        <f>SUM(D42:G42)</f>
        <v>11.3499</v>
      </c>
    </row>
    <row r="43" spans="1:11" ht="19.5" customHeight="1" x14ac:dyDescent="0.25">
      <c r="A43" s="19"/>
      <c r="B43" s="20" t="s">
        <v>24</v>
      </c>
      <c r="C43" s="21" t="s">
        <v>48</v>
      </c>
      <c r="D43" s="23">
        <f>D38+D40+D41+D42</f>
        <v>1513.914192</v>
      </c>
      <c r="E43" s="23">
        <f t="shared" ref="E43:G43" si="1">E38+E40+E41+E42</f>
        <v>301.23254700000001</v>
      </c>
      <c r="F43" s="23">
        <f t="shared" si="1"/>
        <v>0</v>
      </c>
      <c r="G43" s="23">
        <f t="shared" si="1"/>
        <v>47.078899999999997</v>
      </c>
      <c r="H43" s="23">
        <f>SUM(D43:G43)</f>
        <v>1862.225639</v>
      </c>
      <c r="I43" s="25"/>
    </row>
    <row r="44" spans="1:11" ht="21" customHeight="1" x14ac:dyDescent="0.25">
      <c r="A44" s="58" t="s">
        <v>49</v>
      </c>
      <c r="B44" s="59"/>
      <c r="C44" s="59"/>
      <c r="D44" s="59"/>
      <c r="E44" s="59"/>
      <c r="F44" s="59"/>
      <c r="G44" s="59"/>
      <c r="H44" s="59"/>
    </row>
    <row r="45" spans="1:11" ht="45" x14ac:dyDescent="0.25">
      <c r="A45" s="19">
        <v>6</v>
      </c>
      <c r="B45" s="29" t="s">
        <v>50</v>
      </c>
      <c r="C45" s="21" t="s">
        <v>51</v>
      </c>
      <c r="D45" s="23">
        <v>0</v>
      </c>
      <c r="E45" s="23">
        <v>0</v>
      </c>
      <c r="F45" s="23">
        <v>0</v>
      </c>
      <c r="G45" s="23">
        <f>(D43+E43+F43)*0.0214*0</f>
        <v>0</v>
      </c>
      <c r="H45" s="23">
        <f>SUM(D45:G45)</f>
        <v>0</v>
      </c>
    </row>
    <row r="46" spans="1:11" ht="48" customHeight="1" x14ac:dyDescent="0.25">
      <c r="A46" s="19">
        <v>7</v>
      </c>
      <c r="B46" s="29" t="s">
        <v>52</v>
      </c>
      <c r="C46" s="21" t="s">
        <v>53</v>
      </c>
      <c r="D46" s="23">
        <v>0</v>
      </c>
      <c r="E46" s="23">
        <v>0</v>
      </c>
      <c r="F46" s="23">
        <v>0</v>
      </c>
      <c r="G46" s="23">
        <f>(D43+E43)*0.0476*0</f>
        <v>0</v>
      </c>
      <c r="H46" s="23">
        <f>SUM(D46:G46)</f>
        <v>0</v>
      </c>
    </row>
    <row r="47" spans="1:11" ht="19.5" customHeight="1" x14ac:dyDescent="0.25">
      <c r="A47" s="19"/>
      <c r="B47" s="20" t="s">
        <v>24</v>
      </c>
      <c r="C47" s="21" t="s">
        <v>54</v>
      </c>
      <c r="D47" s="23">
        <f>D43+D45+D46</f>
        <v>1513.914192</v>
      </c>
      <c r="E47" s="23">
        <f>E43+E45+E46</f>
        <v>301.23254700000001</v>
      </c>
      <c r="F47" s="23">
        <f>F43+F45+F46</f>
        <v>0</v>
      </c>
      <c r="G47" s="23">
        <f>G43+G45+G46</f>
        <v>47.078899999999997</v>
      </c>
      <c r="H47" s="23">
        <f>SUM(D47:G47)</f>
        <v>1862.225639</v>
      </c>
    </row>
    <row r="48" spans="1:11" ht="21" customHeight="1" x14ac:dyDescent="0.25">
      <c r="A48" s="58" t="s">
        <v>55</v>
      </c>
      <c r="B48" s="59"/>
      <c r="C48" s="59"/>
      <c r="D48" s="59"/>
      <c r="E48" s="59"/>
      <c r="F48" s="59"/>
      <c r="G48" s="59"/>
      <c r="H48" s="59"/>
    </row>
    <row r="49" spans="1:14" x14ac:dyDescent="0.25">
      <c r="A49" s="19">
        <v>8</v>
      </c>
      <c r="B49" s="20"/>
      <c r="C49" s="21" t="s">
        <v>56</v>
      </c>
      <c r="D49" s="23">
        <v>0</v>
      </c>
      <c r="E49" s="23">
        <v>0</v>
      </c>
      <c r="F49" s="23">
        <v>0</v>
      </c>
      <c r="G49" s="23">
        <v>14.401</v>
      </c>
      <c r="H49" s="23">
        <f>SUM(D49:G49)</f>
        <v>14.401</v>
      </c>
    </row>
    <row r="50" spans="1:14" x14ac:dyDescent="0.25">
      <c r="A50" s="19">
        <v>9</v>
      </c>
      <c r="B50" s="20"/>
      <c r="C50" s="21" t="s">
        <v>57</v>
      </c>
      <c r="D50" s="23">
        <v>0</v>
      </c>
      <c r="E50" s="23">
        <v>0</v>
      </c>
      <c r="F50" s="23">
        <v>0</v>
      </c>
      <c r="G50" s="23">
        <v>0</v>
      </c>
      <c r="H50" s="23">
        <f>SUM(D50:G50)</f>
        <v>0</v>
      </c>
    </row>
    <row r="51" spans="1:14" x14ac:dyDescent="0.25">
      <c r="A51" s="19"/>
      <c r="B51" s="20" t="s">
        <v>24</v>
      </c>
      <c r="C51" s="21" t="s">
        <v>58</v>
      </c>
      <c r="D51" s="23">
        <f>D47+D49+D50</f>
        <v>1513.914192</v>
      </c>
      <c r="E51" s="23">
        <f>E47+E49+E50</f>
        <v>301.23254700000001</v>
      </c>
      <c r="F51" s="23">
        <f>F47+F49+F50</f>
        <v>0</v>
      </c>
      <c r="G51" s="23">
        <f>G47+G49+G50</f>
        <v>61.479900000000001</v>
      </c>
      <c r="H51" s="23">
        <f>SUM(D51:G51)</f>
        <v>1876.6266390000001</v>
      </c>
    </row>
    <row r="52" spans="1:14" ht="21" customHeight="1" x14ac:dyDescent="0.25">
      <c r="A52" s="58" t="s">
        <v>59</v>
      </c>
      <c r="B52" s="59"/>
      <c r="C52" s="59"/>
      <c r="D52" s="59"/>
      <c r="E52" s="59"/>
      <c r="F52" s="59"/>
      <c r="G52" s="59"/>
      <c r="H52" s="59"/>
    </row>
    <row r="53" spans="1:14" ht="25.5" x14ac:dyDescent="0.25">
      <c r="A53" s="19">
        <v>10</v>
      </c>
      <c r="B53" s="20" t="s">
        <v>60</v>
      </c>
      <c r="C53" s="21" t="s">
        <v>61</v>
      </c>
      <c r="D53" s="23">
        <f>D51*0.03</f>
        <v>45.41742576</v>
      </c>
      <c r="E53" s="23">
        <f>E51*0.03</f>
        <v>9.0369764099999994</v>
      </c>
      <c r="F53" s="23">
        <f>F51*0.03</f>
        <v>0</v>
      </c>
      <c r="G53" s="23">
        <f>G51*0.03</f>
        <v>1.8443969999999998</v>
      </c>
      <c r="H53" s="23">
        <f>SUM(D53:G53)</f>
        <v>56.298799170000002</v>
      </c>
    </row>
    <row r="54" spans="1:14" x14ac:dyDescent="0.25">
      <c r="A54" s="19"/>
      <c r="B54" s="20" t="s">
        <v>24</v>
      </c>
      <c r="C54" s="21" t="s">
        <v>62</v>
      </c>
      <c r="D54" s="23">
        <f>D51+D53</f>
        <v>1559.33161776</v>
      </c>
      <c r="E54" s="23">
        <f>E51+E53</f>
        <v>310.26952341000003</v>
      </c>
      <c r="F54" s="23">
        <f>F51+F53</f>
        <v>0</v>
      </c>
      <c r="G54" s="23">
        <f>G51+G53</f>
        <v>63.324297000000001</v>
      </c>
      <c r="H54" s="23">
        <f>SUM(D54:G54)</f>
        <v>1932.9254381700002</v>
      </c>
    </row>
    <row r="55" spans="1:14" ht="25.5" x14ac:dyDescent="0.25">
      <c r="A55" s="53"/>
      <c r="B55" s="31"/>
      <c r="C55" s="32" t="s">
        <v>84</v>
      </c>
      <c r="D55" s="33">
        <f>D54*1.08698992459614</f>
        <v>1694.9777576093195</v>
      </c>
      <c r="E55" s="33">
        <f t="shared" ref="E55:G55" si="2">E54*1.08698992459614</f>
        <v>337.25984585591624</v>
      </c>
      <c r="F55" s="33">
        <f>F54*1.08698992459614</f>
        <v>0</v>
      </c>
      <c r="G55" s="33">
        <f t="shared" si="2"/>
        <v>68.832872821133577</v>
      </c>
      <c r="H55" s="33">
        <f>SUM(D55:G55)</f>
        <v>2101.0704762863693</v>
      </c>
      <c r="N55" s="30"/>
    </row>
    <row r="56" spans="1:14" ht="21" customHeight="1" x14ac:dyDescent="0.25">
      <c r="A56" s="58" t="s">
        <v>63</v>
      </c>
      <c r="B56" s="59"/>
      <c r="C56" s="59"/>
      <c r="D56" s="59"/>
      <c r="E56" s="59"/>
      <c r="F56" s="59"/>
      <c r="G56" s="59"/>
      <c r="H56" s="59"/>
      <c r="N56" s="30"/>
    </row>
    <row r="57" spans="1:14" ht="20.25" customHeight="1" x14ac:dyDescent="0.25">
      <c r="A57" s="21">
        <v>11</v>
      </c>
      <c r="B57" s="29" t="s">
        <v>64</v>
      </c>
      <c r="C57" s="35" t="s">
        <v>65</v>
      </c>
      <c r="D57" s="23">
        <f>D55</f>
        <v>1694.9777576093195</v>
      </c>
      <c r="E57" s="23">
        <f t="shared" ref="E57:G57" si="3">E55</f>
        <v>337.25984585591624</v>
      </c>
      <c r="F57" s="23">
        <f t="shared" si="3"/>
        <v>0</v>
      </c>
      <c r="G57" s="23">
        <f t="shared" si="3"/>
        <v>68.832872821133577</v>
      </c>
      <c r="H57" s="23">
        <f>SUM(D57:G57)</f>
        <v>2101.0704762863693</v>
      </c>
      <c r="I57" s="24"/>
      <c r="N57" s="30"/>
    </row>
    <row r="58" spans="1:14" x14ac:dyDescent="0.25">
      <c r="A58" s="19"/>
      <c r="B58" s="20"/>
      <c r="C58" s="21" t="s">
        <v>66</v>
      </c>
      <c r="D58" s="23">
        <f>D57*0.2</f>
        <v>338.99555152186394</v>
      </c>
      <c r="E58" s="23">
        <f>E57*0.2</f>
        <v>67.451969171183251</v>
      </c>
      <c r="F58" s="23">
        <f>F57*0.2</f>
        <v>0</v>
      </c>
      <c r="G58" s="23">
        <f>G57*0.2</f>
        <v>13.766574564226715</v>
      </c>
      <c r="H58" s="23">
        <f>H57*0.2</f>
        <v>420.21409525727387</v>
      </c>
      <c r="I58" s="24"/>
      <c r="N58" s="30"/>
    </row>
    <row r="59" spans="1:14" x14ac:dyDescent="0.25">
      <c r="A59" s="19"/>
      <c r="B59" s="20" t="s">
        <v>24</v>
      </c>
      <c r="C59" s="21" t="s">
        <v>67</v>
      </c>
      <c r="D59" s="23">
        <f>D57+D58</f>
        <v>2033.9733091311834</v>
      </c>
      <c r="E59" s="23">
        <f>E57+E58</f>
        <v>404.71181502709948</v>
      </c>
      <c r="F59" s="23">
        <f>F57+F58</f>
        <v>0</v>
      </c>
      <c r="G59" s="23">
        <f>G57+G58</f>
        <v>82.599447385360293</v>
      </c>
      <c r="H59" s="23">
        <f>H57+H58</f>
        <v>2521.2845715436433</v>
      </c>
      <c r="I59" s="24"/>
      <c r="N59" s="30"/>
    </row>
    <row r="60" spans="1:14" x14ac:dyDescent="0.25">
      <c r="N60" s="30"/>
    </row>
    <row r="61" spans="1:14" x14ac:dyDescent="0.25">
      <c r="C61" s="36"/>
      <c r="N61" s="30"/>
    </row>
    <row r="62" spans="1:14" x14ac:dyDescent="0.25">
      <c r="C62" s="36" t="s">
        <v>68</v>
      </c>
      <c r="N62" s="30"/>
    </row>
    <row r="63" spans="1:14" x14ac:dyDescent="0.25">
      <c r="C63" s="36"/>
      <c r="N63" s="30"/>
    </row>
    <row r="64" spans="1:14" x14ac:dyDescent="0.25">
      <c r="C64" s="36" t="s">
        <v>69</v>
      </c>
      <c r="N64" s="30"/>
    </row>
    <row r="65" spans="1:14" ht="39" customHeight="1" x14ac:dyDescent="0.25">
      <c r="A65" s="65" t="s">
        <v>70</v>
      </c>
      <c r="B65" s="66"/>
      <c r="C65" s="66"/>
      <c r="D65" s="66"/>
      <c r="E65" s="66"/>
      <c r="F65" s="66"/>
      <c r="G65" s="66"/>
      <c r="H65" s="66"/>
      <c r="N65" s="30"/>
    </row>
    <row r="66" spans="1:14" x14ac:dyDescent="0.25">
      <c r="N66" s="30"/>
    </row>
    <row r="67" spans="1:14" x14ac:dyDescent="0.25">
      <c r="N67" s="30"/>
    </row>
    <row r="68" spans="1:14" x14ac:dyDescent="0.25">
      <c r="N68" s="30"/>
    </row>
    <row r="69" spans="1:14" x14ac:dyDescent="0.25">
      <c r="N69" s="30"/>
    </row>
    <row r="70" spans="1:14" x14ac:dyDescent="0.25">
      <c r="N70" s="30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O67"/>
  <sheetViews>
    <sheetView view="pageBreakPreview" topLeftCell="A37" zoomScale="85" zoomScaleNormal="85" zoomScaleSheetLayoutView="85" workbookViewId="0">
      <selection activeCell="L62" sqref="L62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5" max="15" width="10.425781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89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6141.009509756268</v>
      </c>
      <c r="E6" s="12" t="s">
        <v>5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80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11" x14ac:dyDescent="0.25">
      <c r="A17" s="1"/>
      <c r="B17" s="2"/>
      <c r="C17" s="2"/>
      <c r="D17" s="8"/>
      <c r="E17" s="8"/>
      <c r="F17" s="8"/>
      <c r="G17" s="8"/>
      <c r="H17" s="3"/>
    </row>
    <row r="18" spans="1:11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11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</row>
    <row r="20" spans="1:11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</row>
    <row r="21" spans="1:11" x14ac:dyDescent="0.25">
      <c r="A21" s="62"/>
      <c r="B21" s="63"/>
      <c r="C21" s="62"/>
      <c r="D21" s="62"/>
      <c r="E21" s="62"/>
      <c r="F21" s="62"/>
      <c r="G21" s="62"/>
      <c r="H21" s="62"/>
    </row>
    <row r="22" spans="1:11" ht="6.75" customHeight="1" x14ac:dyDescent="0.25">
      <c r="A22" s="62"/>
      <c r="B22" s="63"/>
      <c r="C22" s="62"/>
      <c r="D22" s="62"/>
      <c r="E22" s="62"/>
      <c r="F22" s="62"/>
      <c r="G22" s="62"/>
      <c r="H22" s="62"/>
    </row>
    <row r="23" spans="1:11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</row>
    <row r="24" spans="1:11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</row>
    <row r="25" spans="1:11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</row>
    <row r="26" spans="1:11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</row>
    <row r="27" spans="1:11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  <c r="K27" s="37"/>
    </row>
    <row r="28" spans="1:11" ht="30" customHeight="1" x14ac:dyDescent="0.25">
      <c r="A28" s="19"/>
      <c r="B28" s="20" t="s">
        <v>27</v>
      </c>
      <c r="C28" s="21" t="s">
        <v>28</v>
      </c>
      <c r="D28" s="23">
        <v>4818.2389999999996</v>
      </c>
      <c r="E28" s="23">
        <v>255.53800000000001</v>
      </c>
      <c r="F28" s="23">
        <v>0</v>
      </c>
      <c r="G28" s="23">
        <v>0</v>
      </c>
      <c r="H28" s="23">
        <f>SUM(D28:G28)</f>
        <v>5073.777</v>
      </c>
      <c r="J28" s="25"/>
      <c r="K28" s="41"/>
    </row>
    <row r="29" spans="1:11" ht="30" hidden="1" customHeight="1" x14ac:dyDescent="0.25">
      <c r="A29" s="19"/>
      <c r="B29" s="20" t="s">
        <v>29</v>
      </c>
      <c r="C29" s="21" t="s">
        <v>30</v>
      </c>
      <c r="D29" s="23">
        <v>0</v>
      </c>
      <c r="E29" s="23">
        <v>0</v>
      </c>
      <c r="F29" s="23">
        <v>0</v>
      </c>
      <c r="G29" s="23">
        <v>0</v>
      </c>
      <c r="H29" s="23">
        <f>SUM(D29:G29)</f>
        <v>0</v>
      </c>
      <c r="I29" s="24"/>
      <c r="K29" s="42"/>
    </row>
    <row r="30" spans="1:11" ht="30" hidden="1" customHeight="1" x14ac:dyDescent="0.25">
      <c r="A30" s="19"/>
      <c r="B30" s="20" t="s">
        <v>31</v>
      </c>
      <c r="C30" s="21" t="s">
        <v>32</v>
      </c>
      <c r="D30" s="23"/>
      <c r="E30" s="23"/>
      <c r="F30" s="23"/>
      <c r="G30" s="23"/>
      <c r="H30" s="23">
        <f t="shared" ref="H30:H32" si="0">SUM(D30:G30)</f>
        <v>0</v>
      </c>
      <c r="I30" s="24"/>
    </row>
    <row r="31" spans="1:11" ht="30" hidden="1" customHeight="1" x14ac:dyDescent="0.25">
      <c r="A31" s="19"/>
      <c r="B31" s="20" t="s">
        <v>33</v>
      </c>
      <c r="C31" s="21" t="s">
        <v>34</v>
      </c>
      <c r="D31" s="23"/>
      <c r="E31" s="23"/>
      <c r="F31" s="23"/>
      <c r="G31" s="23"/>
      <c r="H31" s="23">
        <f t="shared" si="0"/>
        <v>0</v>
      </c>
      <c r="I31" s="24"/>
    </row>
    <row r="32" spans="1:11" ht="30" hidden="1" customHeight="1" x14ac:dyDescent="0.25">
      <c r="A32" s="19"/>
      <c r="B32" s="20" t="s">
        <v>35</v>
      </c>
      <c r="C32" s="21" t="s">
        <v>36</v>
      </c>
      <c r="D32" s="23"/>
      <c r="E32" s="23"/>
      <c r="F32" s="23"/>
      <c r="G32" s="23"/>
      <c r="H32" s="23">
        <f t="shared" si="0"/>
        <v>0</v>
      </c>
      <c r="I32" s="24"/>
    </row>
    <row r="33" spans="1:12" ht="30" customHeight="1" x14ac:dyDescent="0.25">
      <c r="A33" s="19"/>
      <c r="B33" s="20" t="s">
        <v>29</v>
      </c>
      <c r="C33" s="21" t="s">
        <v>30</v>
      </c>
      <c r="D33" s="23">
        <v>0</v>
      </c>
      <c r="E33" s="23">
        <v>0</v>
      </c>
      <c r="F33" s="23">
        <v>33.872</v>
      </c>
      <c r="G33" s="23">
        <v>0</v>
      </c>
      <c r="H33" s="23">
        <f>SUM(D33:G33)</f>
        <v>33.872</v>
      </c>
      <c r="I33" s="24"/>
    </row>
    <row r="34" spans="1:12" ht="29.25" customHeight="1" x14ac:dyDescent="0.25">
      <c r="A34" s="19"/>
      <c r="B34" s="20" t="s">
        <v>24</v>
      </c>
      <c r="C34" s="21" t="s">
        <v>37</v>
      </c>
      <c r="D34" s="23">
        <f>SUM(D28:D32)</f>
        <v>4818.2389999999996</v>
      </c>
      <c r="E34" s="23">
        <f>SUM(E28:E32)</f>
        <v>255.53800000000001</v>
      </c>
      <c r="F34" s="23">
        <f>SUM(F28:F33)</f>
        <v>33.872</v>
      </c>
      <c r="G34" s="23">
        <f>SUM(G28:G32)</f>
        <v>0</v>
      </c>
      <c r="H34" s="23">
        <f>SUM(D34:G34)</f>
        <v>5107.6490000000003</v>
      </c>
      <c r="K34" s="25"/>
      <c r="L34" s="25"/>
    </row>
    <row r="35" spans="1:12" ht="21" hidden="1" customHeight="1" x14ac:dyDescent="0.25">
      <c r="A35" s="58" t="s">
        <v>38</v>
      </c>
      <c r="B35" s="59"/>
      <c r="C35" s="59"/>
      <c r="D35" s="59"/>
      <c r="E35" s="59"/>
      <c r="F35" s="59"/>
      <c r="G35" s="59"/>
      <c r="H35" s="59"/>
    </row>
    <row r="36" spans="1:12" hidden="1" x14ac:dyDescent="0.25">
      <c r="A36" s="19"/>
      <c r="B36" s="20" t="s">
        <v>24</v>
      </c>
      <c r="C36" s="21" t="s">
        <v>39</v>
      </c>
      <c r="D36" s="22">
        <v>16208.57</v>
      </c>
      <c r="E36" s="22">
        <v>69395.45</v>
      </c>
      <c r="F36" s="22"/>
      <c r="G36" s="22"/>
      <c r="H36" s="22">
        <v>85604.02</v>
      </c>
    </row>
    <row r="37" spans="1:12" ht="21" customHeight="1" x14ac:dyDescent="0.25">
      <c r="A37" s="58" t="s">
        <v>40</v>
      </c>
      <c r="B37" s="59"/>
      <c r="C37" s="59"/>
      <c r="D37" s="59"/>
      <c r="E37" s="59"/>
      <c r="F37" s="59"/>
      <c r="G37" s="59"/>
      <c r="H37" s="59"/>
    </row>
    <row r="38" spans="1:12" ht="34.5" hidden="1" customHeight="1" x14ac:dyDescent="0.25">
      <c r="A38" s="26"/>
      <c r="B38" s="52"/>
      <c r="C38" s="21" t="s">
        <v>41</v>
      </c>
      <c r="D38" s="28">
        <v>0</v>
      </c>
      <c r="E38" s="28">
        <v>0</v>
      </c>
      <c r="F38" s="22"/>
      <c r="G38" s="22"/>
      <c r="H38" s="28">
        <f>SUM(D38:G38)</f>
        <v>0</v>
      </c>
    </row>
    <row r="39" spans="1:12" ht="25.5" customHeight="1" x14ac:dyDescent="0.25">
      <c r="A39" s="19"/>
      <c r="B39" s="20" t="s">
        <v>24</v>
      </c>
      <c r="C39" s="21" t="s">
        <v>42</v>
      </c>
      <c r="D39" s="23">
        <f>D38+D34</f>
        <v>4818.2389999999996</v>
      </c>
      <c r="E39" s="23">
        <f>E38+E34</f>
        <v>255.53800000000001</v>
      </c>
      <c r="F39" s="23">
        <f>F38+F34</f>
        <v>33.872</v>
      </c>
      <c r="G39" s="23">
        <f>G38+G34</f>
        <v>0</v>
      </c>
      <c r="H39" s="23">
        <f>SUM(D39:G39)</f>
        <v>5107.6490000000003</v>
      </c>
    </row>
    <row r="40" spans="1:12" ht="21" customHeight="1" x14ac:dyDescent="0.25">
      <c r="A40" s="58" t="s">
        <v>43</v>
      </c>
      <c r="B40" s="59"/>
      <c r="C40" s="59"/>
      <c r="D40" s="59"/>
      <c r="E40" s="59"/>
      <c r="F40" s="59"/>
      <c r="G40" s="59"/>
      <c r="H40" s="59"/>
    </row>
    <row r="41" spans="1:12" ht="43.5" customHeight="1" x14ac:dyDescent="0.25">
      <c r="A41" s="19"/>
      <c r="B41" s="20" t="s">
        <v>44</v>
      </c>
      <c r="C41" s="21" t="s">
        <v>45</v>
      </c>
      <c r="D41" s="23">
        <f>D39*0.029</f>
        <v>139.72893099999999</v>
      </c>
      <c r="E41" s="23">
        <f>E39*0.029</f>
        <v>7.4106020000000008</v>
      </c>
      <c r="F41" s="23">
        <v>0</v>
      </c>
      <c r="G41" s="23">
        <v>0</v>
      </c>
      <c r="H41" s="23">
        <f>SUM(D41:G41)</f>
        <v>147.139533</v>
      </c>
      <c r="K41" s="25"/>
    </row>
    <row r="42" spans="1:12" ht="20.25" customHeight="1" x14ac:dyDescent="0.25">
      <c r="A42" s="19"/>
      <c r="B42" s="20"/>
      <c r="C42" s="21" t="s">
        <v>46</v>
      </c>
      <c r="D42" s="23">
        <v>0</v>
      </c>
      <c r="E42" s="23">
        <v>0</v>
      </c>
      <c r="F42" s="23">
        <v>0</v>
      </c>
      <c r="G42" s="23">
        <v>158.90100000000001</v>
      </c>
      <c r="H42" s="23">
        <f>SUM(D42:G42)</f>
        <v>158.90100000000001</v>
      </c>
    </row>
    <row r="43" spans="1:12" ht="20.25" customHeight="1" x14ac:dyDescent="0.25">
      <c r="A43" s="19"/>
      <c r="B43" s="20"/>
      <c r="C43" s="21" t="s">
        <v>47</v>
      </c>
      <c r="D43" s="23">
        <v>0</v>
      </c>
      <c r="E43" s="23">
        <v>0</v>
      </c>
      <c r="F43" s="23">
        <v>0</v>
      </c>
      <c r="G43" s="23">
        <v>39.484999999999999</v>
      </c>
      <c r="H43" s="23">
        <f>SUM(D43:G43)</f>
        <v>39.484999999999999</v>
      </c>
      <c r="I43" s="48"/>
    </row>
    <row r="44" spans="1:12" ht="19.5" customHeight="1" x14ac:dyDescent="0.25">
      <c r="A44" s="19"/>
      <c r="B44" s="20" t="s">
        <v>24</v>
      </c>
      <c r="C44" s="21" t="s">
        <v>48</v>
      </c>
      <c r="D44" s="23">
        <f>D39+D41+D42+D43</f>
        <v>4957.9679309999992</v>
      </c>
      <c r="E44" s="23">
        <f>E39+E41+E42+E43</f>
        <v>262.94860199999999</v>
      </c>
      <c r="F44" s="23">
        <f>F39+F41+F42+F43</f>
        <v>33.872</v>
      </c>
      <c r="G44" s="23">
        <f>G39+G41+G42+G43</f>
        <v>198.38600000000002</v>
      </c>
      <c r="H44" s="23">
        <f>SUM(D44:G44)</f>
        <v>5453.1745330000003</v>
      </c>
      <c r="I44" s="25"/>
    </row>
    <row r="45" spans="1:12" ht="21" customHeight="1" x14ac:dyDescent="0.25">
      <c r="A45" s="58" t="s">
        <v>49</v>
      </c>
      <c r="B45" s="59"/>
      <c r="C45" s="59"/>
      <c r="D45" s="59"/>
      <c r="E45" s="59"/>
      <c r="F45" s="59"/>
      <c r="G45" s="59"/>
      <c r="H45" s="59"/>
    </row>
    <row r="46" spans="1:12" ht="48.75" customHeight="1" x14ac:dyDescent="0.25">
      <c r="A46" s="19"/>
      <c r="B46" s="29" t="s">
        <v>50</v>
      </c>
      <c r="C46" s="21" t="s">
        <v>51</v>
      </c>
      <c r="D46" s="23">
        <v>0</v>
      </c>
      <c r="E46" s="23">
        <v>0</v>
      </c>
      <c r="F46" s="23">
        <v>0</v>
      </c>
      <c r="G46" s="23">
        <f>(D44+E44+F44)*0.0214*0</f>
        <v>0</v>
      </c>
      <c r="H46" s="23">
        <f>SUM(D46:G46)</f>
        <v>0</v>
      </c>
    </row>
    <row r="47" spans="1:12" ht="48" customHeight="1" x14ac:dyDescent="0.25">
      <c r="A47" s="19"/>
      <c r="B47" s="29" t="s">
        <v>52</v>
      </c>
      <c r="C47" s="21" t="s">
        <v>53</v>
      </c>
      <c r="D47" s="23">
        <v>0</v>
      </c>
      <c r="E47" s="23">
        <v>0</v>
      </c>
      <c r="F47" s="23">
        <v>0</v>
      </c>
      <c r="G47" s="23">
        <f>(D44+E44)*0.0476*0</f>
        <v>0</v>
      </c>
      <c r="H47" s="23">
        <f>SUM(D47:G47)</f>
        <v>0</v>
      </c>
    </row>
    <row r="48" spans="1:12" ht="19.5" customHeight="1" x14ac:dyDescent="0.25">
      <c r="A48" s="19"/>
      <c r="B48" s="20" t="s">
        <v>24</v>
      </c>
      <c r="C48" s="21" t="s">
        <v>54</v>
      </c>
      <c r="D48" s="23">
        <f>D44+D46+D47</f>
        <v>4957.9679309999992</v>
      </c>
      <c r="E48" s="23">
        <f>E44+E46+E47</f>
        <v>262.94860199999999</v>
      </c>
      <c r="F48" s="23">
        <f>F44+F46+F47</f>
        <v>33.872</v>
      </c>
      <c r="G48" s="23">
        <f>G44+G46+G47</f>
        <v>198.38600000000002</v>
      </c>
      <c r="H48" s="23">
        <f>SUM(D48:G48)</f>
        <v>5453.1745330000003</v>
      </c>
    </row>
    <row r="49" spans="1:9" ht="21" customHeight="1" x14ac:dyDescent="0.25">
      <c r="A49" s="58" t="s">
        <v>55</v>
      </c>
      <c r="B49" s="59"/>
      <c r="C49" s="59"/>
      <c r="D49" s="59"/>
      <c r="E49" s="59"/>
      <c r="F49" s="59"/>
      <c r="G49" s="59"/>
      <c r="H49" s="59"/>
    </row>
    <row r="50" spans="1:9" x14ac:dyDescent="0.25">
      <c r="A50" s="19"/>
      <c r="B50" s="20"/>
      <c r="C50" s="21" t="s">
        <v>56</v>
      </c>
      <c r="D50" s="23">
        <v>0</v>
      </c>
      <c r="E50" s="23">
        <v>0</v>
      </c>
      <c r="F50" s="23">
        <v>0</v>
      </c>
      <c r="G50" s="23">
        <v>31.826000000000001</v>
      </c>
      <c r="H50" s="23">
        <f>SUM(D50:G50)</f>
        <v>31.826000000000001</v>
      </c>
    </row>
    <row r="51" spans="1:9" x14ac:dyDescent="0.25">
      <c r="A51" s="19"/>
      <c r="B51" s="20"/>
      <c r="C51" s="21" t="s">
        <v>57</v>
      </c>
      <c r="D51" s="23">
        <v>0</v>
      </c>
      <c r="E51" s="23">
        <v>0</v>
      </c>
      <c r="F51" s="23">
        <v>0</v>
      </c>
      <c r="G51" s="23">
        <v>0</v>
      </c>
      <c r="H51" s="23">
        <f>SUM(D51:G51)</f>
        <v>0</v>
      </c>
    </row>
    <row r="52" spans="1:9" x14ac:dyDescent="0.25">
      <c r="A52" s="19"/>
      <c r="B52" s="20" t="s">
        <v>24</v>
      </c>
      <c r="C52" s="21" t="s">
        <v>58</v>
      </c>
      <c r="D52" s="23">
        <f>D48+D50+D51</f>
        <v>4957.9679309999992</v>
      </c>
      <c r="E52" s="23">
        <f>E48+E50+E51</f>
        <v>262.94860199999999</v>
      </c>
      <c r="F52" s="23">
        <f>F48+F50+F51</f>
        <v>33.872</v>
      </c>
      <c r="G52" s="23">
        <f>G48+G50+G51</f>
        <v>230.21200000000002</v>
      </c>
      <c r="H52" s="23">
        <f>SUM(D52:G52)</f>
        <v>5485.0005330000004</v>
      </c>
    </row>
    <row r="53" spans="1:9" ht="21" customHeight="1" x14ac:dyDescent="0.25">
      <c r="A53" s="58" t="s">
        <v>59</v>
      </c>
      <c r="B53" s="59"/>
      <c r="C53" s="59"/>
      <c r="D53" s="59"/>
      <c r="E53" s="59"/>
      <c r="F53" s="59"/>
      <c r="G53" s="59"/>
      <c r="H53" s="59"/>
    </row>
    <row r="54" spans="1:9" ht="25.5" x14ac:dyDescent="0.25">
      <c r="A54" s="19"/>
      <c r="B54" s="20" t="s">
        <v>60</v>
      </c>
      <c r="C54" s="21" t="s">
        <v>61</v>
      </c>
      <c r="D54" s="23">
        <f>D52*0.03</f>
        <v>148.73903792999997</v>
      </c>
      <c r="E54" s="23">
        <f>E52*0.03</f>
        <v>7.8884580599999996</v>
      </c>
      <c r="F54" s="23">
        <f>F52*0.03</f>
        <v>1.01616</v>
      </c>
      <c r="G54" s="23">
        <f>G52*0.03</f>
        <v>6.9063600000000003</v>
      </c>
      <c r="H54" s="23">
        <f>SUM(D54:G54)</f>
        <v>164.55001598999999</v>
      </c>
    </row>
    <row r="55" spans="1:9" x14ac:dyDescent="0.25">
      <c r="A55" s="19"/>
      <c r="B55" s="20" t="s">
        <v>24</v>
      </c>
      <c r="C55" s="21" t="s">
        <v>62</v>
      </c>
      <c r="D55" s="23">
        <f>D52+D54</f>
        <v>5106.7069689299988</v>
      </c>
      <c r="E55" s="23">
        <f>E52+E54</f>
        <v>270.83706006</v>
      </c>
      <c r="F55" s="23">
        <f>F52+F54</f>
        <v>34.888159999999999</v>
      </c>
      <c r="G55" s="23">
        <f>G52+G54</f>
        <v>237.11836000000002</v>
      </c>
      <c r="H55" s="23">
        <f>SUM(D55:G55)</f>
        <v>5649.5505489899997</v>
      </c>
    </row>
    <row r="56" spans="1:9" ht="25.5" x14ac:dyDescent="0.25">
      <c r="A56" s="53"/>
      <c r="B56" s="31"/>
      <c r="C56" s="32" t="s">
        <v>85</v>
      </c>
      <c r="D56" s="33">
        <f>D55*1.08699080688005</f>
        <v>5550.9435286571934</v>
      </c>
      <c r="E56" s="33">
        <f t="shared" ref="E56:G56" si="1">E55*1.08699080688005</f>
        <v>294.39739444763995</v>
      </c>
      <c r="F56" s="33">
        <f t="shared" si="1"/>
        <v>37.923109188960282</v>
      </c>
      <c r="G56" s="33">
        <f t="shared" si="1"/>
        <v>257.74547746247418</v>
      </c>
      <c r="H56" s="33">
        <f>SUM(D56:G56)</f>
        <v>6141.009509756268</v>
      </c>
    </row>
    <row r="57" spans="1:9" ht="21" customHeight="1" x14ac:dyDescent="0.25">
      <c r="A57" s="58" t="s">
        <v>63</v>
      </c>
      <c r="B57" s="59"/>
      <c r="C57" s="59"/>
      <c r="D57" s="59"/>
      <c r="E57" s="59"/>
      <c r="F57" s="59"/>
      <c r="G57" s="59"/>
      <c r="H57" s="59"/>
    </row>
    <row r="58" spans="1:9" ht="20.25" customHeight="1" x14ac:dyDescent="0.25">
      <c r="A58" s="51"/>
      <c r="B58" s="29" t="s">
        <v>64</v>
      </c>
      <c r="C58" s="35" t="s">
        <v>65</v>
      </c>
      <c r="D58" s="23">
        <f>D56</f>
        <v>5550.9435286571934</v>
      </c>
      <c r="E58" s="23">
        <f t="shared" ref="E58:G58" si="2">E56</f>
        <v>294.39739444763995</v>
      </c>
      <c r="F58" s="23">
        <f t="shared" si="2"/>
        <v>37.923109188960282</v>
      </c>
      <c r="G58" s="23">
        <f t="shared" si="2"/>
        <v>257.74547746247418</v>
      </c>
      <c r="H58" s="23">
        <f>SUM(D58:G58)</f>
        <v>6141.009509756268</v>
      </c>
      <c r="I58" s="24"/>
    </row>
    <row r="59" spans="1:9" x14ac:dyDescent="0.25">
      <c r="A59" s="19"/>
      <c r="B59" s="20"/>
      <c r="C59" s="21" t="s">
        <v>66</v>
      </c>
      <c r="D59" s="23">
        <f>D58*0.2</f>
        <v>1110.1887057314386</v>
      </c>
      <c r="E59" s="23">
        <f>E58*0.2</f>
        <v>58.879478889527995</v>
      </c>
      <c r="F59" s="23">
        <f>F58*0.2</f>
        <v>7.5846218377920565</v>
      </c>
      <c r="G59" s="23">
        <f>G58*0.2</f>
        <v>51.549095492494843</v>
      </c>
      <c r="H59" s="23">
        <f>H58*0.2</f>
        <v>1228.2019019512536</v>
      </c>
      <c r="I59" s="24"/>
    </row>
    <row r="60" spans="1:9" x14ac:dyDescent="0.25">
      <c r="A60" s="19"/>
      <c r="B60" s="20" t="s">
        <v>24</v>
      </c>
      <c r="C60" s="21" t="s">
        <v>67</v>
      </c>
      <c r="D60" s="23">
        <f>D58+D59</f>
        <v>6661.1322343886322</v>
      </c>
      <c r="E60" s="23">
        <f>E58+E59</f>
        <v>353.27687333716796</v>
      </c>
      <c r="F60" s="23">
        <f>F58+F59</f>
        <v>45.507731026752339</v>
      </c>
      <c r="G60" s="23">
        <f>G58+G59</f>
        <v>309.294572954969</v>
      </c>
      <c r="H60" s="23">
        <f>H58+H59</f>
        <v>7369.2114117075216</v>
      </c>
      <c r="I60" s="24"/>
    </row>
    <row r="62" spans="1:9" x14ac:dyDescent="0.25">
      <c r="C62" s="36"/>
    </row>
    <row r="63" spans="1:9" x14ac:dyDescent="0.25">
      <c r="C63" s="36" t="s">
        <v>68</v>
      </c>
    </row>
    <row r="64" spans="1:9" x14ac:dyDescent="0.25">
      <c r="C64" s="36"/>
    </row>
    <row r="65" spans="1:15" x14ac:dyDescent="0.25">
      <c r="C65" s="36" t="s">
        <v>69</v>
      </c>
      <c r="M65" s="37"/>
      <c r="N65" s="37"/>
      <c r="O65" s="37"/>
    </row>
    <row r="66" spans="1:15" ht="34.5" customHeight="1" x14ac:dyDescent="0.25">
      <c r="A66" s="65" t="s">
        <v>70</v>
      </c>
      <c r="B66" s="66"/>
      <c r="C66" s="66"/>
      <c r="D66" s="66"/>
      <c r="E66" s="66"/>
      <c r="F66" s="66"/>
      <c r="G66" s="66"/>
      <c r="H66" s="66"/>
      <c r="K66" s="37"/>
      <c r="L66" s="37"/>
      <c r="M66" s="37"/>
      <c r="N66" s="37"/>
      <c r="O66" s="37"/>
    </row>
    <row r="67" spans="1:15" x14ac:dyDescent="0.25">
      <c r="K67" s="39"/>
      <c r="L67" s="40"/>
      <c r="M67" s="37"/>
      <c r="N67" s="37"/>
      <c r="O67" s="41"/>
    </row>
  </sheetData>
  <mergeCells count="21">
    <mergeCell ref="A40:H40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5:H35"/>
    <mergeCell ref="A37:H37"/>
    <mergeCell ref="A45:H45"/>
    <mergeCell ref="A49:H49"/>
    <mergeCell ref="A53:H53"/>
    <mergeCell ref="A57:H57"/>
    <mergeCell ref="A66:H66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72"/>
  <sheetViews>
    <sheetView view="pageBreakPreview" topLeftCell="A19" zoomScale="85" zoomScaleNormal="85" zoomScaleSheetLayoutView="85" workbookViewId="0">
      <selection activeCell="I51" sqref="I51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2.285156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89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5087.8053014963052</v>
      </c>
      <c r="E6" s="12" t="s">
        <v>5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81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9" x14ac:dyDescent="0.25">
      <c r="A17" s="1"/>
      <c r="B17" s="2"/>
      <c r="C17" s="2"/>
      <c r="D17" s="8"/>
      <c r="E17" s="8"/>
      <c r="F17" s="8"/>
      <c r="G17" s="8"/>
      <c r="H17" s="3"/>
    </row>
    <row r="18" spans="1:9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9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</row>
    <row r="20" spans="1:9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</row>
    <row r="21" spans="1:9" x14ac:dyDescent="0.25">
      <c r="A21" s="62"/>
      <c r="B21" s="63"/>
      <c r="C21" s="62"/>
      <c r="D21" s="62"/>
      <c r="E21" s="62"/>
      <c r="F21" s="62"/>
      <c r="G21" s="62"/>
      <c r="H21" s="62"/>
    </row>
    <row r="22" spans="1:9" ht="6.75" customHeight="1" x14ac:dyDescent="0.25">
      <c r="A22" s="62"/>
      <c r="B22" s="63"/>
      <c r="C22" s="62"/>
      <c r="D22" s="62"/>
      <c r="E22" s="62"/>
      <c r="F22" s="62"/>
      <c r="G22" s="62"/>
      <c r="H22" s="62"/>
    </row>
    <row r="23" spans="1:9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</row>
    <row r="24" spans="1:9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</row>
    <row r="25" spans="1:9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</row>
    <row r="26" spans="1:9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</row>
    <row r="27" spans="1:9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</row>
    <row r="28" spans="1:9" ht="30" customHeight="1" x14ac:dyDescent="0.25">
      <c r="A28" s="19">
        <v>1</v>
      </c>
      <c r="B28" s="20" t="s">
        <v>27</v>
      </c>
      <c r="C28" s="21" t="s">
        <v>28</v>
      </c>
      <c r="D28" s="23">
        <v>4133.01</v>
      </c>
      <c r="E28" s="23">
        <v>203.84700000000001</v>
      </c>
      <c r="F28" s="23">
        <v>0</v>
      </c>
      <c r="G28" s="23">
        <v>0</v>
      </c>
      <c r="H28" s="23">
        <f>SUM(D28:G28)</f>
        <v>4336.857</v>
      </c>
    </row>
    <row r="29" spans="1:9" ht="30" customHeight="1" x14ac:dyDescent="0.25">
      <c r="A29" s="19">
        <v>2</v>
      </c>
      <c r="B29" s="20" t="s">
        <v>29</v>
      </c>
      <c r="C29" s="21" t="s">
        <v>30</v>
      </c>
      <c r="D29" s="23">
        <v>40.1</v>
      </c>
      <c r="E29" s="23">
        <v>9.5</v>
      </c>
      <c r="F29" s="23">
        <v>204.35900000000001</v>
      </c>
      <c r="G29" s="23">
        <v>0</v>
      </c>
      <c r="H29" s="23">
        <f>SUM(D29:G29)</f>
        <v>253.959</v>
      </c>
      <c r="I29" s="24"/>
    </row>
    <row r="30" spans="1:9" ht="30" hidden="1" customHeight="1" x14ac:dyDescent="0.25">
      <c r="A30" s="19"/>
      <c r="B30" s="20" t="s">
        <v>31</v>
      </c>
      <c r="C30" s="21" t="s">
        <v>32</v>
      </c>
      <c r="D30" s="23"/>
      <c r="E30" s="23"/>
      <c r="F30" s="23"/>
      <c r="G30" s="23"/>
      <c r="H30" s="23">
        <f t="shared" ref="H30:H32" si="0">SUM(D30:G30)</f>
        <v>0</v>
      </c>
      <c r="I30" s="24"/>
    </row>
    <row r="31" spans="1:9" ht="30" hidden="1" customHeight="1" x14ac:dyDescent="0.25">
      <c r="A31" s="19"/>
      <c r="B31" s="20" t="s">
        <v>33</v>
      </c>
      <c r="C31" s="21" t="s">
        <v>34</v>
      </c>
      <c r="D31" s="23"/>
      <c r="E31" s="23"/>
      <c r="F31" s="23"/>
      <c r="G31" s="23"/>
      <c r="H31" s="23">
        <f t="shared" si="0"/>
        <v>0</v>
      </c>
      <c r="I31" s="24"/>
    </row>
    <row r="32" spans="1:9" ht="30" hidden="1" customHeight="1" x14ac:dyDescent="0.25">
      <c r="A32" s="19"/>
      <c r="B32" s="20" t="s">
        <v>35</v>
      </c>
      <c r="C32" s="21" t="s">
        <v>36</v>
      </c>
      <c r="D32" s="23"/>
      <c r="E32" s="23"/>
      <c r="F32" s="23"/>
      <c r="G32" s="23"/>
      <c r="H32" s="23">
        <f t="shared" si="0"/>
        <v>0</v>
      </c>
      <c r="I32" s="24"/>
    </row>
    <row r="33" spans="1:11" ht="29.25" customHeight="1" x14ac:dyDescent="0.25">
      <c r="A33" s="19"/>
      <c r="B33" s="20" t="s">
        <v>24</v>
      </c>
      <c r="C33" s="21" t="s">
        <v>37</v>
      </c>
      <c r="D33" s="23">
        <f>SUM(D28:D32)</f>
        <v>4173.1100000000006</v>
      </c>
      <c r="E33" s="23">
        <f>SUM(E28:E32)</f>
        <v>213.34700000000001</v>
      </c>
      <c r="F33" s="23">
        <f>SUM(F28:F32)</f>
        <v>204.35900000000001</v>
      </c>
      <c r="G33" s="23">
        <f>SUM(G28:G32)</f>
        <v>0</v>
      </c>
      <c r="H33" s="23">
        <f>SUM(D33:G33)</f>
        <v>4590.8160000000007</v>
      </c>
    </row>
    <row r="34" spans="1:11" ht="21" hidden="1" customHeight="1" x14ac:dyDescent="0.25">
      <c r="A34" s="58" t="s">
        <v>38</v>
      </c>
      <c r="B34" s="59"/>
      <c r="C34" s="59"/>
      <c r="D34" s="59"/>
      <c r="E34" s="59"/>
      <c r="F34" s="59"/>
      <c r="G34" s="59"/>
      <c r="H34" s="59"/>
    </row>
    <row r="35" spans="1:11" hidden="1" x14ac:dyDescent="0.25">
      <c r="A35" s="19"/>
      <c r="B35" s="20" t="s">
        <v>24</v>
      </c>
      <c r="C35" s="21" t="s">
        <v>39</v>
      </c>
      <c r="D35" s="22">
        <v>16208.57</v>
      </c>
      <c r="E35" s="22">
        <v>69395.45</v>
      </c>
      <c r="F35" s="22"/>
      <c r="G35" s="22"/>
      <c r="H35" s="22">
        <v>85604.02</v>
      </c>
    </row>
    <row r="36" spans="1:11" ht="21" customHeight="1" x14ac:dyDescent="0.25">
      <c r="A36" s="58" t="s">
        <v>40</v>
      </c>
      <c r="B36" s="59"/>
      <c r="C36" s="59"/>
      <c r="D36" s="59"/>
      <c r="E36" s="59"/>
      <c r="F36" s="59"/>
      <c r="G36" s="59"/>
      <c r="H36" s="59"/>
    </row>
    <row r="37" spans="1:11" ht="34.5" hidden="1" customHeight="1" x14ac:dyDescent="0.25">
      <c r="A37" s="26"/>
      <c r="B37" s="52"/>
      <c r="C37" s="21" t="s">
        <v>41</v>
      </c>
      <c r="D37" s="28">
        <v>0</v>
      </c>
      <c r="E37" s="28">
        <v>0</v>
      </c>
      <c r="F37" s="22"/>
      <c r="G37" s="22"/>
      <c r="H37" s="28">
        <f>SUM(D37:G37)</f>
        <v>0</v>
      </c>
    </row>
    <row r="38" spans="1:11" ht="25.5" customHeight="1" x14ac:dyDescent="0.25">
      <c r="A38" s="19"/>
      <c r="B38" s="20" t="s">
        <v>24</v>
      </c>
      <c r="C38" s="21" t="s">
        <v>42</v>
      </c>
      <c r="D38" s="23">
        <f>D37+D33</f>
        <v>4173.1100000000006</v>
      </c>
      <c r="E38" s="23">
        <f>E37+E33</f>
        <v>213.34700000000001</v>
      </c>
      <c r="F38" s="23">
        <f>F37+F33</f>
        <v>204.35900000000001</v>
      </c>
      <c r="G38" s="23">
        <f>G37+G33</f>
        <v>0</v>
      </c>
      <c r="H38" s="23">
        <f>SUM(D38:G38)</f>
        <v>4590.8160000000007</v>
      </c>
    </row>
    <row r="39" spans="1:11" ht="21" customHeight="1" x14ac:dyDescent="0.25">
      <c r="A39" s="58" t="s">
        <v>43</v>
      </c>
      <c r="B39" s="59"/>
      <c r="C39" s="59"/>
      <c r="D39" s="59"/>
      <c r="E39" s="59"/>
      <c r="F39" s="59"/>
      <c r="G39" s="59"/>
      <c r="H39" s="59"/>
    </row>
    <row r="40" spans="1:11" ht="43.5" customHeight="1" x14ac:dyDescent="0.25">
      <c r="A40" s="19">
        <v>3</v>
      </c>
      <c r="B40" s="20" t="s">
        <v>44</v>
      </c>
      <c r="C40" s="21" t="s">
        <v>45</v>
      </c>
      <c r="D40" s="23">
        <f>D38*0.029</f>
        <v>121.02019000000003</v>
      </c>
      <c r="E40" s="23">
        <f>E38*0.029</f>
        <v>6.1870630000000002</v>
      </c>
      <c r="F40" s="23">
        <v>0</v>
      </c>
      <c r="G40" s="23">
        <v>0</v>
      </c>
      <c r="H40" s="23">
        <f>SUM(D40:G40)</f>
        <v>127.20725300000002</v>
      </c>
      <c r="K40" s="25"/>
    </row>
    <row r="41" spans="1:11" ht="19.5" customHeight="1" x14ac:dyDescent="0.25">
      <c r="A41" s="19">
        <v>4</v>
      </c>
      <c r="B41" s="20"/>
      <c r="C41" s="21" t="s">
        <v>46</v>
      </c>
      <c r="D41" s="23">
        <v>0</v>
      </c>
      <c r="E41" s="23">
        <v>0</v>
      </c>
      <c r="F41" s="23">
        <v>0</v>
      </c>
      <c r="G41" s="23">
        <f>146.642+13.609</f>
        <v>160.251</v>
      </c>
      <c r="H41" s="23">
        <f>SUM(D41:G41)</f>
        <v>160.251</v>
      </c>
    </row>
    <row r="42" spans="1:11" ht="19.5" customHeight="1" x14ac:dyDescent="0.25">
      <c r="A42" s="19">
        <v>5</v>
      </c>
      <c r="B42" s="20"/>
      <c r="C42" s="21" t="s">
        <v>47</v>
      </c>
      <c r="D42" s="23">
        <v>0</v>
      </c>
      <c r="E42" s="23">
        <v>0</v>
      </c>
      <c r="F42" s="23">
        <v>0</v>
      </c>
      <c r="G42" s="23">
        <v>24.065999999999999</v>
      </c>
      <c r="H42" s="23">
        <f>SUM(D42:G42)</f>
        <v>24.065999999999999</v>
      </c>
    </row>
    <row r="43" spans="1:11" ht="19.5" customHeight="1" x14ac:dyDescent="0.25">
      <c r="A43" s="19"/>
      <c r="B43" s="20" t="s">
        <v>24</v>
      </c>
      <c r="C43" s="21" t="s">
        <v>48</v>
      </c>
      <c r="D43" s="23">
        <f>D38+D40+D41+D42</f>
        <v>4294.1301900000008</v>
      </c>
      <c r="E43" s="23">
        <f t="shared" ref="E43:G43" si="1">E38+E40+E41+E42</f>
        <v>219.534063</v>
      </c>
      <c r="F43" s="23">
        <f t="shared" si="1"/>
        <v>204.35900000000001</v>
      </c>
      <c r="G43" s="23">
        <f t="shared" si="1"/>
        <v>184.31700000000001</v>
      </c>
      <c r="H43" s="23">
        <f>SUM(D43:G43)</f>
        <v>4902.3402530000012</v>
      </c>
      <c r="I43" s="25"/>
    </row>
    <row r="44" spans="1:11" ht="21" customHeight="1" x14ac:dyDescent="0.25">
      <c r="A44" s="58" t="s">
        <v>49</v>
      </c>
      <c r="B44" s="59"/>
      <c r="C44" s="59"/>
      <c r="D44" s="59"/>
      <c r="E44" s="59"/>
      <c r="F44" s="59"/>
      <c r="G44" s="59"/>
      <c r="H44" s="59"/>
    </row>
    <row r="45" spans="1:11" ht="45" x14ac:dyDescent="0.25">
      <c r="A45" s="19">
        <v>6</v>
      </c>
      <c r="B45" s="29" t="s">
        <v>50</v>
      </c>
      <c r="C45" s="21" t="s">
        <v>51</v>
      </c>
      <c r="D45" s="23">
        <v>0</v>
      </c>
      <c r="E45" s="23">
        <v>0</v>
      </c>
      <c r="F45" s="23">
        <v>0</v>
      </c>
      <c r="G45" s="23">
        <f>(D43+E43+F43)*0.0214*0</f>
        <v>0</v>
      </c>
      <c r="H45" s="23">
        <f>SUM(D45:G45)</f>
        <v>0</v>
      </c>
    </row>
    <row r="46" spans="1:11" ht="48" customHeight="1" x14ac:dyDescent="0.25">
      <c r="A46" s="19">
        <v>7</v>
      </c>
      <c r="B46" s="29" t="s">
        <v>52</v>
      </c>
      <c r="C46" s="21" t="s">
        <v>53</v>
      </c>
      <c r="D46" s="23">
        <v>0</v>
      </c>
      <c r="E46" s="23">
        <v>0</v>
      </c>
      <c r="F46" s="23">
        <v>0</v>
      </c>
      <c r="G46" s="23">
        <f>(D43+E43)*0.0476*0</f>
        <v>0</v>
      </c>
      <c r="H46" s="23">
        <f>SUM(D46:G46)</f>
        <v>0</v>
      </c>
    </row>
    <row r="47" spans="1:11" ht="19.5" customHeight="1" x14ac:dyDescent="0.25">
      <c r="A47" s="19"/>
      <c r="B47" s="20" t="s">
        <v>24</v>
      </c>
      <c r="C47" s="21" t="s">
        <v>54</v>
      </c>
      <c r="D47" s="23">
        <f>D43+D45+D46</f>
        <v>4294.1301900000008</v>
      </c>
      <c r="E47" s="23">
        <f>E43+E45+E46</f>
        <v>219.534063</v>
      </c>
      <c r="F47" s="23">
        <f>F43+F45+F46</f>
        <v>204.35900000000001</v>
      </c>
      <c r="G47" s="23">
        <f>G43+G45+G46</f>
        <v>184.31700000000001</v>
      </c>
      <c r="H47" s="23">
        <f>SUM(D47:G47)</f>
        <v>4902.3402530000012</v>
      </c>
    </row>
    <row r="48" spans="1:11" ht="21" customHeight="1" x14ac:dyDescent="0.25">
      <c r="A48" s="58" t="s">
        <v>55</v>
      </c>
      <c r="B48" s="59"/>
      <c r="C48" s="59"/>
      <c r="D48" s="59"/>
      <c r="E48" s="59"/>
      <c r="F48" s="59"/>
      <c r="G48" s="59"/>
      <c r="H48" s="59"/>
    </row>
    <row r="49" spans="1:14" x14ac:dyDescent="0.25">
      <c r="A49" s="19">
        <v>8</v>
      </c>
      <c r="B49" s="20"/>
      <c r="C49" s="21" t="s">
        <v>56</v>
      </c>
      <c r="D49" s="23">
        <v>0</v>
      </c>
      <c r="E49" s="23">
        <v>0</v>
      </c>
      <c r="F49" s="23">
        <v>0</v>
      </c>
      <c r="G49" s="23">
        <v>22.428000000000001</v>
      </c>
      <c r="H49" s="23">
        <f>SUM(D49:G49)</f>
        <v>22.428000000000001</v>
      </c>
    </row>
    <row r="50" spans="1:14" x14ac:dyDescent="0.25">
      <c r="A50" s="19">
        <v>9</v>
      </c>
      <c r="B50" s="20"/>
      <c r="C50" s="21" t="s">
        <v>57</v>
      </c>
      <c r="D50" s="23">
        <v>0</v>
      </c>
      <c r="E50" s="23">
        <v>0</v>
      </c>
      <c r="F50" s="23">
        <v>0</v>
      </c>
      <c r="G50" s="23">
        <v>0</v>
      </c>
      <c r="H50" s="23">
        <f>SUM(D50:G50)</f>
        <v>0</v>
      </c>
    </row>
    <row r="51" spans="1:14" x14ac:dyDescent="0.25">
      <c r="A51" s="19"/>
      <c r="B51" s="20" t="s">
        <v>24</v>
      </c>
      <c r="C51" s="21" t="s">
        <v>58</v>
      </c>
      <c r="D51" s="23">
        <f>D47+D49+D50</f>
        <v>4294.1301900000008</v>
      </c>
      <c r="E51" s="23">
        <f>E47+E49+E50</f>
        <v>219.534063</v>
      </c>
      <c r="F51" s="23">
        <f>F47+F49+F50</f>
        <v>204.35900000000001</v>
      </c>
      <c r="G51" s="23">
        <f>G47+G49+G50</f>
        <v>206.745</v>
      </c>
      <c r="H51" s="23">
        <f>SUM(D51:G51)</f>
        <v>4924.7682530000011</v>
      </c>
    </row>
    <row r="52" spans="1:14" ht="21" customHeight="1" x14ac:dyDescent="0.25">
      <c r="A52" s="58" t="s">
        <v>59</v>
      </c>
      <c r="B52" s="59"/>
      <c r="C52" s="59"/>
      <c r="D52" s="59"/>
      <c r="E52" s="59"/>
      <c r="F52" s="59"/>
      <c r="G52" s="59"/>
      <c r="H52" s="59"/>
    </row>
    <row r="53" spans="1:14" ht="25.5" x14ac:dyDescent="0.25">
      <c r="A53" s="19">
        <v>10</v>
      </c>
      <c r="B53" s="20" t="s">
        <v>60</v>
      </c>
      <c r="C53" s="21" t="s">
        <v>61</v>
      </c>
      <c r="D53" s="23">
        <f>D51*0.03</f>
        <v>128.82390570000001</v>
      </c>
      <c r="E53" s="23">
        <f>E51*0.03</f>
        <v>6.5860218899999996</v>
      </c>
      <c r="F53" s="23">
        <f>F51*0.03</f>
        <v>6.1307700000000001</v>
      </c>
      <c r="G53" s="23">
        <f>G51*0.03</f>
        <v>6.20235</v>
      </c>
      <c r="H53" s="23">
        <f>SUM(D53:G53)</f>
        <v>147.74304759000003</v>
      </c>
    </row>
    <row r="54" spans="1:14" x14ac:dyDescent="0.25">
      <c r="A54" s="19"/>
      <c r="B54" s="20" t="s">
        <v>24</v>
      </c>
      <c r="C54" s="21" t="s">
        <v>62</v>
      </c>
      <c r="D54" s="23">
        <f>D51+D53</f>
        <v>4422.9540957000008</v>
      </c>
      <c r="E54" s="23">
        <f>E51+E53</f>
        <v>226.12008489000002</v>
      </c>
      <c r="F54" s="23">
        <f>F51+F53</f>
        <v>210.48977000000002</v>
      </c>
      <c r="G54" s="23">
        <f>G51+G53</f>
        <v>212.94735</v>
      </c>
      <c r="H54" s="23">
        <f>SUM(D54:G54)</f>
        <v>5072.5113005900012</v>
      </c>
    </row>
    <row r="55" spans="1:14" ht="25.5" x14ac:dyDescent="0.25">
      <c r="A55" s="53"/>
      <c r="B55" s="31"/>
      <c r="C55" s="32" t="s">
        <v>86</v>
      </c>
      <c r="D55" s="33">
        <f>D54*1.00301507478249</f>
        <v>4436.289633058057</v>
      </c>
      <c r="E55" s="33">
        <f t="shared" ref="E55:G55" si="2">E54*1.00301507478249</f>
        <v>226.80185385576635</v>
      </c>
      <c r="F55" s="33">
        <f t="shared" si="2"/>
        <v>211.12441239749913</v>
      </c>
      <c r="G55" s="33">
        <f t="shared" si="2"/>
        <v>213.58940218498307</v>
      </c>
      <c r="H55" s="33">
        <f>SUM(D55:G55)</f>
        <v>5087.8053014963052</v>
      </c>
    </row>
    <row r="56" spans="1:14" ht="21" customHeight="1" x14ac:dyDescent="0.25">
      <c r="A56" s="58" t="s">
        <v>63</v>
      </c>
      <c r="B56" s="59"/>
      <c r="C56" s="59"/>
      <c r="D56" s="59"/>
      <c r="E56" s="59"/>
      <c r="F56" s="59"/>
      <c r="G56" s="59"/>
      <c r="H56" s="59"/>
    </row>
    <row r="57" spans="1:14" ht="20.25" customHeight="1" x14ac:dyDescent="0.25">
      <c r="A57" s="21">
        <v>11</v>
      </c>
      <c r="B57" s="29" t="s">
        <v>64</v>
      </c>
      <c r="C57" s="35" t="s">
        <v>65</v>
      </c>
      <c r="D57" s="23">
        <f t="shared" ref="D57:F57" si="3">D55</f>
        <v>4436.289633058057</v>
      </c>
      <c r="E57" s="23">
        <f t="shared" si="3"/>
        <v>226.80185385576635</v>
      </c>
      <c r="F57" s="23">
        <f t="shared" si="3"/>
        <v>211.12441239749913</v>
      </c>
      <c r="G57" s="23">
        <f>G55</f>
        <v>213.58940218498307</v>
      </c>
      <c r="H57" s="23">
        <f>SUM(D57:G57)</f>
        <v>5087.8053014963052</v>
      </c>
      <c r="I57" s="24"/>
    </row>
    <row r="58" spans="1:14" x14ac:dyDescent="0.25">
      <c r="A58" s="19"/>
      <c r="B58" s="20"/>
      <c r="C58" s="21" t="s">
        <v>66</v>
      </c>
      <c r="D58" s="23">
        <f>D57*0.2</f>
        <v>887.25792661161142</v>
      </c>
      <c r="E58" s="23">
        <f>E57*0.2</f>
        <v>45.360370771153271</v>
      </c>
      <c r="F58" s="23">
        <f>F57*0.2</f>
        <v>42.224882479499826</v>
      </c>
      <c r="G58" s="23">
        <f>G57*0.2</f>
        <v>42.717880436996616</v>
      </c>
      <c r="H58" s="23">
        <f>H57*0.2</f>
        <v>1017.561060299261</v>
      </c>
      <c r="I58" s="24"/>
    </row>
    <row r="59" spans="1:14" x14ac:dyDescent="0.25">
      <c r="A59" s="19"/>
      <c r="B59" s="20" t="s">
        <v>24</v>
      </c>
      <c r="C59" s="21" t="s">
        <v>67</v>
      </c>
      <c r="D59" s="23">
        <f>D57+D58</f>
        <v>5323.5475596696688</v>
      </c>
      <c r="E59" s="23">
        <f>E57+E58</f>
        <v>272.16222462691962</v>
      </c>
      <c r="F59" s="23">
        <f>F57+F58</f>
        <v>253.34929487699895</v>
      </c>
      <c r="G59" s="23">
        <f>G57+G58</f>
        <v>256.30728262197971</v>
      </c>
      <c r="H59" s="23">
        <f>H57+H58</f>
        <v>6105.3663617955663</v>
      </c>
      <c r="I59" s="24"/>
    </row>
    <row r="61" spans="1:14" x14ac:dyDescent="0.25">
      <c r="C61" s="36"/>
    </row>
    <row r="62" spans="1:14" x14ac:dyDescent="0.25">
      <c r="C62" s="36" t="s">
        <v>68</v>
      </c>
    </row>
    <row r="63" spans="1:14" x14ac:dyDescent="0.25">
      <c r="C63" s="36"/>
    </row>
    <row r="64" spans="1:14" x14ac:dyDescent="0.25">
      <c r="C64" s="36" t="s">
        <v>69</v>
      </c>
      <c r="M64" s="37"/>
      <c r="N64" s="37"/>
    </row>
    <row r="65" spans="1:14" ht="36.75" customHeight="1" x14ac:dyDescent="0.25">
      <c r="A65" s="65" t="s">
        <v>70</v>
      </c>
      <c r="B65" s="66"/>
      <c r="C65" s="66"/>
      <c r="D65" s="66"/>
      <c r="E65" s="66"/>
      <c r="F65" s="66"/>
      <c r="G65" s="66"/>
      <c r="H65" s="66"/>
      <c r="M65" s="37"/>
      <c r="N65" s="37"/>
    </row>
    <row r="66" spans="1:14" x14ac:dyDescent="0.25">
      <c r="M66" s="37"/>
      <c r="N66" s="41"/>
    </row>
    <row r="67" spans="1:14" x14ac:dyDescent="0.25">
      <c r="K67" s="37"/>
      <c r="L67" s="37"/>
      <c r="M67" s="37"/>
      <c r="N67" s="37"/>
    </row>
    <row r="68" spans="1:14" x14ac:dyDescent="0.25">
      <c r="K68" s="37"/>
      <c r="L68" s="37"/>
      <c r="M68" s="37"/>
      <c r="N68" s="37"/>
    </row>
    <row r="69" spans="1:14" x14ac:dyDescent="0.25">
      <c r="K69" s="37"/>
      <c r="L69" s="37"/>
      <c r="M69" s="37"/>
      <c r="N69" s="37"/>
    </row>
    <row r="70" spans="1:14" x14ac:dyDescent="0.25">
      <c r="K70" s="37"/>
      <c r="L70" s="37"/>
      <c r="M70" s="37"/>
      <c r="N70" s="37"/>
    </row>
    <row r="71" spans="1:14" x14ac:dyDescent="0.25">
      <c r="K71" s="37"/>
      <c r="L71" s="37"/>
      <c r="M71" s="37"/>
      <c r="N71" s="37"/>
    </row>
    <row r="72" spans="1:14" x14ac:dyDescent="0.25">
      <c r="K72" s="37"/>
      <c r="L72" s="37"/>
      <c r="M72" s="37"/>
      <c r="N72" s="37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69"/>
  <sheetViews>
    <sheetView view="pageBreakPreview" topLeftCell="A39" zoomScale="85" zoomScaleNormal="85" zoomScaleSheetLayoutView="85" workbookViewId="0">
      <selection activeCell="J59" sqref="J59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89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1916.9005315709242</v>
      </c>
      <c r="E6" s="12" t="s">
        <v>5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82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14" x14ac:dyDescent="0.25">
      <c r="A17" s="1"/>
      <c r="B17" s="2"/>
      <c r="C17" s="2"/>
      <c r="D17" s="8"/>
      <c r="E17" s="8"/>
      <c r="F17" s="8"/>
      <c r="G17" s="8"/>
      <c r="H17" s="3"/>
    </row>
    <row r="18" spans="1:14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14" ht="15.75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  <c r="N19" s="17"/>
    </row>
    <row r="20" spans="1:14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</row>
    <row r="21" spans="1:14" x14ac:dyDescent="0.25">
      <c r="A21" s="62"/>
      <c r="B21" s="63"/>
      <c r="C21" s="62"/>
      <c r="D21" s="62"/>
      <c r="E21" s="62"/>
      <c r="F21" s="62"/>
      <c r="G21" s="62"/>
      <c r="H21" s="62"/>
    </row>
    <row r="22" spans="1:14" ht="6.75" customHeight="1" x14ac:dyDescent="0.25">
      <c r="A22" s="62"/>
      <c r="B22" s="63"/>
      <c r="C22" s="62"/>
      <c r="D22" s="62"/>
      <c r="E22" s="62"/>
      <c r="F22" s="62"/>
      <c r="G22" s="62"/>
      <c r="H22" s="62"/>
    </row>
    <row r="23" spans="1:14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</row>
    <row r="24" spans="1:14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</row>
    <row r="25" spans="1:14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</row>
    <row r="26" spans="1:14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</row>
    <row r="27" spans="1:14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</row>
    <row r="28" spans="1:14" ht="30" customHeight="1" x14ac:dyDescent="0.25">
      <c r="A28" s="19">
        <v>1</v>
      </c>
      <c r="B28" s="20" t="s">
        <v>27</v>
      </c>
      <c r="C28" s="21" t="s">
        <v>71</v>
      </c>
      <c r="D28" s="23">
        <v>1335.9380000000001</v>
      </c>
      <c r="E28" s="23">
        <v>274.53100000000001</v>
      </c>
      <c r="F28" s="23">
        <v>0</v>
      </c>
      <c r="G28" s="23">
        <v>0</v>
      </c>
      <c r="H28" s="23">
        <f>SUM(D28:G28)</f>
        <v>1610.4690000000001</v>
      </c>
      <c r="I28" s="24"/>
    </row>
    <row r="29" spans="1:14" ht="30" hidden="1" customHeight="1" x14ac:dyDescent="0.25">
      <c r="A29" s="19">
        <v>2</v>
      </c>
      <c r="B29" s="20" t="s">
        <v>29</v>
      </c>
      <c r="C29" s="21" t="s">
        <v>30</v>
      </c>
      <c r="D29" s="23">
        <f>0/1000</f>
        <v>0</v>
      </c>
      <c r="E29" s="23">
        <f>0/1000</f>
        <v>0</v>
      </c>
      <c r="F29" s="23">
        <f>0/1000</f>
        <v>0</v>
      </c>
      <c r="G29" s="23">
        <v>0</v>
      </c>
      <c r="H29" s="23">
        <f>SUM(D29:G29)</f>
        <v>0</v>
      </c>
      <c r="I29" s="24"/>
    </row>
    <row r="30" spans="1:14" ht="30" hidden="1" customHeight="1" x14ac:dyDescent="0.25">
      <c r="A30" s="19"/>
      <c r="B30" s="20" t="s">
        <v>31</v>
      </c>
      <c r="C30" s="21" t="s">
        <v>32</v>
      </c>
      <c r="D30" s="23"/>
      <c r="E30" s="23"/>
      <c r="F30" s="23"/>
      <c r="G30" s="23"/>
      <c r="H30" s="23">
        <f t="shared" ref="H30:H32" si="0">SUM(D30:G30)</f>
        <v>0</v>
      </c>
      <c r="I30" s="24"/>
    </row>
    <row r="31" spans="1:14" ht="30" hidden="1" customHeight="1" x14ac:dyDescent="0.25">
      <c r="A31" s="19"/>
      <c r="B31" s="20" t="s">
        <v>33</v>
      </c>
      <c r="C31" s="21" t="s">
        <v>34</v>
      </c>
      <c r="D31" s="23"/>
      <c r="E31" s="23"/>
      <c r="F31" s="23"/>
      <c r="G31" s="23"/>
      <c r="H31" s="23">
        <f t="shared" si="0"/>
        <v>0</v>
      </c>
      <c r="I31" s="24"/>
    </row>
    <row r="32" spans="1:14" ht="30" hidden="1" customHeight="1" x14ac:dyDescent="0.25">
      <c r="A32" s="19"/>
      <c r="B32" s="20" t="s">
        <v>35</v>
      </c>
      <c r="C32" s="21" t="s">
        <v>36</v>
      </c>
      <c r="D32" s="23"/>
      <c r="E32" s="23"/>
      <c r="F32" s="23"/>
      <c r="G32" s="23"/>
      <c r="H32" s="23">
        <f t="shared" si="0"/>
        <v>0</v>
      </c>
      <c r="I32" s="24"/>
    </row>
    <row r="33" spans="1:11" ht="29.25" customHeight="1" x14ac:dyDescent="0.25">
      <c r="A33" s="19"/>
      <c r="B33" s="20" t="s">
        <v>24</v>
      </c>
      <c r="C33" s="21" t="s">
        <v>37</v>
      </c>
      <c r="D33" s="23">
        <f>SUM(D28:D32)</f>
        <v>1335.9380000000001</v>
      </c>
      <c r="E33" s="23">
        <f>SUM(E28:E32)</f>
        <v>274.53100000000001</v>
      </c>
      <c r="F33" s="23">
        <f>SUM(F28:F32)</f>
        <v>0</v>
      </c>
      <c r="G33" s="23">
        <f>SUM(G28:G32)</f>
        <v>0</v>
      </c>
      <c r="H33" s="23">
        <f>SUM(D33:G33)</f>
        <v>1610.4690000000001</v>
      </c>
    </row>
    <row r="34" spans="1:11" ht="21" hidden="1" customHeight="1" x14ac:dyDescent="0.25">
      <c r="A34" s="58" t="s">
        <v>38</v>
      </c>
      <c r="B34" s="59"/>
      <c r="C34" s="59"/>
      <c r="D34" s="59"/>
      <c r="E34" s="59"/>
      <c r="F34" s="59"/>
      <c r="G34" s="59"/>
      <c r="H34" s="59"/>
    </row>
    <row r="35" spans="1:11" hidden="1" x14ac:dyDescent="0.25">
      <c r="A35" s="19"/>
      <c r="B35" s="20" t="s">
        <v>24</v>
      </c>
      <c r="C35" s="21" t="s">
        <v>39</v>
      </c>
      <c r="D35" s="22">
        <v>16208.57</v>
      </c>
      <c r="E35" s="22">
        <v>69395.45</v>
      </c>
      <c r="F35" s="22"/>
      <c r="G35" s="22"/>
      <c r="H35" s="22">
        <v>85604.02</v>
      </c>
    </row>
    <row r="36" spans="1:11" ht="21" customHeight="1" x14ac:dyDescent="0.25">
      <c r="A36" s="58" t="s">
        <v>40</v>
      </c>
      <c r="B36" s="59"/>
      <c r="C36" s="59"/>
      <c r="D36" s="59"/>
      <c r="E36" s="59"/>
      <c r="F36" s="59"/>
      <c r="G36" s="59"/>
      <c r="H36" s="59"/>
    </row>
    <row r="37" spans="1:11" ht="34.5" hidden="1" customHeight="1" x14ac:dyDescent="0.25">
      <c r="A37" s="26"/>
      <c r="B37" s="52"/>
      <c r="C37" s="21" t="s">
        <v>41</v>
      </c>
      <c r="D37" s="28">
        <v>0</v>
      </c>
      <c r="E37" s="28">
        <v>0</v>
      </c>
      <c r="F37" s="22"/>
      <c r="G37" s="22"/>
      <c r="H37" s="28">
        <f>SUM(D37:G37)</f>
        <v>0</v>
      </c>
    </row>
    <row r="38" spans="1:11" ht="25.5" customHeight="1" x14ac:dyDescent="0.25">
      <c r="A38" s="19"/>
      <c r="B38" s="20" t="s">
        <v>24</v>
      </c>
      <c r="C38" s="21" t="s">
        <v>42</v>
      </c>
      <c r="D38" s="23">
        <f>D37+D33</f>
        <v>1335.9380000000001</v>
      </c>
      <c r="E38" s="23">
        <f>E37+E33</f>
        <v>274.53100000000001</v>
      </c>
      <c r="F38" s="23">
        <f>F37+F33</f>
        <v>0</v>
      </c>
      <c r="G38" s="23">
        <f>G37+G33</f>
        <v>0</v>
      </c>
      <c r="H38" s="23">
        <f>SUM(D38:G38)</f>
        <v>1610.4690000000001</v>
      </c>
    </row>
    <row r="39" spans="1:11" ht="21" customHeight="1" x14ac:dyDescent="0.25">
      <c r="A39" s="58" t="s">
        <v>43</v>
      </c>
      <c r="B39" s="59"/>
      <c r="C39" s="59"/>
      <c r="D39" s="59"/>
      <c r="E39" s="59"/>
      <c r="F39" s="59"/>
      <c r="G39" s="59"/>
      <c r="H39" s="59"/>
    </row>
    <row r="40" spans="1:11" ht="43.5" customHeight="1" x14ac:dyDescent="0.25">
      <c r="A40" s="19">
        <v>3</v>
      </c>
      <c r="B40" s="20" t="s">
        <v>44</v>
      </c>
      <c r="C40" s="21" t="s">
        <v>45</v>
      </c>
      <c r="D40" s="23">
        <f>D38*0.029</f>
        <v>38.742202000000006</v>
      </c>
      <c r="E40" s="23">
        <f>E38*0.029</f>
        <v>7.961399000000001</v>
      </c>
      <c r="F40" s="23">
        <v>0</v>
      </c>
      <c r="G40" s="23">
        <v>0</v>
      </c>
      <c r="H40" s="23">
        <f>SUM(D40:G40)</f>
        <v>46.703601000000006</v>
      </c>
      <c r="K40" s="25"/>
    </row>
    <row r="41" spans="1:11" ht="19.5" customHeight="1" x14ac:dyDescent="0.25">
      <c r="A41" s="19">
        <v>4</v>
      </c>
      <c r="B41" s="20"/>
      <c r="C41" s="21" t="s">
        <v>46</v>
      </c>
      <c r="D41" s="23">
        <v>0</v>
      </c>
      <c r="E41" s="23">
        <v>0</v>
      </c>
      <c r="F41" s="23">
        <v>0</v>
      </c>
      <c r="G41" s="56">
        <v>31.542999999999999</v>
      </c>
      <c r="H41" s="23">
        <f>SUM(D41:G41)</f>
        <v>31.542999999999999</v>
      </c>
    </row>
    <row r="42" spans="1:11" ht="19.5" customHeight="1" x14ac:dyDescent="0.25">
      <c r="A42" s="19">
        <v>5</v>
      </c>
      <c r="B42" s="20"/>
      <c r="C42" s="21" t="s">
        <v>47</v>
      </c>
      <c r="D42" s="23">
        <v>0</v>
      </c>
      <c r="E42" s="23">
        <v>0</v>
      </c>
      <c r="F42" s="23">
        <v>0</v>
      </c>
      <c r="G42" s="23">
        <v>10.015000000000001</v>
      </c>
      <c r="H42" s="23">
        <f>SUM(D42:G42)</f>
        <v>10.015000000000001</v>
      </c>
    </row>
    <row r="43" spans="1:11" ht="19.5" customHeight="1" x14ac:dyDescent="0.25">
      <c r="A43" s="19"/>
      <c r="B43" s="20" t="s">
        <v>24</v>
      </c>
      <c r="C43" s="21" t="s">
        <v>48</v>
      </c>
      <c r="D43" s="23">
        <f>D38+D40+D41+D42</f>
        <v>1374.680202</v>
      </c>
      <c r="E43" s="23">
        <f t="shared" ref="E43:G43" si="1">E38+E40+E41+E42</f>
        <v>282.49239900000003</v>
      </c>
      <c r="F43" s="23">
        <f t="shared" si="1"/>
        <v>0</v>
      </c>
      <c r="G43" s="23">
        <f t="shared" si="1"/>
        <v>41.558</v>
      </c>
      <c r="H43" s="23">
        <f>SUM(D43:G43)</f>
        <v>1698.730601</v>
      </c>
      <c r="I43" s="25"/>
    </row>
    <row r="44" spans="1:11" ht="21" customHeight="1" x14ac:dyDescent="0.25">
      <c r="A44" s="58" t="s">
        <v>49</v>
      </c>
      <c r="B44" s="59"/>
      <c r="C44" s="59"/>
      <c r="D44" s="59"/>
      <c r="E44" s="59"/>
      <c r="F44" s="59"/>
      <c r="G44" s="59"/>
      <c r="H44" s="59"/>
    </row>
    <row r="45" spans="1:11" ht="45" x14ac:dyDescent="0.25">
      <c r="A45" s="19">
        <v>6</v>
      </c>
      <c r="B45" s="29" t="s">
        <v>50</v>
      </c>
      <c r="C45" s="21" t="s">
        <v>51</v>
      </c>
      <c r="D45" s="23">
        <v>0</v>
      </c>
      <c r="E45" s="23">
        <v>0</v>
      </c>
      <c r="F45" s="23">
        <v>0</v>
      </c>
      <c r="G45" s="23">
        <f>(D43+E43+F43)*0.0214*0</f>
        <v>0</v>
      </c>
      <c r="H45" s="23">
        <f>SUM(D45:G45)</f>
        <v>0</v>
      </c>
    </row>
    <row r="46" spans="1:11" ht="48" customHeight="1" x14ac:dyDescent="0.25">
      <c r="A46" s="19">
        <v>7</v>
      </c>
      <c r="B46" s="29" t="s">
        <v>52</v>
      </c>
      <c r="C46" s="21" t="s">
        <v>53</v>
      </c>
      <c r="D46" s="23">
        <v>0</v>
      </c>
      <c r="E46" s="23">
        <v>0</v>
      </c>
      <c r="F46" s="23">
        <v>0</v>
      </c>
      <c r="G46" s="23">
        <f>(D43+E43)*0.0476*0</f>
        <v>0</v>
      </c>
      <c r="H46" s="23">
        <f>SUM(D46:G46)</f>
        <v>0</v>
      </c>
    </row>
    <row r="47" spans="1:11" ht="19.5" customHeight="1" x14ac:dyDescent="0.25">
      <c r="A47" s="19"/>
      <c r="B47" s="20" t="s">
        <v>24</v>
      </c>
      <c r="C47" s="21" t="s">
        <v>54</v>
      </c>
      <c r="D47" s="23">
        <f>D43+D45+D46</f>
        <v>1374.680202</v>
      </c>
      <c r="E47" s="23">
        <f>E43+E45+E46</f>
        <v>282.49239900000003</v>
      </c>
      <c r="F47" s="23">
        <f>F43+F45+F46</f>
        <v>0</v>
      </c>
      <c r="G47" s="23">
        <f>G43+G45+G46</f>
        <v>41.558</v>
      </c>
      <c r="H47" s="23">
        <f>SUM(D47:G47)</f>
        <v>1698.730601</v>
      </c>
    </row>
    <row r="48" spans="1:11" ht="21" customHeight="1" x14ac:dyDescent="0.25">
      <c r="A48" s="58" t="s">
        <v>55</v>
      </c>
      <c r="B48" s="59"/>
      <c r="C48" s="59"/>
      <c r="D48" s="59"/>
      <c r="E48" s="59"/>
      <c r="F48" s="59"/>
      <c r="G48" s="59"/>
      <c r="H48" s="59"/>
    </row>
    <row r="49" spans="1:14" x14ac:dyDescent="0.25">
      <c r="A49" s="19">
        <v>8</v>
      </c>
      <c r="B49" s="20"/>
      <c r="C49" s="21" t="s">
        <v>56</v>
      </c>
      <c r="D49" s="23">
        <v>0</v>
      </c>
      <c r="E49" s="23">
        <v>0</v>
      </c>
      <c r="F49" s="23">
        <v>0</v>
      </c>
      <c r="G49" s="23">
        <v>13.398999999999999</v>
      </c>
      <c r="H49" s="23">
        <f>SUM(D49:G49)</f>
        <v>13.398999999999999</v>
      </c>
    </row>
    <row r="50" spans="1:14" x14ac:dyDescent="0.25">
      <c r="A50" s="19">
        <v>9</v>
      </c>
      <c r="B50" s="20"/>
      <c r="C50" s="21" t="s">
        <v>57</v>
      </c>
      <c r="D50" s="23">
        <v>0</v>
      </c>
      <c r="E50" s="23">
        <v>0</v>
      </c>
      <c r="F50" s="23">
        <v>0</v>
      </c>
      <c r="G50" s="23">
        <v>0</v>
      </c>
      <c r="H50" s="23">
        <f>SUM(D50:G50)</f>
        <v>0</v>
      </c>
    </row>
    <row r="51" spans="1:14" x14ac:dyDescent="0.25">
      <c r="A51" s="19"/>
      <c r="B51" s="20" t="s">
        <v>24</v>
      </c>
      <c r="C51" s="21" t="s">
        <v>58</v>
      </c>
      <c r="D51" s="23">
        <f>D47+D49+D50</f>
        <v>1374.680202</v>
      </c>
      <c r="E51" s="23">
        <f>E47+E49+E50</f>
        <v>282.49239900000003</v>
      </c>
      <c r="F51" s="23">
        <f>F47+F49+F50</f>
        <v>0</v>
      </c>
      <c r="G51" s="23">
        <f>G47+G49+G50</f>
        <v>54.957000000000001</v>
      </c>
      <c r="H51" s="23">
        <f>SUM(D51:G51)</f>
        <v>1712.1296010000001</v>
      </c>
    </row>
    <row r="52" spans="1:14" ht="21" customHeight="1" x14ac:dyDescent="0.25">
      <c r="A52" s="58" t="s">
        <v>59</v>
      </c>
      <c r="B52" s="59"/>
      <c r="C52" s="59"/>
      <c r="D52" s="59"/>
      <c r="E52" s="59"/>
      <c r="F52" s="59"/>
      <c r="G52" s="59"/>
      <c r="H52" s="59"/>
    </row>
    <row r="53" spans="1:14" ht="25.5" x14ac:dyDescent="0.25">
      <c r="A53" s="19">
        <v>10</v>
      </c>
      <c r="B53" s="20" t="s">
        <v>60</v>
      </c>
      <c r="C53" s="21" t="s">
        <v>61</v>
      </c>
      <c r="D53" s="23">
        <f>D51*0.03</f>
        <v>41.240406059999998</v>
      </c>
      <c r="E53" s="23">
        <f>E51*0.03</f>
        <v>8.4747719700000008</v>
      </c>
      <c r="F53" s="23">
        <f>F51*0.03</f>
        <v>0</v>
      </c>
      <c r="G53" s="23">
        <f>G51*0.03</f>
        <v>1.6487099999999999</v>
      </c>
      <c r="H53" s="23">
        <f>SUM(D53:G53)</f>
        <v>51.363888029999998</v>
      </c>
    </row>
    <row r="54" spans="1:14" x14ac:dyDescent="0.25">
      <c r="A54" s="19"/>
      <c r="B54" s="20" t="s">
        <v>24</v>
      </c>
      <c r="C54" s="21" t="s">
        <v>62</v>
      </c>
      <c r="D54" s="23">
        <f>D51+D53</f>
        <v>1415.9206080599999</v>
      </c>
      <c r="E54" s="23">
        <f>E51+E53</f>
        <v>290.96717097000004</v>
      </c>
      <c r="F54" s="23">
        <f>F51+F53</f>
        <v>0</v>
      </c>
      <c r="G54" s="23">
        <f>G51+G53</f>
        <v>56.605710000000002</v>
      </c>
      <c r="H54" s="23">
        <f>SUM(D54:G54)</f>
        <v>1763.4934890300001</v>
      </c>
    </row>
    <row r="55" spans="1:14" ht="25.5" x14ac:dyDescent="0.25">
      <c r="A55" s="53"/>
      <c r="B55" s="31"/>
      <c r="C55" s="32" t="s">
        <v>87</v>
      </c>
      <c r="D55" s="33">
        <f>D54*1.08699042185027</f>
        <v>1539.0921390616302</v>
      </c>
      <c r="E55" s="33">
        <f t="shared" ref="E55:G55" si="2">E54*1.08699042185027</f>
        <v>316.27852791725996</v>
      </c>
      <c r="F55" s="33">
        <f t="shared" si="2"/>
        <v>0</v>
      </c>
      <c r="G55" s="33">
        <f t="shared" si="2"/>
        <v>61.529864592034045</v>
      </c>
      <c r="H55" s="33">
        <f>SUM(D55:G55)</f>
        <v>1916.9005315709242</v>
      </c>
    </row>
    <row r="56" spans="1:14" ht="21" customHeight="1" x14ac:dyDescent="0.25">
      <c r="A56" s="58" t="s">
        <v>63</v>
      </c>
      <c r="B56" s="59"/>
      <c r="C56" s="59"/>
      <c r="D56" s="59"/>
      <c r="E56" s="59"/>
      <c r="F56" s="59"/>
      <c r="G56" s="59"/>
      <c r="H56" s="59"/>
    </row>
    <row r="57" spans="1:14" ht="20.25" customHeight="1" x14ac:dyDescent="0.25">
      <c r="A57" s="21">
        <v>11</v>
      </c>
      <c r="B57" s="29" t="s">
        <v>64</v>
      </c>
      <c r="C57" s="35" t="s">
        <v>65</v>
      </c>
      <c r="D57" s="23">
        <f>D55</f>
        <v>1539.0921390616302</v>
      </c>
      <c r="E57" s="23">
        <f t="shared" ref="E57:G57" si="3">E55</f>
        <v>316.27852791725996</v>
      </c>
      <c r="F57" s="23">
        <f t="shared" si="3"/>
        <v>0</v>
      </c>
      <c r="G57" s="23">
        <f t="shared" si="3"/>
        <v>61.529864592034045</v>
      </c>
      <c r="H57" s="23">
        <f>SUM(D57:G57)</f>
        <v>1916.9005315709242</v>
      </c>
      <c r="I57" s="24"/>
    </row>
    <row r="58" spans="1:14" x14ac:dyDescent="0.25">
      <c r="A58" s="19"/>
      <c r="B58" s="20"/>
      <c r="C58" s="21" t="s">
        <v>66</v>
      </c>
      <c r="D58" s="23">
        <f>D57*0.2</f>
        <v>307.81842781232604</v>
      </c>
      <c r="E58" s="23">
        <f>E57*0.2</f>
        <v>63.255705583451999</v>
      </c>
      <c r="F58" s="23">
        <f>F57*0.2</f>
        <v>0</v>
      </c>
      <c r="G58" s="23">
        <f>G57*0.2</f>
        <v>12.305972918406809</v>
      </c>
      <c r="H58" s="23">
        <f>H57*0.2</f>
        <v>383.38010631418484</v>
      </c>
      <c r="I58" s="24"/>
    </row>
    <row r="59" spans="1:14" x14ac:dyDescent="0.25">
      <c r="A59" s="19"/>
      <c r="B59" s="20" t="s">
        <v>24</v>
      </c>
      <c r="C59" s="21" t="s">
        <v>67</v>
      </c>
      <c r="D59" s="23">
        <f>D57+D58</f>
        <v>1846.9105668739562</v>
      </c>
      <c r="E59" s="23">
        <f>E57+E58</f>
        <v>379.53423350071193</v>
      </c>
      <c r="F59" s="23">
        <f>F57+F58</f>
        <v>0</v>
      </c>
      <c r="G59" s="23">
        <f>G57+G58</f>
        <v>73.835837510440854</v>
      </c>
      <c r="H59" s="23">
        <f>H57+H58</f>
        <v>2300.2806378851092</v>
      </c>
      <c r="I59" s="24"/>
    </row>
    <row r="61" spans="1:14" x14ac:dyDescent="0.25">
      <c r="C61" s="36"/>
    </row>
    <row r="62" spans="1:14" x14ac:dyDescent="0.25">
      <c r="C62" s="36" t="s">
        <v>68</v>
      </c>
    </row>
    <row r="63" spans="1:14" x14ac:dyDescent="0.25">
      <c r="C63" s="36"/>
      <c r="K63" s="37"/>
      <c r="L63" s="37"/>
      <c r="M63" s="37"/>
    </row>
    <row r="64" spans="1:14" x14ac:dyDescent="0.25">
      <c r="C64" s="36" t="s">
        <v>69</v>
      </c>
      <c r="K64" s="37"/>
      <c r="L64" s="41"/>
      <c r="M64" s="37"/>
      <c r="N64" s="38"/>
    </row>
    <row r="65" spans="1:14" ht="31.5" customHeight="1" x14ac:dyDescent="0.25">
      <c r="A65" s="65" t="s">
        <v>70</v>
      </c>
      <c r="B65" s="66"/>
      <c r="C65" s="66"/>
      <c r="D65" s="66"/>
      <c r="E65" s="66"/>
      <c r="F65" s="66"/>
      <c r="G65" s="66"/>
      <c r="H65" s="66"/>
      <c r="K65" s="37"/>
      <c r="L65" s="37"/>
      <c r="M65" s="37"/>
      <c r="N65" s="37"/>
    </row>
    <row r="66" spans="1:14" x14ac:dyDescent="0.25">
      <c r="K66" s="39"/>
      <c r="L66" s="55"/>
      <c r="M66" s="37"/>
      <c r="N66" s="41"/>
    </row>
    <row r="67" spans="1:14" x14ac:dyDescent="0.25">
      <c r="K67" s="37"/>
      <c r="L67" s="37"/>
      <c r="M67" s="37"/>
      <c r="N67" s="37"/>
    </row>
    <row r="68" spans="1:14" x14ac:dyDescent="0.25">
      <c r="K68" s="37"/>
      <c r="L68" s="37"/>
      <c r="M68" s="37"/>
      <c r="N68" s="37"/>
    </row>
    <row r="69" spans="1:14" x14ac:dyDescent="0.25">
      <c r="K69" s="37"/>
      <c r="L69" s="37"/>
      <c r="M69" s="37"/>
      <c r="N69" s="37"/>
    </row>
  </sheetData>
  <mergeCells count="21"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  <mergeCell ref="A44:H44"/>
    <mergeCell ref="A48:H48"/>
    <mergeCell ref="A52:H52"/>
    <mergeCell ref="A56:H56"/>
    <mergeCell ref="A65:H65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ССР (24)</vt:lpstr>
      <vt:lpstr>КМ-290 (24)</vt:lpstr>
      <vt:lpstr>КМ-291 (24)</vt:lpstr>
      <vt:lpstr>КМ-367 (24)</vt:lpstr>
      <vt:lpstr>КМ-422 (24)</vt:lpstr>
      <vt:lpstr>КМ-619 (24)</vt:lpstr>
      <vt:lpstr>'КМ-290 (24)'!Область_печати</vt:lpstr>
      <vt:lpstr>'КМ-291 (24)'!Область_печати</vt:lpstr>
      <vt:lpstr>'КМ-367 (24)'!Область_печати</vt:lpstr>
      <vt:lpstr>'КМ-422 (24)'!Область_печати</vt:lpstr>
      <vt:lpstr>'КМ-619 (24)'!Область_печати</vt:lpstr>
      <vt:lpstr>'ССР (24)'!Область_печати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Машиева Татьяна Григорьевна</dc:creator>
  <cp:lastModifiedBy>Арзубов Максим Алексеевич</cp:lastModifiedBy>
  <cp:lastPrinted>2023-04-12T06:40:25Z</cp:lastPrinted>
  <dcterms:created xsi:type="dcterms:W3CDTF">2023-04-07T08:05:59Z</dcterms:created>
  <dcterms:modified xsi:type="dcterms:W3CDTF">2023-04-12T06:42:26Z</dcterms:modified>
</cp:coreProperties>
</file>