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шаблон!$A$2:$BW$15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шаблон!$A$1:$BO$21</definedName>
  </definedNames>
  <calcPr calcId="145621"/>
</workbook>
</file>

<file path=xl/calcChain.xml><?xml version="1.0" encoding="utf-8"?>
<calcChain xmlns="http://schemas.openxmlformats.org/spreadsheetml/2006/main">
  <c r="V16" i="4" l="1"/>
  <c r="W16" i="4"/>
  <c r="X16" i="4"/>
  <c r="Y16" i="4"/>
  <c r="Z16" i="4"/>
  <c r="AA16" i="4"/>
  <c r="AB16" i="4"/>
  <c r="AC16" i="4"/>
  <c r="AD16" i="4"/>
  <c r="AE16" i="4"/>
  <c r="AF16" i="4"/>
  <c r="AG16" i="4"/>
  <c r="AH16" i="4"/>
  <c r="AJ16" i="4"/>
  <c r="AK16" i="4"/>
  <c r="AL16" i="4"/>
  <c r="AN16" i="4"/>
  <c r="AO16" i="4"/>
  <c r="AR16" i="4"/>
  <c r="AS16" i="4"/>
  <c r="AV16" i="4"/>
  <c r="AW16" i="4"/>
  <c r="AX16" i="4"/>
  <c r="AY16" i="4"/>
  <c r="AZ16" i="4"/>
  <c r="BA16" i="4"/>
  <c r="BD16" i="4"/>
  <c r="BF16" i="4"/>
  <c r="BG16" i="4"/>
  <c r="BH16" i="4"/>
  <c r="BI16" i="4"/>
  <c r="BJ16" i="4"/>
  <c r="BK16" i="4"/>
  <c r="BL16" i="4"/>
  <c r="BM16" i="4"/>
  <c r="P14" i="4" l="1"/>
  <c r="S14" i="4"/>
  <c r="S10" i="4"/>
  <c r="U11" i="4"/>
  <c r="O11" i="4" l="1"/>
  <c r="U12" i="4"/>
  <c r="N13" i="4"/>
  <c r="O13" i="4" s="1"/>
  <c r="P13" i="4" s="1"/>
  <c r="P10" i="4" s="1"/>
  <c r="R13" i="4" l="1"/>
  <c r="O12" i="4"/>
  <c r="O10" i="4" s="1"/>
  <c r="Q13" i="4"/>
  <c r="Q10" i="4" s="1"/>
  <c r="T13" i="4"/>
  <c r="T10" i="4" s="1"/>
  <c r="U13" i="4" l="1"/>
  <c r="R10" i="4"/>
  <c r="O15" i="4"/>
  <c r="O14" i="4" s="1"/>
  <c r="N15" i="4"/>
  <c r="BE10" i="4"/>
  <c r="BC10" i="4"/>
  <c r="BC16" i="4" s="1"/>
  <c r="P3" i="4"/>
  <c r="P16" i="4" s="1"/>
  <c r="S3" i="4"/>
  <c r="S16" i="4" s="1"/>
  <c r="Q15" i="4" l="1"/>
  <c r="T15" i="4"/>
  <c r="T14" i="4" s="1"/>
  <c r="R15" i="4"/>
  <c r="R14" i="4" s="1"/>
  <c r="U10" i="4"/>
  <c r="V13" i="4"/>
  <c r="N8" i="4"/>
  <c r="O8" i="4" s="1"/>
  <c r="U7" i="4"/>
  <c r="O7" i="4" s="1"/>
  <c r="U6" i="4"/>
  <c r="U5" i="4"/>
  <c r="N5" i="4"/>
  <c r="N4" i="4"/>
  <c r="O4" i="4" s="1"/>
  <c r="O6" i="4" l="1"/>
  <c r="AU3" i="4"/>
  <c r="AU16" i="4" s="1"/>
  <c r="O5" i="4"/>
  <c r="AM3" i="4"/>
  <c r="AM16" i="4" s="1"/>
  <c r="Q14" i="4"/>
  <c r="U15" i="4"/>
  <c r="T8" i="4"/>
  <c r="Q8" i="4"/>
  <c r="R8" i="4"/>
  <c r="R4" i="4"/>
  <c r="T4" i="4"/>
  <c r="T3" i="4" s="1"/>
  <c r="T16" i="4" s="1"/>
  <c r="Q4" i="4"/>
  <c r="Q3" i="4" s="1"/>
  <c r="Q16" i="4" s="1"/>
  <c r="R3" i="4" l="1"/>
  <c r="R16" i="4" s="1"/>
  <c r="AQ14" i="4"/>
  <c r="AQ16" i="4" s="1"/>
  <c r="U14" i="4"/>
  <c r="O3" i="4"/>
  <c r="O16" i="4" s="1"/>
  <c r="U4" i="4"/>
  <c r="U8" i="4"/>
  <c r="BE3" i="4" s="1"/>
  <c r="BE16" i="4" s="1"/>
  <c r="AI3" i="4" l="1"/>
  <c r="AI16" i="4" s="1"/>
  <c r="U3" i="4"/>
  <c r="U16" i="4" s="1"/>
  <c r="BN14" i="4"/>
  <c r="BN3" i="4" l="1"/>
  <c r="BN9" i="4"/>
  <c r="BN10" i="4"/>
  <c r="BN22" i="4"/>
  <c r="BN23" i="4"/>
  <c r="BN24" i="4"/>
  <c r="BN16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 s="1"/>
  <c r="Q36" i="2"/>
  <c r="Q35" i="2" s="1"/>
  <c r="T76" i="2"/>
  <c r="P75" i="2"/>
  <c r="T72" i="2"/>
  <c r="P70" i="2"/>
  <c r="T40" i="2"/>
  <c r="P38" i="2"/>
  <c r="P55" i="2"/>
  <c r="T56" i="2"/>
  <c r="S55" i="2"/>
  <c r="Q55" i="2"/>
  <c r="T47" i="2"/>
  <c r="T37" i="2"/>
  <c r="BJ35" i="2" s="1"/>
  <c r="BK35" i="2" s="1"/>
  <c r="T36" i="2"/>
  <c r="BB70" i="2"/>
  <c r="BK70" i="2" s="1"/>
  <c r="T70" i="2"/>
  <c r="T75" i="2"/>
  <c r="BB75" i="2"/>
  <c r="BK75" i="2" s="1"/>
  <c r="BB46" i="2"/>
  <c r="BK46" i="2" s="1"/>
  <c r="T46" i="2"/>
  <c r="AF55" i="2"/>
  <c r="T55" i="2"/>
  <c r="BB38" i="2"/>
  <c r="BK38" i="2"/>
  <c r="T38" i="2"/>
  <c r="BB35" i="2"/>
  <c r="T35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 s="1"/>
  <c r="S17" i="2"/>
  <c r="S16" i="2" s="1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M44" i="2"/>
  <c r="N44" i="2" s="1"/>
  <c r="R43" i="2"/>
  <c r="O43" i="2"/>
  <c r="T22" i="2"/>
  <c r="P21" i="2"/>
  <c r="P29" i="2"/>
  <c r="T30" i="2"/>
  <c r="Q29" i="2"/>
  <c r="T28" i="2"/>
  <c r="T26" i="2"/>
  <c r="T24" i="2"/>
  <c r="T17" i="2"/>
  <c r="T12" i="2"/>
  <c r="BB11" i="2"/>
  <c r="BK11" i="2"/>
  <c r="T11" i="2"/>
  <c r="BB16" i="2"/>
  <c r="BK16" i="2" s="1"/>
  <c r="T16" i="2"/>
  <c r="BB23" i="2"/>
  <c r="BK23" i="2"/>
  <c r="T23" i="2"/>
  <c r="BB25" i="2"/>
  <c r="BK25" i="2" s="1"/>
  <c r="T25" i="2"/>
  <c r="BB27" i="2"/>
  <c r="BK27" i="2"/>
  <c r="T27" i="2"/>
  <c r="AF29" i="2"/>
  <c r="BH21" i="2"/>
  <c r="BK21" i="2"/>
  <c r="T21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BB77" i="2" s="1"/>
  <c r="BK77" i="2" s="1"/>
  <c r="P77" i="2"/>
  <c r="T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R3" i="2"/>
  <c r="O3" i="2"/>
  <c r="N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T86" i="2" l="1"/>
  <c r="BF84" i="2" s="1"/>
  <c r="P84" i="2"/>
  <c r="S84" i="2"/>
  <c r="T85" i="2"/>
  <c r="Q9" i="2"/>
  <c r="Q8" i="2" s="1"/>
  <c r="S9" i="2"/>
  <c r="S8" i="2" s="1"/>
  <c r="N8" i="2"/>
  <c r="P9" i="2"/>
  <c r="S29" i="2"/>
  <c r="T34" i="2"/>
  <c r="Q68" i="2"/>
  <c r="S68" i="2"/>
  <c r="P68" i="2"/>
  <c r="T68" i="2" s="1"/>
  <c r="BB64" i="2" s="1"/>
  <c r="N73" i="2"/>
  <c r="S74" i="2"/>
  <c r="S73" i="2" s="1"/>
  <c r="Q74" i="2"/>
  <c r="Q73" i="2" s="1"/>
  <c r="P74" i="2"/>
  <c r="Q14" i="2"/>
  <c r="Q13" i="2" s="1"/>
  <c r="P14" i="2"/>
  <c r="N13" i="2"/>
  <c r="S14" i="2"/>
  <c r="S13" i="2" s="1"/>
  <c r="S3" i="2"/>
  <c r="T5" i="2"/>
  <c r="Q44" i="2"/>
  <c r="Q43" i="2" s="1"/>
  <c r="N43" i="2"/>
  <c r="S44" i="2"/>
  <c r="S43" i="2" s="1"/>
  <c r="P44" i="2"/>
  <c r="S62" i="2"/>
  <c r="T63" i="2"/>
  <c r="N64" i="2"/>
  <c r="S65" i="2"/>
  <c r="S64" i="2" s="1"/>
  <c r="P65" i="2"/>
  <c r="Q65" i="2"/>
  <c r="Q64" i="2" s="1"/>
  <c r="BB62" i="2" l="1"/>
  <c r="BK62" i="2" s="1"/>
  <c r="T62" i="2"/>
  <c r="P64" i="2"/>
  <c r="T65" i="2"/>
  <c r="T29" i="2"/>
  <c r="BB29" i="2"/>
  <c r="BK29" i="2" s="1"/>
  <c r="P8" i="2"/>
  <c r="T9" i="2"/>
  <c r="T84" i="2"/>
  <c r="BB84" i="2"/>
  <c r="BK84" i="2" s="1"/>
  <c r="T44" i="2"/>
  <c r="P43" i="2"/>
  <c r="BB3" i="2"/>
  <c r="BK3" i="2" s="1"/>
  <c r="T3" i="2"/>
  <c r="P13" i="2"/>
  <c r="T14" i="2"/>
  <c r="P73" i="2"/>
  <c r="T74" i="2"/>
  <c r="BB73" i="2" l="1"/>
  <c r="BK73" i="2" s="1"/>
  <c r="T73" i="2"/>
  <c r="BB13" i="2"/>
  <c r="BK13" i="2" s="1"/>
  <c r="T13" i="2"/>
  <c r="BB8" i="2"/>
  <c r="BK8" i="2" s="1"/>
  <c r="T8" i="2"/>
  <c r="AF64" i="2"/>
  <c r="BK64" i="2" s="1"/>
  <c r="T64" i="2"/>
  <c r="T43" i="2"/>
  <c r="BB43" i="2"/>
  <c r="BK43" i="2" s="1"/>
</calcChain>
</file>

<file path=xl/sharedStrings.xml><?xml version="1.0" encoding="utf-8"?>
<sst xmlns="http://schemas.openxmlformats.org/spreadsheetml/2006/main" count="513" uniqueCount="373">
  <si>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</si>
  <si>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</si>
  <si>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</si>
  <si>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</si>
  <si>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</si>
  <si>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</si>
  <si>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</si>
  <si>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</si>
  <si>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</si>
  <si>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</si>
  <si>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</si>
  <si>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</si>
  <si>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</si>
  <si>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</si>
  <si>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</si>
  <si>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</si>
  <si>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</si>
  <si>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</si>
  <si>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</si>
  <si>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</si>
  <si>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</si>
  <si>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</si>
  <si>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</si>
  <si>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</si>
  <si>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</si>
  <si>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</si>
  <si>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</si>
  <si>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</si>
  <si>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</si>
  <si>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</si>
  <si>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</si>
  <si>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</si>
  <si>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</si>
  <si>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</si>
  <si>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</si>
  <si>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</si>
  <si>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</si>
  <si>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</si>
  <si>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</si>
  <si>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</si>
  <si>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</si>
  <si>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</si>
  <si>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</si>
  <si>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</si>
  <si>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</si>
  <si>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</si>
  <si>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</si>
  <si>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</si>
  <si>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</si>
  <si>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</si>
  <si>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</si>
  <si>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</si>
  <si>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</si>
  <si>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</si>
  <si>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</si>
  <si>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</si>
  <si>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</si>
  <si>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</si>
  <si>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</si>
  <si>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</si>
  <si>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</si>
  <si>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</si>
  <si>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</si>
  <si>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</si>
  <si>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</si>
  <si>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</si>
  <si>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</si>
  <si>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</si>
  <si>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</si>
  <si>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</si>
  <si>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</si>
  <si>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</si>
  <si>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</si>
  <si>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</si>
  <si>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</si>
  <si>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</si>
  <si>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</si>
  <si>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</si>
  <si>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</si>
  <si>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</si>
  <si>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</si>
  <si>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</si>
  <si>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</si>
  <si>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</si>
  <si>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</si>
  <si>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</si>
  <si>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</si>
  <si>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</si>
  <si>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</si>
  <si>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</si>
  <si>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</si>
  <si>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</si>
  <si>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</si>
  <si>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</si>
  <si>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</si>
  <si>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</si>
  <si>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</si>
  <si>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</si>
  <si>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</si>
  <si>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</si>
  <si>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</si>
  <si>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</si>
  <si>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</si>
  <si>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</si>
  <si>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</si>
  <si>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</si>
  <si>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</si>
  <si>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</si>
  <si>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</si>
  <si>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</si>
  <si>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</si>
  <si>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</si>
  <si>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</si>
  <si>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</si>
  <si>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</si>
  <si>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</si>
  <si>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</si>
  <si>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</si>
  <si>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</si>
  <si>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</si>
  <si>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</si>
  <si>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</si>
  <si>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</si>
  <si>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</si>
  <si>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</si>
  <si>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</si>
  <si>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</si>
  <si>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</si>
  <si>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</si>
  <si>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</si>
  <si>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</si>
  <si>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</si>
  <si>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</si>
  <si>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</si>
  <si>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</si>
  <si>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</si>
  <si>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</si>
  <si>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</si>
  <si>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</si>
  <si>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</si>
  <si>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</si>
  <si>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</si>
  <si>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</si>
  <si>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</si>
  <si>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</si>
  <si>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</si>
  <si>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</si>
  <si>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</si>
  <si>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</si>
  <si>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</si>
  <si>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</si>
  <si>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</si>
  <si>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</si>
  <si>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</si>
  <si>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</si>
  <si>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</si>
  <si>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</si>
  <si>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</si>
  <si>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</si>
  <si>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</si>
  <si>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</si>
  <si>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</si>
  <si>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</si>
  <si>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</si>
  <si>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</si>
  <si>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</si>
  <si>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</si>
  <si>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</si>
  <si>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</si>
  <si>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</si>
  <si>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</si>
  <si>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</si>
  <si>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</si>
  <si>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</si>
  <si>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</si>
  <si>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</si>
  <si>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</si>
  <si>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</si>
  <si>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</si>
  <si>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</si>
  <si>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</si>
  <si>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</si>
  <si>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</si>
  <si>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</si>
  <si>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</si>
  <si>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</si>
  <si>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</si>
  <si>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</si>
  <si>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</si>
  <si>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</si>
  <si>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</si>
  <si>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</si>
  <si>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</si>
  <si>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</si>
  <si>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</si>
  <si>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</si>
  <si>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</si>
  <si>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</si>
  <si>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</si>
  <si>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</si>
  <si>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</si>
  <si>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</si>
  <si>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</si>
  <si>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</si>
  <si>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</si>
  <si>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</si>
  <si>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</si>
  <si>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</si>
  <si>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</si>
  <si>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</si>
  <si>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</si>
  <si>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</si>
  <si>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</si>
  <si>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</si>
  <si>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</si>
  <si>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</si>
  <si>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</si>
  <si>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</si>
  <si>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</si>
  <si>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</si>
  <si>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</si>
  <si>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</si>
  <si>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</si>
  <si>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</si>
  <si>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</si>
  <si>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</si>
  <si>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</si>
  <si>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</si>
  <si>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</si>
  <si>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</si>
  <si>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</si>
  <si>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</si>
  <si>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</si>
  <si>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</si>
  <si>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</si>
  <si>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</si>
  <si>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</si>
  <si>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</si>
  <si>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</si>
  <si>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</si>
  <si>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</si>
  <si>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</si>
  <si>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</si>
  <si>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</si>
  <si>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</si>
  <si>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</si>
  <si>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</si>
  <si>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</si>
  <si>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</si>
  <si>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</si>
  <si>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</si>
  <si>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</si>
  <si>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</si>
  <si>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</si>
  <si>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</si>
  <si>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</si>
  <si>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</si>
  <si>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</si>
  <si>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</si>
  <si>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</si>
  <si>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</si>
  <si>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</si>
  <si>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</si>
  <si>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</si>
  <si>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</si>
  <si>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</si>
  <si>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</si>
  <si>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</si>
  <si>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</si>
  <si>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</si>
  <si>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</si>
  <si>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</si>
  <si>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</si>
  <si>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</si>
  <si>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</si>
  <si>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</si>
  <si>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</si>
  <si>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</si>
  <si>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</si>
  <si>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</si>
  <si>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</si>
  <si>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</si>
  <si>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</si>
  <si>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</si>
  <si>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</si>
  <si>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</si>
  <si>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</si>
  <si>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</si>
  <si>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</si>
  <si>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</si>
  <si>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</si>
  <si>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</si>
  <si>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</si>
  <si>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</si>
  <si>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</si>
  <si>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</si>
  <si>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</si>
  <si>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</si>
  <si>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</si>
  <si>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</si>
  <si>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</si>
  <si>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</si>
  <si>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</si>
  <si>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</si>
  <si>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</si>
  <si>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</si>
  <si>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</si>
  <si>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</si>
  <si>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</si>
  <si>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</si>
  <si>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</si>
  <si>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</si>
  <si>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</si>
  <si>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</si>
  <si>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</si>
  <si>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</si>
  <si>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</si>
  <si>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</si>
  <si>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</si>
  <si>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</si>
  <si>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</si>
  <si>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</si>
  <si>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</si>
  <si>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</si>
  <si>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</si>
  <si>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</si>
  <si>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</si>
  <si>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</si>
  <si>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</si>
  <si>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</si>
  <si>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</si>
  <si>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41809448 (СЭС-4089/2019)</t>
  </si>
  <si>
    <t>41808604 (СЭС-4090/2019)</t>
  </si>
  <si>
    <t>41819475 (СЭС-4113/2019)</t>
  </si>
  <si>
    <t>41804614 (ЦЭС-17593/2019)</t>
  </si>
  <si>
    <t>Токарев Иван Викторович</t>
  </si>
  <si>
    <t>Шевляков Игорь Анатольевич</t>
  </si>
  <si>
    <t>Глазунов Артем Михайлович</t>
  </si>
  <si>
    <t>Курская обл., Железногорский район, п. Тепличный</t>
  </si>
  <si>
    <t>Курская обл., Железногорский р-н,п. Тепличный</t>
  </si>
  <si>
    <t>Курская обл., Железногорский р-н,с. Разветье, уч 3</t>
  </si>
  <si>
    <t>Курская обл., г. Курск, ул. Тропинка, уч. 46:29:102041:7</t>
  </si>
  <si>
    <t>строительство воздушной линии электропередачи 10 кВ защищенным проводом – ответвления протяженностью 0,06 км от опоры № 3 существующей ВЛ-10 кВ № 18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18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0,14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</si>
  <si>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0,06 км от опоры № 3 существующей ВЛ-10 кВ № 18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проектировании), в том числе 0,06 км по ТУ С-4089;
- монтаж одного линейного разъединителя 10 кВ на концевой опоре проектируемого ответвления от ВЛ-10 кВ № 18 (тип и технические характеристики уточнить при проектировании), в том числе по ТУ С-4089;
- строительство воздушной линии электропередачи 0,4 кВ самонесущим изолированным проводом (ВЛИ-0,4 кВ) протяженностью 0,08 км от проектируемой ТП-10/0,4 кВ до границы земельного участка заявителя (марку и сечение провода, протяженность уточнить при проектировании), в том числе 0,08 км по ТУ С-4089.
10.2.	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 ТП, мощность трансформатора, схемы соединений РУ-10 кВ и РУ-0,4 кВ, количество и параметры оборудования уточнить при проектировании), в том числе по ТУ С-4089.</t>
  </si>
  <si>
    <t>строительство кабельной линии электропередачи 0,4 кВ методом прокладки в траншее протяженностью 0,02 км от существующего коммутационного аппарата 1-й секции шин 0,4 кВ РТП-10/0,4 кВ №002 до границы земельного участка Заявителя. Трассу, протяженность, марку и сечение жил КЛ определить при проектировании.
10.1.2. Строительство кабельной линии электропередачи 0,4 кВ методом прокладки в траншее протяженностью 0,02 км от существующего коммутационного аппарата 2-й секции шин 0,4 кВ РТП-10/0,4 кВ №002 до границы земельного участка Заявителя. Трассу, протяженность, марку и сечение жил КЛ определить при проектировании.</t>
  </si>
  <si>
    <t>реконструкция существующей ВЛ-10 кВ № 18 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</si>
  <si>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18  в части монтажа ответвительной арматуры в точке врезки (объем реконструкции уточнить при проектировании), в том числе по ТУ С-4089.</t>
  </si>
  <si>
    <t>монтаж дополнительного коммутационного аппарата проектируемой ВЛ-0,4 кВ отходящей от ТП-10/0,4 кВ № 194 (тип и технические характеристики коммутационного аппарата уточнить при проектировании).
реконструкция существующей    ТП-10/0,4 кВ № 194 в части замены силового трансформатора мощностью 40 кВА на трансформатор мощностью 63 кВА (объем реконструкции уточнить при проектировании).</t>
  </si>
  <si>
    <t>реконструкция существующей ТП-10/0,4 кВ № РТП-10/0,4 кВ №002 в части адаптации существующего коммутационного аппарата 0,4 кВ на 2 с.ш. 0,4 кВ для присоединения вновь строящейся КЛ-0,4 кВ (объем реконструкции уточнить при проектировании).</t>
  </si>
  <si>
    <t>Удалён из 143 лота под 2020г. Аналог. С-4089 и С-4090.</t>
  </si>
  <si>
    <t>Удалён из 143 лота под 2020г.</t>
  </si>
  <si>
    <t>КТП 160 кВА (со Шкафом АСКУЭ в комплекте с УСПД (МЭК-104))</t>
  </si>
  <si>
    <t>1) Монтаж АВ-0,4 кВ (до 63 А).
2) Реконструкция существующей    ТП-10/0,4 кВ в части замены силового трансформатора мощностью 40 кВА на трансформатор мощностью 63 кВА</t>
  </si>
  <si>
    <t>Удалён из 143 лота под 2020г. Аналог. С-4089 и С-4090.
Объем строительства в С-4089 (Очередь 143 от 15 до 150 кВт)</t>
  </si>
  <si>
    <t>2 КЛ-0,4 кВ по 0,02 км (в траншее)</t>
  </si>
  <si>
    <t>шкаф АСУЭ в комплекте со счетчиком (МЭК-104)</t>
  </si>
  <si>
    <t>КТП 160 кВА</t>
  </si>
  <si>
    <t>Реконструкция существующей    ТП-10/0,4 кВ в части замены силового трансформатора мощностью 40 кВА на трансформатор мощностью 63 кВА</t>
  </si>
  <si>
    <t>ИТОГО:</t>
  </si>
  <si>
    <t>2 КЛ-0,4 кВ по 0,02 км</t>
  </si>
  <si>
    <t>КТП 160 кВА-1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</si>
  <si>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145 льготники от 15 до 150 кВт(2020)»)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</si>
  <si>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</si>
  <si>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</si>
  <si>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</si>
  <si>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</si>
  <si>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</si>
  <si>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</si>
  <si>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</si>
  <si>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</si>
  <si>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</si>
  <si>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КЛ-0,4 кВ, км</t>
  </si>
  <si>
    <t>1) Монтаж АВ-0,4 кВ-1шт.
2) Реконструкция существующей    ТП-10/0,4 кВ в части замены силового трансформатора мощностью 40 кВА на трансформатор мощностью 63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</si>
</sst>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36"/>
      <color theme="1"/>
      <name val="Arial"/>
      <family val="2"/>
      <charset val="204"/>
    </font>
    <font>
      <sz val="1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1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BN4" sqref="BN4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4.7109375" style="176" customWidth="1"/>
    <col min="8" max="8" width="23" style="176" customWidth="1"/>
    <col min="9" max="9" width="43.5703125" style="176" customWidth="1"/>
    <col min="10" max="10" width="101.85546875" style="176" customWidth="1"/>
    <col min="11" max="11" width="60.42578125" style="176" customWidth="1"/>
    <col min="12" max="12" width="31" style="176" hidden="1" customWidth="1"/>
    <col min="13" max="13" width="57.140625" style="176" customWidth="1"/>
    <col min="14" max="14" width="59.140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2.7109375" style="176" customWidth="1"/>
    <col min="20" max="20" width="29.85546875" style="176" customWidth="1"/>
    <col min="21" max="21" width="38.42578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3.2851562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2.57031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12" style="176" hidden="1" customWidth="1"/>
    <col min="54" max="54" width="93.5703125" style="176" customWidth="1"/>
    <col min="55" max="55" width="34.28515625" style="176" customWidth="1"/>
    <col min="56" max="56" width="38.7109375" style="176" customWidth="1"/>
    <col min="57" max="57" width="32" style="176" customWidth="1"/>
    <col min="58" max="58" width="6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7.5" customHeight="1" x14ac:dyDescent="0.95">
      <c r="A1" s="228" t="s">
        <v>361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8"/>
      <c r="BP1" s="228"/>
      <c r="BQ1" s="228"/>
      <c r="BR1" s="228"/>
      <c r="BS1" s="228"/>
      <c r="BT1" s="228"/>
    </row>
    <row r="2" spans="1:73" s="22" customFormat="1" ht="300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371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331</v>
      </c>
      <c r="B3" s="18">
        <v>41809448</v>
      </c>
      <c r="C3" s="24">
        <v>43615</v>
      </c>
      <c r="D3" s="19">
        <v>35985</v>
      </c>
      <c r="E3" s="19"/>
      <c r="F3" s="20">
        <v>60</v>
      </c>
      <c r="G3" s="18" t="s">
        <v>335</v>
      </c>
      <c r="H3" s="18" t="s">
        <v>135</v>
      </c>
      <c r="I3" s="18" t="s">
        <v>338</v>
      </c>
      <c r="J3" s="231" t="s">
        <v>342</v>
      </c>
      <c r="K3" s="231" t="s">
        <v>345</v>
      </c>
      <c r="L3" s="20"/>
      <c r="M3" s="20"/>
      <c r="N3" s="20"/>
      <c r="O3" s="21">
        <f>SUM(O4:O8)</f>
        <v>1005.8100000000002</v>
      </c>
      <c r="P3" s="21">
        <f t="shared" ref="P3:U3" si="0">SUM(P4:P8)</f>
        <v>0</v>
      </c>
      <c r="Q3" s="21">
        <f t="shared" si="0"/>
        <v>57.400199999999998</v>
      </c>
      <c r="R3" s="21">
        <f t="shared" si="0"/>
        <v>277.59100000000001</v>
      </c>
      <c r="S3" s="21">
        <f t="shared" si="0"/>
        <v>636.41</v>
      </c>
      <c r="T3" s="21">
        <f t="shared" si="0"/>
        <v>34.408799999999999</v>
      </c>
      <c r="U3" s="21">
        <f t="shared" si="0"/>
        <v>1005.8100000000001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0.06</v>
      </c>
      <c r="AI3" s="21">
        <f>U4</f>
        <v>77.039999999999992</v>
      </c>
      <c r="AJ3" s="20"/>
      <c r="AK3" s="21"/>
      <c r="AL3" s="196">
        <v>1</v>
      </c>
      <c r="AM3" s="21">
        <f>U5</f>
        <v>71.69</v>
      </c>
      <c r="AN3" s="20"/>
      <c r="AO3" s="21"/>
      <c r="AP3" s="21"/>
      <c r="AQ3" s="21"/>
      <c r="AR3" s="21"/>
      <c r="AS3" s="21"/>
      <c r="AT3" s="21" t="s">
        <v>351</v>
      </c>
      <c r="AU3" s="21">
        <f>U6+U7</f>
        <v>692.30000000000007</v>
      </c>
      <c r="AV3" s="21"/>
      <c r="AW3" s="21"/>
      <c r="AX3" s="21"/>
      <c r="AY3" s="21"/>
      <c r="AZ3" s="21"/>
      <c r="BA3" s="21"/>
      <c r="BB3" s="21"/>
      <c r="BC3" s="21"/>
      <c r="BD3" s="196">
        <v>0.14000000000000001</v>
      </c>
      <c r="BE3" s="21">
        <f>U8</f>
        <v>164.78</v>
      </c>
      <c r="BF3" s="20"/>
      <c r="BG3" s="20"/>
      <c r="BH3" s="20"/>
      <c r="BI3" s="23"/>
      <c r="BJ3" s="23"/>
      <c r="BK3" s="20"/>
      <c r="BL3" s="23"/>
      <c r="BM3" s="21"/>
      <c r="BN3" s="181">
        <f t="shared" ref="BN3:BN14" si="1">W3+Y3+AA3+AC3+AE3+AG3+AI3+AM3+AO3+AQ3+AS3+AU3+AW3+AY3+BA3+BC3+BE3+BG3+BI3+BK3+BM3</f>
        <v>1005.8100000000001</v>
      </c>
      <c r="BO3" s="24">
        <v>43981</v>
      </c>
      <c r="BP3" s="21" t="s">
        <v>349</v>
      </c>
      <c r="BQ3" s="21"/>
      <c r="BR3" s="23">
        <v>12</v>
      </c>
      <c r="BS3" s="23"/>
      <c r="BT3" s="24"/>
      <c r="BU3" s="25"/>
    </row>
    <row r="4" spans="1:73" s="22" customFormat="1" ht="273.7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2"/>
      <c r="K4" s="232"/>
      <c r="L4" s="20"/>
      <c r="M4" s="20" t="s">
        <v>314</v>
      </c>
      <c r="N4" s="196">
        <f>AH3</f>
        <v>0.06</v>
      </c>
      <c r="O4" s="20">
        <f>N4*1284</f>
        <v>77.039999999999992</v>
      </c>
      <c r="P4" s="20"/>
      <c r="Q4" s="21">
        <f>O4*0.11</f>
        <v>8.4743999999999993</v>
      </c>
      <c r="R4" s="21">
        <f>O4*0.84</f>
        <v>64.713599999999985</v>
      </c>
      <c r="S4" s="21">
        <v>0</v>
      </c>
      <c r="T4" s="21">
        <f>O4*0.05</f>
        <v>3.8519999999999999</v>
      </c>
      <c r="U4" s="21">
        <f>SUM(Q4:T4)</f>
        <v>77.039999999999992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21"/>
      <c r="BF4" s="20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273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2"/>
      <c r="K5" s="232"/>
      <c r="L5" s="20"/>
      <c r="M5" s="20" t="s">
        <v>316</v>
      </c>
      <c r="N5" s="196">
        <f>AL3</f>
        <v>1</v>
      </c>
      <c r="O5" s="21">
        <f>U5</f>
        <v>71.69</v>
      </c>
      <c r="P5" s="20"/>
      <c r="Q5" s="21">
        <v>5.31</v>
      </c>
      <c r="R5" s="21">
        <v>19.079999999999998</v>
      </c>
      <c r="S5" s="21">
        <v>45.49</v>
      </c>
      <c r="T5" s="21">
        <v>1.81</v>
      </c>
      <c r="U5" s="21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21"/>
      <c r="BF5" s="20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273.7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2"/>
      <c r="K6" s="232"/>
      <c r="L6" s="20"/>
      <c r="M6" s="229" t="s">
        <v>318</v>
      </c>
      <c r="N6" s="20" t="s">
        <v>356</v>
      </c>
      <c r="O6" s="21">
        <f>U6</f>
        <v>571.19000000000005</v>
      </c>
      <c r="P6" s="20"/>
      <c r="Q6" s="21">
        <v>22.84</v>
      </c>
      <c r="R6" s="21">
        <v>54.22</v>
      </c>
      <c r="S6" s="21">
        <v>486.69</v>
      </c>
      <c r="T6" s="21">
        <v>7.44</v>
      </c>
      <c r="U6" s="21">
        <f>SUM(Q6:T6)</f>
        <v>571.19000000000005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96"/>
      <c r="BE6" s="21"/>
      <c r="BF6" s="20"/>
      <c r="BG6" s="20"/>
      <c r="BH6" s="20"/>
      <c r="BI6" s="23"/>
      <c r="BJ6" s="23"/>
      <c r="BK6" s="20"/>
      <c r="BL6" s="23"/>
      <c r="BM6" s="21"/>
      <c r="BN6" s="181"/>
      <c r="BO6" s="24"/>
      <c r="BP6" s="21"/>
      <c r="BQ6" s="21"/>
      <c r="BR6" s="23"/>
      <c r="BS6" s="23"/>
      <c r="BT6" s="24"/>
      <c r="BU6" s="25"/>
    </row>
    <row r="7" spans="1:73" s="22" customFormat="1" ht="273.7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2"/>
      <c r="K7" s="232"/>
      <c r="L7" s="20"/>
      <c r="M7" s="230"/>
      <c r="N7" s="20" t="s">
        <v>355</v>
      </c>
      <c r="O7" s="21">
        <f>U7</f>
        <v>121.11</v>
      </c>
      <c r="P7" s="20"/>
      <c r="Q7" s="21">
        <v>2.65</v>
      </c>
      <c r="R7" s="21">
        <v>2.81</v>
      </c>
      <c r="S7" s="21">
        <v>104.23</v>
      </c>
      <c r="T7" s="21">
        <v>11.42</v>
      </c>
      <c r="U7" s="21">
        <f>SUM(Q7:T7)</f>
        <v>121.11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196"/>
      <c r="BE7" s="21"/>
      <c r="BF7" s="20"/>
      <c r="BG7" s="20"/>
      <c r="BH7" s="20"/>
      <c r="BI7" s="23"/>
      <c r="BJ7" s="23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273.7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3"/>
      <c r="K8" s="233"/>
      <c r="L8" s="20"/>
      <c r="M8" s="20" t="s">
        <v>310</v>
      </c>
      <c r="N8" s="196">
        <f>BD3</f>
        <v>0.14000000000000001</v>
      </c>
      <c r="O8" s="21">
        <f>N8*1177</f>
        <v>164.78000000000003</v>
      </c>
      <c r="P8" s="21"/>
      <c r="Q8" s="21">
        <f>O8*0.11</f>
        <v>18.125800000000002</v>
      </c>
      <c r="R8" s="21">
        <f>O8*0.83</f>
        <v>136.76740000000001</v>
      </c>
      <c r="S8" s="21">
        <v>0</v>
      </c>
      <c r="T8" s="21">
        <f>O8*0.06</f>
        <v>9.8868000000000009</v>
      </c>
      <c r="U8" s="21">
        <f t="shared" ref="U8" si="2">SUM(Q8:T8)</f>
        <v>164.78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96"/>
      <c r="BE8" s="21"/>
      <c r="BF8" s="20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409.6" customHeight="1" x14ac:dyDescent="0.25">
      <c r="A9" s="17" t="s">
        <v>332</v>
      </c>
      <c r="B9" s="18">
        <v>41808604</v>
      </c>
      <c r="C9" s="24">
        <v>43615</v>
      </c>
      <c r="D9" s="19">
        <v>35985</v>
      </c>
      <c r="E9" s="19"/>
      <c r="F9" s="20">
        <v>60</v>
      </c>
      <c r="G9" s="18" t="s">
        <v>335</v>
      </c>
      <c r="H9" s="18" t="s">
        <v>135</v>
      </c>
      <c r="I9" s="18" t="s">
        <v>339</v>
      </c>
      <c r="J9" s="18" t="s">
        <v>343</v>
      </c>
      <c r="K9" s="18" t="s">
        <v>346</v>
      </c>
      <c r="L9" s="20"/>
      <c r="M9" s="20"/>
      <c r="N9" s="20"/>
      <c r="O9" s="21"/>
      <c r="P9" s="20"/>
      <c r="Q9" s="21"/>
      <c r="R9" s="21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6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196"/>
      <c r="BE9" s="21"/>
      <c r="BF9" s="20"/>
      <c r="BG9" s="20"/>
      <c r="BH9" s="20"/>
      <c r="BI9" s="23"/>
      <c r="BJ9" s="23"/>
      <c r="BK9" s="20"/>
      <c r="BL9" s="23"/>
      <c r="BM9" s="21"/>
      <c r="BN9" s="181">
        <f t="shared" si="1"/>
        <v>0</v>
      </c>
      <c r="BO9" s="24">
        <v>43981</v>
      </c>
      <c r="BP9" s="21" t="s">
        <v>353</v>
      </c>
      <c r="BQ9" s="21"/>
      <c r="BR9" s="23">
        <v>12</v>
      </c>
      <c r="BS9" s="23"/>
      <c r="BT9" s="24"/>
      <c r="BU9" s="25"/>
    </row>
    <row r="10" spans="1:73" s="22" customFormat="1" ht="214.5" customHeight="1" x14ac:dyDescent="0.25">
      <c r="A10" s="17" t="s">
        <v>333</v>
      </c>
      <c r="B10" s="18">
        <v>41819475</v>
      </c>
      <c r="C10" s="24">
        <v>43608</v>
      </c>
      <c r="D10" s="19">
        <v>14993.75</v>
      </c>
      <c r="E10" s="19"/>
      <c r="F10" s="20">
        <v>25</v>
      </c>
      <c r="G10" s="18" t="s">
        <v>336</v>
      </c>
      <c r="H10" s="18" t="s">
        <v>135</v>
      </c>
      <c r="I10" s="18" t="s">
        <v>340</v>
      </c>
      <c r="J10" s="18" t="s">
        <v>174</v>
      </c>
      <c r="K10" s="231" t="s">
        <v>347</v>
      </c>
      <c r="L10" s="20"/>
      <c r="M10" s="20"/>
      <c r="N10" s="20"/>
      <c r="O10" s="21">
        <f>SUM(O11:O13)</f>
        <v>286.8</v>
      </c>
      <c r="P10" s="21">
        <f t="shared" ref="P10:U10" si="3">SUM(P11:P13)</f>
        <v>138532.9</v>
      </c>
      <c r="Q10" s="21">
        <f t="shared" si="3"/>
        <v>18.947000000000003</v>
      </c>
      <c r="R10" s="21">
        <f t="shared" si="3"/>
        <v>125.34100000000001</v>
      </c>
      <c r="S10" s="21">
        <f t="shared" si="3"/>
        <v>130.32</v>
      </c>
      <c r="T10" s="21">
        <f t="shared" si="3"/>
        <v>12.192</v>
      </c>
      <c r="U10" s="21">
        <f t="shared" si="3"/>
        <v>286.8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6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 t="s">
        <v>352</v>
      </c>
      <c r="BC10" s="21">
        <f>U11+U12</f>
        <v>169.1</v>
      </c>
      <c r="BD10" s="196">
        <v>0.1</v>
      </c>
      <c r="BE10" s="23">
        <f>U13</f>
        <v>117.7</v>
      </c>
      <c r="BF10" s="23"/>
      <c r="BG10" s="20"/>
      <c r="BH10" s="20"/>
      <c r="BI10" s="23"/>
      <c r="BJ10" s="23"/>
      <c r="BK10" s="20"/>
      <c r="BL10" s="23"/>
      <c r="BM10" s="21"/>
      <c r="BN10" s="181">
        <f t="shared" si="1"/>
        <v>286.8</v>
      </c>
      <c r="BO10" s="24">
        <v>43974</v>
      </c>
      <c r="BP10" s="21" t="s">
        <v>350</v>
      </c>
      <c r="BQ10" s="21"/>
      <c r="BR10" s="23">
        <v>12</v>
      </c>
      <c r="BS10" s="23"/>
      <c r="BT10" s="24"/>
      <c r="BU10" s="25"/>
    </row>
    <row r="11" spans="1:73" s="22" customFormat="1" ht="141.6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18"/>
      <c r="K11" s="232"/>
      <c r="L11" s="20"/>
      <c r="M11" s="229" t="s">
        <v>311</v>
      </c>
      <c r="N11" s="20" t="s">
        <v>243</v>
      </c>
      <c r="O11" s="21">
        <f>U11</f>
        <v>3.7</v>
      </c>
      <c r="P11" s="20"/>
      <c r="Q11" s="21">
        <v>0.37</v>
      </c>
      <c r="R11" s="21">
        <v>0.66</v>
      </c>
      <c r="S11" s="20">
        <v>2.67</v>
      </c>
      <c r="T11" s="21">
        <v>0</v>
      </c>
      <c r="U11" s="21">
        <f>SUM(Q11:T11)</f>
        <v>3.7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6"/>
      <c r="AM11" s="2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196"/>
      <c r="BE11" s="23"/>
      <c r="BF11" s="23"/>
      <c r="BG11" s="20"/>
      <c r="BH11" s="20"/>
      <c r="BI11" s="23"/>
      <c r="BJ11" s="23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281.4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18"/>
      <c r="K12" s="232"/>
      <c r="L12" s="20"/>
      <c r="M12" s="230"/>
      <c r="N12" s="20" t="s">
        <v>357</v>
      </c>
      <c r="O12" s="21">
        <f>U12</f>
        <v>165.4</v>
      </c>
      <c r="P12" s="20"/>
      <c r="Q12" s="21">
        <v>5.63</v>
      </c>
      <c r="R12" s="21">
        <v>26.99</v>
      </c>
      <c r="S12" s="20">
        <v>127.65</v>
      </c>
      <c r="T12" s="21">
        <v>5.13</v>
      </c>
      <c r="U12" s="21">
        <f>SUM(Q12:T12)</f>
        <v>165.4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6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196"/>
      <c r="BE12" s="23"/>
      <c r="BF12" s="23"/>
      <c r="BG12" s="20"/>
      <c r="BH12" s="20"/>
      <c r="BI12" s="23"/>
      <c r="BJ12" s="23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206.2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18"/>
      <c r="K13" s="233"/>
      <c r="L13" s="20"/>
      <c r="M13" s="20" t="s">
        <v>310</v>
      </c>
      <c r="N13" s="20">
        <f>BD10</f>
        <v>0.1</v>
      </c>
      <c r="O13" s="181">
        <f>N13*1177</f>
        <v>117.7</v>
      </c>
      <c r="P13" s="21">
        <f>O13*1177</f>
        <v>138532.9</v>
      </c>
      <c r="Q13" s="21">
        <f>O13*0.11</f>
        <v>12.947000000000001</v>
      </c>
      <c r="R13" s="21">
        <f>O13*0.83</f>
        <v>97.691000000000003</v>
      </c>
      <c r="S13" s="21">
        <v>0</v>
      </c>
      <c r="T13" s="21">
        <f>O13*0.06</f>
        <v>7.0620000000000003</v>
      </c>
      <c r="U13" s="21">
        <f t="shared" ref="U13" si="4">SUM(Q13:T13)</f>
        <v>117.7</v>
      </c>
      <c r="V13" s="21">
        <f t="shared" ref="V13" si="5">SUM(R13:U13)</f>
        <v>222.453</v>
      </c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6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196"/>
      <c r="BE13" s="23"/>
      <c r="BF13" s="23"/>
      <c r="BG13" s="20"/>
      <c r="BH13" s="20"/>
      <c r="BI13" s="23"/>
      <c r="BJ13" s="23"/>
      <c r="BK13" s="20"/>
      <c r="BL13" s="23"/>
      <c r="BM13" s="21"/>
      <c r="BN13" s="181"/>
      <c r="BO13" s="24"/>
      <c r="BP13" s="21"/>
      <c r="BQ13" s="21"/>
      <c r="BR13" s="23"/>
      <c r="BS13" s="23"/>
      <c r="BT13" s="24"/>
      <c r="BU13" s="25"/>
    </row>
    <row r="14" spans="1:73" s="22" customFormat="1" ht="327" customHeight="1" x14ac:dyDescent="0.25">
      <c r="A14" s="17" t="s">
        <v>334</v>
      </c>
      <c r="B14" s="18">
        <v>41804614</v>
      </c>
      <c r="C14" s="24">
        <v>43616</v>
      </c>
      <c r="D14" s="19">
        <v>59975</v>
      </c>
      <c r="E14" s="19"/>
      <c r="F14" s="20">
        <v>100</v>
      </c>
      <c r="G14" s="18" t="s">
        <v>337</v>
      </c>
      <c r="H14" s="18" t="s">
        <v>141</v>
      </c>
      <c r="I14" s="18" t="s">
        <v>341</v>
      </c>
      <c r="J14" s="231" t="s">
        <v>344</v>
      </c>
      <c r="K14" s="231" t="s">
        <v>348</v>
      </c>
      <c r="L14" s="20"/>
      <c r="M14" s="20"/>
      <c r="N14" s="20"/>
      <c r="O14" s="21">
        <f>SUM(O15)</f>
        <v>74.28</v>
      </c>
      <c r="P14" s="21">
        <f t="shared" ref="P14:U14" si="6">SUM(P15)</f>
        <v>0</v>
      </c>
      <c r="Q14" s="21">
        <f t="shared" si="6"/>
        <v>8.1707999999999998</v>
      </c>
      <c r="R14" s="21">
        <f t="shared" si="6"/>
        <v>63.880800000000001</v>
      </c>
      <c r="S14" s="21">
        <f t="shared" si="6"/>
        <v>0</v>
      </c>
      <c r="T14" s="21">
        <f t="shared" si="6"/>
        <v>2.2284000000000002</v>
      </c>
      <c r="U14" s="21">
        <f t="shared" si="6"/>
        <v>74.28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6"/>
      <c r="AM14" s="20"/>
      <c r="AN14" s="20"/>
      <c r="AO14" s="21"/>
      <c r="AP14" s="21" t="s">
        <v>354</v>
      </c>
      <c r="AQ14" s="21">
        <f>U15</f>
        <v>74.28</v>
      </c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0"/>
      <c r="BC14" s="20"/>
      <c r="BD14" s="196"/>
      <c r="BE14" s="23"/>
      <c r="BF14" s="23"/>
      <c r="BG14" s="20"/>
      <c r="BH14" s="20"/>
      <c r="BI14" s="23"/>
      <c r="BJ14" s="23"/>
      <c r="BK14" s="20"/>
      <c r="BL14" s="23"/>
      <c r="BM14" s="21"/>
      <c r="BN14" s="181">
        <f t="shared" si="1"/>
        <v>74.28</v>
      </c>
      <c r="BO14" s="24">
        <v>43982</v>
      </c>
      <c r="BP14" s="21" t="s">
        <v>350</v>
      </c>
      <c r="BQ14" s="21"/>
      <c r="BR14" s="23">
        <v>12</v>
      </c>
      <c r="BS14" s="23"/>
      <c r="BT14" s="24"/>
      <c r="BU14" s="25"/>
    </row>
    <row r="15" spans="1:73" s="22" customFormat="1" ht="409.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33"/>
      <c r="K15" s="233"/>
      <c r="L15" s="20"/>
      <c r="M15" s="20" t="s">
        <v>11</v>
      </c>
      <c r="N15" s="21" t="str">
        <f>AP14</f>
        <v>2 КЛ-0,4 кВ по 0,02 км (в траншее)</v>
      </c>
      <c r="O15" s="21">
        <f>2*0.02*1857</f>
        <v>74.28</v>
      </c>
      <c r="P15" s="21"/>
      <c r="Q15" s="21">
        <f>O15*0.11</f>
        <v>8.1707999999999998</v>
      </c>
      <c r="R15" s="21">
        <f>O15*0.86</f>
        <v>63.880800000000001</v>
      </c>
      <c r="S15" s="21">
        <v>0</v>
      </c>
      <c r="T15" s="21">
        <f>O15*0.03</f>
        <v>2.2284000000000002</v>
      </c>
      <c r="U15" s="21">
        <f>SUM(Q15:T15)</f>
        <v>74.28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6"/>
      <c r="AM15" s="20"/>
      <c r="AN15" s="20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0"/>
      <c r="BC15" s="20"/>
      <c r="BD15" s="196"/>
      <c r="BE15" s="23"/>
      <c r="BF15" s="23"/>
      <c r="BG15" s="20"/>
      <c r="BH15" s="20"/>
      <c r="BI15" s="23"/>
      <c r="BJ15" s="23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3" customFormat="1" ht="409.5" customHeight="1" x14ac:dyDescent="0.25">
      <c r="A16" s="212"/>
      <c r="B16" s="213"/>
      <c r="C16" s="213"/>
      <c r="D16" s="214"/>
      <c r="E16" s="214"/>
      <c r="F16" s="215"/>
      <c r="G16" s="213"/>
      <c r="H16" s="213"/>
      <c r="I16" s="213"/>
      <c r="J16" s="213"/>
      <c r="K16" s="213"/>
      <c r="L16" s="215"/>
      <c r="M16" s="215"/>
      <c r="N16" s="215" t="s">
        <v>358</v>
      </c>
      <c r="O16" s="216">
        <f>O3+O10+O14</f>
        <v>1366.89</v>
      </c>
      <c r="P16" s="216">
        <f t="shared" ref="P16:BN16" si="7">P3+P10+P14</f>
        <v>138532.9</v>
      </c>
      <c r="Q16" s="216">
        <f t="shared" si="7"/>
        <v>84.518000000000001</v>
      </c>
      <c r="R16" s="216">
        <f t="shared" si="7"/>
        <v>466.81280000000004</v>
      </c>
      <c r="S16" s="216">
        <f t="shared" si="7"/>
        <v>766.73</v>
      </c>
      <c r="T16" s="216">
        <f t="shared" si="7"/>
        <v>48.8292</v>
      </c>
      <c r="U16" s="216">
        <f t="shared" si="7"/>
        <v>1366.89</v>
      </c>
      <c r="V16" s="216">
        <f t="shared" si="7"/>
        <v>0</v>
      </c>
      <c r="W16" s="216">
        <f t="shared" si="7"/>
        <v>0</v>
      </c>
      <c r="X16" s="216">
        <f t="shared" si="7"/>
        <v>0</v>
      </c>
      <c r="Y16" s="216">
        <f t="shared" si="7"/>
        <v>0</v>
      </c>
      <c r="Z16" s="216">
        <f t="shared" si="7"/>
        <v>0</v>
      </c>
      <c r="AA16" s="216">
        <f t="shared" si="7"/>
        <v>0</v>
      </c>
      <c r="AB16" s="216">
        <f t="shared" si="7"/>
        <v>0</v>
      </c>
      <c r="AC16" s="216">
        <f t="shared" si="7"/>
        <v>0</v>
      </c>
      <c r="AD16" s="216">
        <f t="shared" si="7"/>
        <v>0</v>
      </c>
      <c r="AE16" s="216">
        <f t="shared" si="7"/>
        <v>0</v>
      </c>
      <c r="AF16" s="216">
        <f t="shared" si="7"/>
        <v>0</v>
      </c>
      <c r="AG16" s="216">
        <f t="shared" si="7"/>
        <v>0</v>
      </c>
      <c r="AH16" s="216">
        <f t="shared" si="7"/>
        <v>0.06</v>
      </c>
      <c r="AI16" s="216">
        <f t="shared" si="7"/>
        <v>77.039999999999992</v>
      </c>
      <c r="AJ16" s="216">
        <f t="shared" si="7"/>
        <v>0</v>
      </c>
      <c r="AK16" s="216">
        <f t="shared" si="7"/>
        <v>0</v>
      </c>
      <c r="AL16" s="216">
        <f t="shared" si="7"/>
        <v>1</v>
      </c>
      <c r="AM16" s="216">
        <f t="shared" si="7"/>
        <v>71.69</v>
      </c>
      <c r="AN16" s="216">
        <f t="shared" si="7"/>
        <v>0</v>
      </c>
      <c r="AO16" s="216">
        <f t="shared" si="7"/>
        <v>0</v>
      </c>
      <c r="AP16" s="216" t="s">
        <v>359</v>
      </c>
      <c r="AQ16" s="216">
        <f t="shared" si="7"/>
        <v>74.28</v>
      </c>
      <c r="AR16" s="216">
        <f t="shared" si="7"/>
        <v>0</v>
      </c>
      <c r="AS16" s="216">
        <f t="shared" si="7"/>
        <v>0</v>
      </c>
      <c r="AT16" s="216" t="s">
        <v>360</v>
      </c>
      <c r="AU16" s="216">
        <f t="shared" si="7"/>
        <v>692.30000000000007</v>
      </c>
      <c r="AV16" s="216">
        <f t="shared" si="7"/>
        <v>0</v>
      </c>
      <c r="AW16" s="216">
        <f t="shared" si="7"/>
        <v>0</v>
      </c>
      <c r="AX16" s="216">
        <f t="shared" si="7"/>
        <v>0</v>
      </c>
      <c r="AY16" s="216">
        <f t="shared" si="7"/>
        <v>0</v>
      </c>
      <c r="AZ16" s="216">
        <f t="shared" si="7"/>
        <v>0</v>
      </c>
      <c r="BA16" s="216">
        <f t="shared" si="7"/>
        <v>0</v>
      </c>
      <c r="BB16" s="217" t="s">
        <v>372</v>
      </c>
      <c r="BC16" s="216">
        <f t="shared" si="7"/>
        <v>169.1</v>
      </c>
      <c r="BD16" s="216">
        <f t="shared" si="7"/>
        <v>0.24000000000000002</v>
      </c>
      <c r="BE16" s="216">
        <f t="shared" si="7"/>
        <v>282.48</v>
      </c>
      <c r="BF16" s="216">
        <f t="shared" si="7"/>
        <v>0</v>
      </c>
      <c r="BG16" s="216">
        <f t="shared" si="7"/>
        <v>0</v>
      </c>
      <c r="BH16" s="216">
        <f t="shared" si="7"/>
        <v>0</v>
      </c>
      <c r="BI16" s="216">
        <f t="shared" si="7"/>
        <v>0</v>
      </c>
      <c r="BJ16" s="216">
        <f t="shared" si="7"/>
        <v>0</v>
      </c>
      <c r="BK16" s="216">
        <f t="shared" si="7"/>
        <v>0</v>
      </c>
      <c r="BL16" s="216">
        <f t="shared" si="7"/>
        <v>0</v>
      </c>
      <c r="BM16" s="216">
        <f t="shared" si="7"/>
        <v>0</v>
      </c>
      <c r="BN16" s="216">
        <f t="shared" si="7"/>
        <v>1366.89</v>
      </c>
      <c r="BO16" s="218"/>
      <c r="BP16" s="216"/>
      <c r="BQ16" s="219"/>
      <c r="BR16" s="220"/>
      <c r="BS16" s="220"/>
      <c r="BT16" s="221"/>
      <c r="BU16" s="222"/>
    </row>
    <row r="17" spans="1:73" s="22" customFormat="1" ht="45" customHeight="1" x14ac:dyDescent="0.25">
      <c r="A17" s="204"/>
      <c r="B17" s="205"/>
      <c r="C17" s="205"/>
      <c r="D17" s="206"/>
      <c r="E17" s="206"/>
      <c r="F17" s="207"/>
      <c r="G17" s="205"/>
      <c r="H17" s="205"/>
      <c r="I17" s="205"/>
      <c r="J17" s="205"/>
      <c r="K17" s="205"/>
      <c r="L17" s="207"/>
      <c r="M17" s="207"/>
      <c r="N17" s="207"/>
      <c r="O17" s="208"/>
      <c r="P17" s="208"/>
      <c r="Q17" s="208"/>
      <c r="R17" s="208"/>
      <c r="S17" s="208"/>
      <c r="T17" s="208"/>
      <c r="U17" s="208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7"/>
      <c r="AI17" s="208"/>
      <c r="AJ17" s="208"/>
      <c r="AK17" s="209"/>
      <c r="AL17" s="207"/>
      <c r="AM17" s="208"/>
      <c r="AN17" s="208"/>
      <c r="AO17" s="209"/>
      <c r="AP17" s="209"/>
      <c r="AQ17" s="209"/>
      <c r="AR17" s="209"/>
      <c r="AS17" s="209"/>
      <c r="AT17" s="207"/>
      <c r="AU17" s="208"/>
      <c r="AV17" s="209"/>
      <c r="AW17" s="209"/>
      <c r="AX17" s="209"/>
      <c r="AY17" s="209"/>
      <c r="AZ17" s="209"/>
      <c r="BA17" s="209"/>
      <c r="BB17" s="209"/>
      <c r="BC17" s="209"/>
      <c r="BD17" s="207"/>
      <c r="BE17" s="208"/>
      <c r="BF17" s="207"/>
      <c r="BG17" s="209"/>
      <c r="BH17" s="207"/>
      <c r="BI17" s="208"/>
      <c r="BJ17" s="207"/>
      <c r="BK17" s="207"/>
      <c r="BL17" s="208"/>
      <c r="BM17" s="209"/>
      <c r="BN17" s="209"/>
      <c r="BO17" s="210"/>
      <c r="BP17" s="209"/>
      <c r="BQ17" s="197"/>
      <c r="BR17" s="23"/>
      <c r="BS17" s="23"/>
      <c r="BT17" s="24"/>
      <c r="BU17" s="25"/>
    </row>
    <row r="18" spans="1:73" s="22" customFormat="1" ht="159.75" customHeight="1" x14ac:dyDescent="0.25">
      <c r="A18" s="211" t="s">
        <v>362</v>
      </c>
      <c r="B18" s="202"/>
      <c r="C18" s="202"/>
      <c r="D18" s="203"/>
      <c r="E18" s="203"/>
      <c r="F18" s="180"/>
      <c r="G18" s="202"/>
      <c r="H18" s="202"/>
      <c r="I18" s="202"/>
      <c r="J18" s="202"/>
      <c r="K18" s="202"/>
      <c r="L18" s="180"/>
      <c r="M18" s="211" t="s">
        <v>366</v>
      </c>
      <c r="N18" s="180"/>
      <c r="O18" s="40"/>
      <c r="P18" s="40"/>
      <c r="Q18" s="40"/>
      <c r="R18" s="40"/>
      <c r="S18" s="40"/>
      <c r="T18" s="211" t="s">
        <v>367</v>
      </c>
      <c r="U18" s="40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180"/>
      <c r="BE18" s="40"/>
      <c r="BF18" s="40"/>
      <c r="BG18" s="180"/>
      <c r="BH18" s="180"/>
      <c r="BI18" s="40"/>
      <c r="BJ18" s="180"/>
      <c r="BK18" s="180"/>
      <c r="BL18" s="40"/>
      <c r="BM18" s="36"/>
      <c r="BN18" s="36"/>
      <c r="BO18" s="26"/>
      <c r="BP18" s="36"/>
      <c r="BQ18" s="197"/>
      <c r="BR18" s="23"/>
      <c r="BS18" s="23"/>
      <c r="BT18" s="24"/>
      <c r="BU18" s="25"/>
    </row>
    <row r="19" spans="1:73" s="22" customFormat="1" ht="159.75" customHeight="1" x14ac:dyDescent="0.25">
      <c r="A19" s="211" t="s">
        <v>363</v>
      </c>
      <c r="B19" s="202"/>
      <c r="C19" s="202"/>
      <c r="D19" s="203"/>
      <c r="E19" s="203"/>
      <c r="F19" s="180"/>
      <c r="G19" s="202"/>
      <c r="H19" s="202"/>
      <c r="I19" s="202"/>
      <c r="J19" s="202"/>
      <c r="K19" s="202"/>
      <c r="L19" s="180"/>
      <c r="M19" s="211" t="s">
        <v>366</v>
      </c>
      <c r="N19" s="180"/>
      <c r="O19" s="40"/>
      <c r="P19" s="40"/>
      <c r="Q19" s="40"/>
      <c r="R19" s="40"/>
      <c r="S19" s="40"/>
      <c r="T19" s="211" t="s">
        <v>368</v>
      </c>
      <c r="U19" s="40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180"/>
      <c r="BE19" s="40"/>
      <c r="BF19" s="40"/>
      <c r="BG19" s="180"/>
      <c r="BH19" s="180"/>
      <c r="BI19" s="40"/>
      <c r="BJ19" s="180"/>
      <c r="BK19" s="180"/>
      <c r="BL19" s="40"/>
      <c r="BM19" s="36"/>
      <c r="BN19" s="36"/>
      <c r="BO19" s="26"/>
      <c r="BP19" s="36"/>
      <c r="BQ19" s="197"/>
      <c r="BR19" s="23"/>
      <c r="BS19" s="23"/>
      <c r="BT19" s="24"/>
      <c r="BU19" s="25"/>
    </row>
    <row r="20" spans="1:73" s="22" customFormat="1" ht="159.75" customHeight="1" x14ac:dyDescent="0.25">
      <c r="A20" s="211" t="s">
        <v>364</v>
      </c>
      <c r="B20" s="202"/>
      <c r="C20" s="202"/>
      <c r="D20" s="203"/>
      <c r="E20" s="203"/>
      <c r="F20" s="180"/>
      <c r="G20" s="202"/>
      <c r="H20" s="202"/>
      <c r="I20" s="202"/>
      <c r="J20" s="202"/>
      <c r="K20" s="202"/>
      <c r="L20" s="180"/>
      <c r="M20" s="211" t="s">
        <v>366</v>
      </c>
      <c r="N20" s="180"/>
      <c r="O20" s="40"/>
      <c r="P20" s="40"/>
      <c r="Q20" s="40"/>
      <c r="R20" s="40"/>
      <c r="S20" s="40"/>
      <c r="T20" s="211" t="s">
        <v>369</v>
      </c>
      <c r="U20" s="40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180"/>
      <c r="BE20" s="40"/>
      <c r="BF20" s="40"/>
      <c r="BG20" s="180"/>
      <c r="BH20" s="180"/>
      <c r="BI20" s="40"/>
      <c r="BJ20" s="180"/>
      <c r="BK20" s="180"/>
      <c r="BL20" s="40"/>
      <c r="BM20" s="36"/>
      <c r="BN20" s="36"/>
      <c r="BO20" s="26"/>
      <c r="BP20" s="36"/>
      <c r="BQ20" s="197"/>
      <c r="BR20" s="23"/>
      <c r="BS20" s="23"/>
      <c r="BT20" s="24"/>
      <c r="BU20" s="25"/>
    </row>
    <row r="21" spans="1:73" s="22" customFormat="1" ht="159.75" customHeight="1" x14ac:dyDescent="0.25">
      <c r="A21" s="211" t="s">
        <v>365</v>
      </c>
      <c r="B21" s="202"/>
      <c r="C21" s="202"/>
      <c r="D21" s="203"/>
      <c r="E21" s="203"/>
      <c r="F21" s="180"/>
      <c r="G21" s="202"/>
      <c r="H21" s="202"/>
      <c r="I21" s="202"/>
      <c r="J21" s="202"/>
      <c r="K21" s="202"/>
      <c r="L21" s="180"/>
      <c r="M21" s="211" t="s">
        <v>366</v>
      </c>
      <c r="N21" s="180"/>
      <c r="O21" s="40"/>
      <c r="P21" s="40"/>
      <c r="Q21" s="40"/>
      <c r="R21" s="40"/>
      <c r="S21" s="40"/>
      <c r="T21" s="211" t="s">
        <v>370</v>
      </c>
      <c r="U21" s="40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180"/>
      <c r="BE21" s="40"/>
      <c r="BF21" s="40"/>
      <c r="BG21" s="180"/>
      <c r="BH21" s="180"/>
      <c r="BI21" s="40"/>
      <c r="BJ21" s="180"/>
      <c r="BK21" s="180"/>
      <c r="BL21" s="40"/>
      <c r="BM21" s="36"/>
      <c r="BN21" s="36"/>
      <c r="BO21" s="26"/>
      <c r="BP21" s="36"/>
      <c r="BQ21" s="197"/>
      <c r="BR21" s="23"/>
      <c r="BS21" s="23"/>
      <c r="BT21" s="24"/>
      <c r="BU21" s="25"/>
    </row>
    <row r="22" spans="1:73" s="22" customFormat="1" ht="255" customHeight="1" x14ac:dyDescent="0.25">
      <c r="A22" s="198"/>
      <c r="B22" s="199"/>
      <c r="C22" s="199"/>
      <c r="D22" s="200"/>
      <c r="E22" s="200"/>
      <c r="F22" s="196"/>
      <c r="G22" s="199"/>
      <c r="H22" s="199"/>
      <c r="I22" s="199"/>
      <c r="J22" s="199"/>
      <c r="K22" s="199"/>
      <c r="L22" s="196"/>
      <c r="M22" s="196"/>
      <c r="N22" s="196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96"/>
      <c r="BE22" s="181"/>
      <c r="BF22" s="181"/>
      <c r="BG22" s="196"/>
      <c r="BH22" s="196"/>
      <c r="BI22" s="182"/>
      <c r="BJ22" s="196"/>
      <c r="BK22" s="196"/>
      <c r="BL22" s="182"/>
      <c r="BM22" s="181"/>
      <c r="BN22" s="181">
        <f t="shared" ref="BN22:BN24" si="8">W22+Y22+AA22+AC22+AE22+AG22+AI22+AM22+AO22+AQ22+AS22+AU22+AW22+AY22+BA22+BC22+BE22+BG22+BI22+BK22+BM22</f>
        <v>0</v>
      </c>
      <c r="BO22" s="201"/>
      <c r="BP22" s="181"/>
      <c r="BQ22" s="21"/>
      <c r="BR22" s="23"/>
      <c r="BS22" s="23"/>
      <c r="BT22" s="24"/>
      <c r="BU22" s="25"/>
    </row>
    <row r="23" spans="1:73" s="22" customFormat="1" ht="155.2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6"/>
      <c r="BE23" s="23"/>
      <c r="BF23" s="23"/>
      <c r="BG23" s="20"/>
      <c r="BH23" s="20"/>
      <c r="BI23" s="23"/>
      <c r="BJ23" s="20"/>
      <c r="BK23" s="20"/>
      <c r="BL23" s="23"/>
      <c r="BM23" s="21"/>
      <c r="BN23" s="181">
        <f t="shared" si="8"/>
        <v>0</v>
      </c>
      <c r="BO23" s="24"/>
      <c r="BP23" s="21"/>
      <c r="BQ23" s="21"/>
      <c r="BR23" s="23"/>
      <c r="BS23" s="23"/>
      <c r="BT23" s="24"/>
      <c r="BU23" s="25"/>
    </row>
    <row r="24" spans="1:73" s="22" customFormat="1" ht="25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0"/>
      <c r="BC24" s="21"/>
      <c r="BD24" s="196"/>
      <c r="BE24" s="21"/>
      <c r="BF24" s="21"/>
      <c r="BG24" s="20"/>
      <c r="BH24" s="20"/>
      <c r="BI24" s="23"/>
      <c r="BJ24" s="20"/>
      <c r="BK24" s="20"/>
      <c r="BL24" s="23"/>
      <c r="BM24" s="21"/>
      <c r="BN24" s="181">
        <f t="shared" si="8"/>
        <v>0</v>
      </c>
      <c r="BO24" s="24"/>
      <c r="BP24" s="21"/>
      <c r="BQ24" s="21"/>
      <c r="BR24" s="23"/>
      <c r="BS24" s="23"/>
      <c r="BT24" s="24"/>
      <c r="BU24" s="25"/>
    </row>
    <row r="25" spans="1:73" s="22" customFormat="1" ht="162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6"/>
      <c r="BE25" s="23"/>
      <c r="BF25" s="23"/>
      <c r="BG25" s="20"/>
      <c r="BH25" s="20"/>
      <c r="BI25" s="23"/>
      <c r="BJ25" s="20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62.7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6"/>
      <c r="BE26" s="23"/>
      <c r="BF26" s="23"/>
      <c r="BG26" s="20"/>
      <c r="BH26" s="20"/>
      <c r="BI26" s="23"/>
      <c r="BJ26" s="20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294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3"/>
      <c r="P27" s="23"/>
      <c r="Q27" s="23"/>
      <c r="R27" s="23"/>
      <c r="S27" s="23"/>
      <c r="T27" s="23"/>
      <c r="U27" s="23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196"/>
      <c r="AM27" s="23"/>
      <c r="AN27" s="23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96"/>
      <c r="BE27" s="23"/>
      <c r="BF27" s="23"/>
      <c r="BG27" s="20"/>
      <c r="BH27" s="20"/>
      <c r="BI27" s="23"/>
      <c r="BJ27" s="20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42.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3"/>
      <c r="P28" s="20"/>
      <c r="Q28" s="23"/>
      <c r="R28" s="23"/>
      <c r="S28" s="23"/>
      <c r="T28" s="23"/>
      <c r="U28" s="23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6"/>
      <c r="BE28" s="23"/>
      <c r="BF28" s="23"/>
      <c r="BG28" s="20"/>
      <c r="BH28" s="20"/>
      <c r="BI28" s="23"/>
      <c r="BJ28" s="20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42.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3"/>
      <c r="P29" s="23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6"/>
      <c r="BE29" s="23"/>
      <c r="BF29" s="23"/>
      <c r="BG29" s="20"/>
      <c r="BH29" s="20"/>
      <c r="BI29" s="23"/>
      <c r="BJ29" s="20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187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0"/>
      <c r="AQ30" s="23"/>
      <c r="AR30" s="20"/>
      <c r="AS30" s="21"/>
      <c r="AT30" s="21"/>
      <c r="AU30" s="21"/>
      <c r="AV30" s="21"/>
      <c r="AW30" s="21"/>
      <c r="AX30" s="21"/>
      <c r="AY30" s="21"/>
      <c r="AZ30" s="21"/>
      <c r="BA30" s="21"/>
      <c r="BB30" s="20"/>
      <c r="BC30" s="23"/>
      <c r="BD30" s="20"/>
      <c r="BE30" s="23"/>
      <c r="BF30" s="20"/>
      <c r="BG30" s="20"/>
      <c r="BH30" s="20"/>
      <c r="BI30" s="23"/>
      <c r="BJ30" s="20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87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0"/>
      <c r="BD31" s="196"/>
      <c r="BE31" s="182"/>
      <c r="BF31" s="20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87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0"/>
      <c r="R32" s="20"/>
      <c r="S32" s="20"/>
      <c r="T32" s="20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0"/>
      <c r="BC32" s="20"/>
      <c r="BD32" s="196"/>
      <c r="BE32" s="182"/>
      <c r="BF32" s="20"/>
      <c r="BG32" s="20"/>
      <c r="BH32" s="20"/>
      <c r="BI32" s="23"/>
      <c r="BJ32" s="20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87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0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6"/>
      <c r="BE33" s="23"/>
      <c r="BF33" s="23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87.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196"/>
      <c r="O34" s="23"/>
      <c r="P34" s="23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6"/>
      <c r="BE34" s="196"/>
      <c r="BF34" s="20"/>
      <c r="BG34" s="20"/>
      <c r="BH34" s="20"/>
      <c r="BI34" s="23"/>
      <c r="BJ34" s="20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349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3"/>
      <c r="P35" s="23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6"/>
      <c r="BE35" s="196"/>
      <c r="BF35" s="20"/>
      <c r="BG35" s="20"/>
      <c r="BH35" s="20"/>
      <c r="BI35" s="23"/>
      <c r="BJ35" s="23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6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196"/>
      <c r="BF36" s="20"/>
      <c r="BG36" s="20"/>
      <c r="BH36" s="20"/>
      <c r="BI36" s="23"/>
      <c r="BJ36" s="20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409.6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0"/>
      <c r="AK37" s="21"/>
      <c r="AL37" s="196"/>
      <c r="AM37" s="23"/>
      <c r="AN37" s="20"/>
      <c r="AO37" s="23"/>
      <c r="AP37" s="20"/>
      <c r="AQ37" s="21"/>
      <c r="AR37" s="21"/>
      <c r="AS37" s="21"/>
      <c r="AT37" s="196"/>
      <c r="AU37" s="23"/>
      <c r="AV37" s="21"/>
      <c r="AW37" s="21"/>
      <c r="AX37" s="21"/>
      <c r="AY37" s="21"/>
      <c r="AZ37" s="21"/>
      <c r="BA37" s="21"/>
      <c r="BB37" s="21"/>
      <c r="BC37" s="21"/>
      <c r="BD37" s="196"/>
      <c r="BE37" s="23"/>
      <c r="BF37" s="20"/>
      <c r="BG37" s="23"/>
      <c r="BH37" s="20"/>
      <c r="BI37" s="23"/>
      <c r="BJ37" s="20"/>
      <c r="BK37" s="23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34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0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0"/>
      <c r="AK38" s="21"/>
      <c r="AL38" s="196"/>
      <c r="AM38" s="20"/>
      <c r="AN38" s="20"/>
      <c r="AO38" s="21"/>
      <c r="AP38" s="21"/>
      <c r="AQ38" s="21"/>
      <c r="AR38" s="21"/>
      <c r="AS38" s="21"/>
      <c r="AT38" s="196"/>
      <c r="AU38" s="20"/>
      <c r="AV38" s="21"/>
      <c r="AW38" s="21"/>
      <c r="AX38" s="21"/>
      <c r="AY38" s="21"/>
      <c r="AZ38" s="21"/>
      <c r="BA38" s="21"/>
      <c r="BB38" s="21"/>
      <c r="BC38" s="21"/>
      <c r="BD38" s="196"/>
      <c r="BE38" s="23"/>
      <c r="BF38" s="20"/>
      <c r="BG38" s="23"/>
      <c r="BH38" s="20"/>
      <c r="BI38" s="23"/>
      <c r="BJ38" s="20"/>
      <c r="BK38" s="23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34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0"/>
      <c r="AK39" s="21"/>
      <c r="AL39" s="196"/>
      <c r="AM39" s="20"/>
      <c r="AN39" s="20"/>
      <c r="AO39" s="21"/>
      <c r="AP39" s="21"/>
      <c r="AQ39" s="21"/>
      <c r="AR39" s="21"/>
      <c r="AS39" s="21"/>
      <c r="AT39" s="196"/>
      <c r="AU39" s="20"/>
      <c r="AV39" s="21"/>
      <c r="AW39" s="21"/>
      <c r="AX39" s="21"/>
      <c r="AY39" s="21"/>
      <c r="AZ39" s="21"/>
      <c r="BA39" s="21"/>
      <c r="BB39" s="21"/>
      <c r="BC39" s="21"/>
      <c r="BD39" s="196"/>
      <c r="BE39" s="23"/>
      <c r="BF39" s="20"/>
      <c r="BG39" s="23"/>
      <c r="BH39" s="20"/>
      <c r="BI39" s="23"/>
      <c r="BJ39" s="20"/>
      <c r="BK39" s="23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34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0"/>
      <c r="AK40" s="21"/>
      <c r="AL40" s="196"/>
      <c r="AM40" s="20"/>
      <c r="AN40" s="20"/>
      <c r="AO40" s="21"/>
      <c r="AP40" s="21"/>
      <c r="AQ40" s="21"/>
      <c r="AR40" s="21"/>
      <c r="AS40" s="21"/>
      <c r="AT40" s="196"/>
      <c r="AU40" s="20"/>
      <c r="AV40" s="21"/>
      <c r="AW40" s="21"/>
      <c r="AX40" s="21"/>
      <c r="AY40" s="21"/>
      <c r="AZ40" s="21"/>
      <c r="BA40" s="21"/>
      <c r="BB40" s="21"/>
      <c r="BC40" s="21"/>
      <c r="BD40" s="196"/>
      <c r="BE40" s="23"/>
      <c r="BF40" s="20"/>
      <c r="BG40" s="23"/>
      <c r="BH40" s="20"/>
      <c r="BI40" s="23"/>
      <c r="BJ40" s="20"/>
      <c r="BK40" s="23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34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0"/>
      <c r="Q41" s="20"/>
      <c r="R41" s="20"/>
      <c r="S41" s="20"/>
      <c r="T41" s="20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0"/>
      <c r="AK41" s="21"/>
      <c r="AL41" s="196"/>
      <c r="AM41" s="20"/>
      <c r="AN41" s="20"/>
      <c r="AO41" s="21"/>
      <c r="AP41" s="21"/>
      <c r="AQ41" s="21"/>
      <c r="AR41" s="21"/>
      <c r="AS41" s="21"/>
      <c r="AT41" s="196"/>
      <c r="AU41" s="20"/>
      <c r="AV41" s="21"/>
      <c r="AW41" s="21"/>
      <c r="AX41" s="21"/>
      <c r="AY41" s="21"/>
      <c r="AZ41" s="21"/>
      <c r="BA41" s="21"/>
      <c r="BB41" s="21"/>
      <c r="BC41" s="21"/>
      <c r="BD41" s="196"/>
      <c r="BE41" s="23"/>
      <c r="BF41" s="20"/>
      <c r="BG41" s="23"/>
      <c r="BH41" s="20"/>
      <c r="BI41" s="23"/>
      <c r="BJ41" s="20"/>
      <c r="BK41" s="23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3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0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0"/>
      <c r="AK42" s="21"/>
      <c r="AL42" s="196"/>
      <c r="AM42" s="20"/>
      <c r="AN42" s="20"/>
      <c r="AO42" s="21"/>
      <c r="AP42" s="21"/>
      <c r="AQ42" s="21"/>
      <c r="AR42" s="21"/>
      <c r="AS42" s="21"/>
      <c r="AT42" s="196"/>
      <c r="AU42" s="20"/>
      <c r="AV42" s="21"/>
      <c r="AW42" s="21"/>
      <c r="AX42" s="21"/>
      <c r="AY42" s="21"/>
      <c r="AZ42" s="21"/>
      <c r="BA42" s="21"/>
      <c r="BB42" s="21"/>
      <c r="BC42" s="21"/>
      <c r="BD42" s="196"/>
      <c r="BE42" s="23"/>
      <c r="BF42" s="20"/>
      <c r="BG42" s="23"/>
      <c r="BH42" s="20"/>
      <c r="BI42" s="23"/>
      <c r="BJ42" s="20"/>
      <c r="BK42" s="23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409.6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3"/>
      <c r="AK43" s="21"/>
      <c r="AL43" s="196"/>
      <c r="AM43" s="23"/>
      <c r="AN43" s="23"/>
      <c r="AO43" s="21"/>
      <c r="AP43" s="21"/>
      <c r="AQ43" s="21"/>
      <c r="AR43" s="21"/>
      <c r="AS43" s="21"/>
      <c r="AT43" s="196"/>
      <c r="AU43" s="23"/>
      <c r="AV43" s="21"/>
      <c r="AW43" s="21"/>
      <c r="AX43" s="21"/>
      <c r="AY43" s="21"/>
      <c r="AZ43" s="21"/>
      <c r="BA43" s="21"/>
      <c r="BB43" s="21"/>
      <c r="BC43" s="21"/>
      <c r="BD43" s="196"/>
      <c r="BE43" s="23"/>
      <c r="BF43" s="23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34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6"/>
      <c r="BE44" s="196"/>
      <c r="BF44" s="20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34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6"/>
      <c r="BE45" s="196"/>
      <c r="BF45" s="20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34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0"/>
      <c r="Q46" s="20"/>
      <c r="R46" s="20"/>
      <c r="S46" s="20"/>
      <c r="T46" s="20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6"/>
      <c r="BE46" s="196"/>
      <c r="BF46" s="20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34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6"/>
      <c r="BE47" s="196"/>
      <c r="BF47" s="20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409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0"/>
      <c r="AK48" s="23"/>
      <c r="AL48" s="20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6"/>
      <c r="BE48" s="23"/>
      <c r="BF48" s="23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32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6"/>
      <c r="BE49" s="196"/>
      <c r="BF49" s="20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32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6"/>
      <c r="BE50" s="196"/>
      <c r="BF50" s="20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409.6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6"/>
      <c r="BE51" s="23"/>
      <c r="BF51" s="23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69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6"/>
      <c r="BE52" s="196"/>
      <c r="BF52" s="20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62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6"/>
      <c r="BE53" s="196"/>
      <c r="BF53" s="20"/>
      <c r="BG53" s="20"/>
      <c r="BH53" s="20"/>
      <c r="BI53" s="23"/>
      <c r="BJ53" s="20"/>
      <c r="BK53" s="23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62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0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6"/>
      <c r="BE54" s="196"/>
      <c r="BF54" s="20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40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6"/>
      <c r="BE55" s="23"/>
      <c r="BF55" s="23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54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6"/>
      <c r="BE56" s="196"/>
      <c r="BF56" s="20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86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6"/>
      <c r="BE57" s="196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77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6"/>
      <c r="BE58" s="23"/>
      <c r="BF58" s="23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77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6"/>
      <c r="BE59" s="182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24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83"/>
      <c r="BE60" s="23"/>
      <c r="BF60" s="23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4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182"/>
      <c r="BF61" s="23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31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23"/>
      <c r="BF62" s="23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3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1"/>
      <c r="S63" s="20"/>
      <c r="T63" s="21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0"/>
      <c r="AQ63" s="20"/>
      <c r="AR63" s="20"/>
      <c r="AS63" s="21"/>
      <c r="AT63" s="21"/>
      <c r="AU63" s="21"/>
      <c r="AV63" s="21"/>
      <c r="AW63" s="21"/>
      <c r="AX63" s="21"/>
      <c r="AY63" s="21"/>
      <c r="AZ63" s="21"/>
      <c r="BA63" s="21"/>
      <c r="BB63" s="20"/>
      <c r="BC63" s="20"/>
      <c r="BD63" s="20"/>
      <c r="BE63" s="196"/>
      <c r="BF63" s="20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59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1"/>
      <c r="S64" s="20"/>
      <c r="T64" s="21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196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59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196"/>
      <c r="BF65" s="20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408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6"/>
      <c r="AM66" s="21"/>
      <c r="AN66" s="20"/>
      <c r="AO66" s="21"/>
      <c r="AP66" s="20"/>
      <c r="AQ66" s="21"/>
      <c r="AR66" s="21"/>
      <c r="AS66" s="21"/>
      <c r="AT66" s="196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21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8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196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8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196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38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196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8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196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38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196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282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1"/>
      <c r="AJ72" s="20"/>
      <c r="AK72" s="21"/>
      <c r="AL72" s="196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0"/>
      <c r="BD72" s="20"/>
      <c r="BE72" s="23"/>
      <c r="BF72" s="23"/>
      <c r="BG72" s="20"/>
      <c r="BH72" s="20"/>
      <c r="BI72" s="21"/>
      <c r="BJ72" s="20"/>
      <c r="BK72" s="23"/>
      <c r="BL72" s="23"/>
      <c r="BM72" s="21"/>
      <c r="BN72" s="21"/>
      <c r="BO72" s="24"/>
      <c r="BP72" s="21"/>
      <c r="BQ72" s="21"/>
      <c r="BR72" s="23"/>
      <c r="BS72" s="23"/>
      <c r="BT72" s="24"/>
      <c r="BU72" s="25"/>
    </row>
    <row r="73" spans="1:73" s="22" customFormat="1" ht="137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23"/>
      <c r="BF73" s="23"/>
      <c r="BG73" s="20"/>
      <c r="BH73" s="20"/>
      <c r="BI73" s="23"/>
      <c r="BJ73" s="20"/>
      <c r="BK73" s="23"/>
      <c r="BL73" s="23"/>
      <c r="BM73" s="21"/>
      <c r="BN73" s="21"/>
      <c r="BO73" s="24"/>
      <c r="BP73" s="21"/>
      <c r="BQ73" s="21"/>
      <c r="BR73" s="23"/>
      <c r="BS73" s="23"/>
      <c r="BT73" s="24"/>
      <c r="BU73" s="25"/>
    </row>
    <row r="74" spans="1:73" s="22" customFormat="1" ht="122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6"/>
      <c r="BE74" s="23"/>
      <c r="BF74" s="23"/>
      <c r="BG74" s="20"/>
      <c r="BH74" s="20"/>
      <c r="BI74" s="23"/>
      <c r="BJ74" s="20"/>
      <c r="BK74" s="23"/>
      <c r="BL74" s="23"/>
      <c r="BM74" s="21"/>
      <c r="BN74" s="21"/>
      <c r="BO74" s="24"/>
      <c r="BP74" s="21"/>
      <c r="BQ74" s="21"/>
      <c r="BR74" s="23"/>
      <c r="BS74" s="23"/>
      <c r="BT74" s="24"/>
      <c r="BU74" s="25"/>
    </row>
    <row r="75" spans="1:73" s="22" customFormat="1" ht="122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195"/>
      <c r="N75" s="20"/>
      <c r="O75" s="20"/>
      <c r="P75" s="20"/>
      <c r="Q75" s="20"/>
      <c r="R75" s="20"/>
      <c r="S75" s="20"/>
      <c r="T75" s="20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6"/>
      <c r="BE75" s="23"/>
      <c r="BF75" s="23"/>
      <c r="BG75" s="20"/>
      <c r="BH75" s="20"/>
      <c r="BI75" s="23"/>
      <c r="BJ75" s="20"/>
      <c r="BK75" s="23"/>
      <c r="BL75" s="23"/>
      <c r="BM75" s="21"/>
      <c r="BN75" s="21"/>
      <c r="BO75" s="24"/>
      <c r="BP75" s="21"/>
      <c r="BQ75" s="21"/>
      <c r="BR75" s="23"/>
      <c r="BS75" s="23"/>
      <c r="BT75" s="24"/>
      <c r="BU75" s="25"/>
    </row>
    <row r="76" spans="1:73" s="22" customFormat="1" ht="122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23"/>
      <c r="BF76" s="23"/>
      <c r="BG76" s="20"/>
      <c r="BH76" s="20"/>
      <c r="BI76" s="23"/>
      <c r="BJ76" s="20"/>
      <c r="BK76" s="23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18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6"/>
      <c r="BE77" s="21"/>
      <c r="BF77" s="21"/>
      <c r="BG77" s="20"/>
      <c r="BH77" s="20"/>
      <c r="BI77" s="23"/>
      <c r="BJ77" s="20"/>
      <c r="BK77" s="23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184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23"/>
      <c r="BF78" s="23"/>
      <c r="BG78" s="20"/>
      <c r="BH78" s="20"/>
      <c r="BI78" s="23"/>
      <c r="BJ78" s="20"/>
      <c r="BK78" s="23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409.6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23"/>
      <c r="BF79" s="23"/>
      <c r="BG79" s="20"/>
      <c r="BH79" s="20"/>
      <c r="BI79" s="23"/>
      <c r="BJ79" s="20"/>
      <c r="BK79" s="20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204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0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6"/>
      <c r="BE80" s="20"/>
      <c r="BF80" s="20"/>
      <c r="BG80" s="20"/>
      <c r="BH80" s="20"/>
      <c r="BI80" s="23"/>
      <c r="BJ80" s="20"/>
      <c r="BK80" s="20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20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181"/>
      <c r="AU81" s="21"/>
      <c r="AV81" s="181"/>
      <c r="AW81" s="21"/>
      <c r="AX81" s="21"/>
      <c r="AY81" s="21"/>
      <c r="AZ81" s="21"/>
      <c r="BA81" s="21"/>
      <c r="BB81" s="21"/>
      <c r="BC81" s="21"/>
      <c r="BD81" s="196"/>
      <c r="BE81" s="23"/>
      <c r="BF81" s="23"/>
      <c r="BG81" s="20"/>
      <c r="BH81" s="20"/>
      <c r="BI81" s="23"/>
      <c r="BJ81" s="20"/>
      <c r="BK81" s="20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40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1"/>
      <c r="AJ82" s="21"/>
      <c r="AK82" s="21"/>
      <c r="AL82" s="196"/>
      <c r="AM82" s="21"/>
      <c r="AN82" s="20"/>
      <c r="AO82" s="21"/>
      <c r="AP82" s="21"/>
      <c r="AQ82" s="21"/>
      <c r="AR82" s="21"/>
      <c r="AS82" s="21"/>
      <c r="AT82" s="196"/>
      <c r="AU82" s="21"/>
      <c r="AV82" s="181"/>
      <c r="AW82" s="21"/>
      <c r="AX82" s="21"/>
      <c r="AY82" s="21"/>
      <c r="AZ82" s="21"/>
      <c r="BA82" s="21"/>
      <c r="BB82" s="21"/>
      <c r="BC82" s="21"/>
      <c r="BD82" s="196"/>
      <c r="BE82" s="21"/>
      <c r="BF82" s="21"/>
      <c r="BG82" s="20"/>
      <c r="BH82" s="20"/>
      <c r="BI82" s="23"/>
      <c r="BJ82" s="20"/>
      <c r="BK82" s="20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152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181"/>
      <c r="AU83" s="21"/>
      <c r="AV83" s="181"/>
      <c r="AW83" s="21"/>
      <c r="AX83" s="21"/>
      <c r="AY83" s="21"/>
      <c r="AZ83" s="21"/>
      <c r="BA83" s="21"/>
      <c r="BB83" s="21"/>
      <c r="BC83" s="21"/>
      <c r="BD83" s="196"/>
      <c r="BE83" s="182"/>
      <c r="BF83" s="23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5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181"/>
      <c r="AU84" s="21"/>
      <c r="AV84" s="181"/>
      <c r="AW84" s="21"/>
      <c r="AX84" s="21"/>
      <c r="AY84" s="21"/>
      <c r="AZ84" s="21"/>
      <c r="BA84" s="21"/>
      <c r="BB84" s="21"/>
      <c r="BC84" s="21"/>
      <c r="BD84" s="196"/>
      <c r="BE84" s="182"/>
      <c r="BF84" s="23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5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181"/>
      <c r="AU85" s="21"/>
      <c r="AV85" s="181"/>
      <c r="AW85" s="21"/>
      <c r="AX85" s="21"/>
      <c r="AY85" s="21"/>
      <c r="AZ85" s="21"/>
      <c r="BA85" s="21"/>
      <c r="BB85" s="21"/>
      <c r="BC85" s="21"/>
      <c r="BD85" s="196"/>
      <c r="BE85" s="182"/>
      <c r="BF85" s="23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52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181"/>
      <c r="AU86" s="21"/>
      <c r="AV86" s="181"/>
      <c r="AW86" s="21"/>
      <c r="AX86" s="21"/>
      <c r="AY86" s="21"/>
      <c r="AZ86" s="21"/>
      <c r="BA86" s="21"/>
      <c r="BB86" s="21"/>
      <c r="BC86" s="21"/>
      <c r="BD86" s="196"/>
      <c r="BE86" s="182"/>
      <c r="BF86" s="23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15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181"/>
      <c r="AU87" s="21"/>
      <c r="AV87" s="181"/>
      <c r="AW87" s="21"/>
      <c r="AX87" s="21"/>
      <c r="AY87" s="21"/>
      <c r="AZ87" s="21"/>
      <c r="BA87" s="21"/>
      <c r="BB87" s="21"/>
      <c r="BC87" s="21"/>
      <c r="BD87" s="196"/>
      <c r="BE87" s="182"/>
      <c r="BF87" s="23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409.6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1"/>
      <c r="AJ88" s="21"/>
      <c r="AK88" s="21"/>
      <c r="AL88" s="196"/>
      <c r="AM88" s="21"/>
      <c r="AN88" s="21"/>
      <c r="AO88" s="21"/>
      <c r="AP88" s="21"/>
      <c r="AQ88" s="21"/>
      <c r="AR88" s="21"/>
      <c r="AS88" s="21"/>
      <c r="AT88" s="196"/>
      <c r="AU88" s="21"/>
      <c r="AV88" s="196"/>
      <c r="AW88" s="23"/>
      <c r="AX88" s="21"/>
      <c r="AY88" s="21"/>
      <c r="AZ88" s="21"/>
      <c r="BA88" s="21"/>
      <c r="BB88" s="21"/>
      <c r="BC88" s="21"/>
      <c r="BD88" s="196"/>
      <c r="BE88" s="21"/>
      <c r="BF88" s="21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52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0"/>
      <c r="AK89" s="21"/>
      <c r="AL89" s="196"/>
      <c r="AM89" s="23"/>
      <c r="AN89" s="20"/>
      <c r="AO89" s="21"/>
      <c r="AP89" s="21"/>
      <c r="AQ89" s="21"/>
      <c r="AR89" s="21"/>
      <c r="AS89" s="21"/>
      <c r="AT89" s="196"/>
      <c r="AU89" s="23"/>
      <c r="AV89" s="196"/>
      <c r="AW89" s="23"/>
      <c r="AX89" s="21"/>
      <c r="AY89" s="21"/>
      <c r="AZ89" s="21"/>
      <c r="BA89" s="21"/>
      <c r="BB89" s="21"/>
      <c r="BC89" s="21"/>
      <c r="BD89" s="196"/>
      <c r="BE89" s="23"/>
      <c r="BF89" s="23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52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0"/>
      <c r="AK90" s="21"/>
      <c r="AL90" s="196"/>
      <c r="AM90" s="23"/>
      <c r="AN90" s="20"/>
      <c r="AO90" s="21"/>
      <c r="AP90" s="21"/>
      <c r="AQ90" s="21"/>
      <c r="AR90" s="21"/>
      <c r="AS90" s="21"/>
      <c r="AT90" s="196"/>
      <c r="AU90" s="23"/>
      <c r="AV90" s="196"/>
      <c r="AW90" s="23"/>
      <c r="AX90" s="21"/>
      <c r="AY90" s="21"/>
      <c r="AZ90" s="21"/>
      <c r="BA90" s="21"/>
      <c r="BB90" s="21"/>
      <c r="BC90" s="21"/>
      <c r="BD90" s="196"/>
      <c r="BE90" s="23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5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196"/>
      <c r="AM91" s="23"/>
      <c r="AN91" s="20"/>
      <c r="AO91" s="21"/>
      <c r="AP91" s="21"/>
      <c r="AQ91" s="21"/>
      <c r="AR91" s="21"/>
      <c r="AS91" s="21"/>
      <c r="AT91" s="196"/>
      <c r="AU91" s="23"/>
      <c r="AV91" s="196"/>
      <c r="AW91" s="23"/>
      <c r="AX91" s="21"/>
      <c r="AY91" s="21"/>
      <c r="AZ91" s="21"/>
      <c r="BA91" s="21"/>
      <c r="BB91" s="21"/>
      <c r="BC91" s="21"/>
      <c r="BD91" s="196"/>
      <c r="BE91" s="23"/>
      <c r="BF91" s="23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196"/>
      <c r="AM92" s="23"/>
      <c r="AN92" s="20"/>
      <c r="AO92" s="21"/>
      <c r="AP92" s="21"/>
      <c r="AQ92" s="21"/>
      <c r="AR92" s="21"/>
      <c r="AS92" s="21"/>
      <c r="AT92" s="196"/>
      <c r="AU92" s="23"/>
      <c r="AV92" s="196"/>
      <c r="AW92" s="23"/>
      <c r="AX92" s="21"/>
      <c r="AY92" s="21"/>
      <c r="AZ92" s="21"/>
      <c r="BA92" s="21"/>
      <c r="BB92" s="21"/>
      <c r="BC92" s="21"/>
      <c r="BD92" s="196"/>
      <c r="BE92" s="23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349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0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196"/>
      <c r="AM93" s="20"/>
      <c r="AN93" s="20"/>
      <c r="AO93" s="21"/>
      <c r="AP93" s="21"/>
      <c r="AQ93" s="21"/>
      <c r="AR93" s="21"/>
      <c r="AS93" s="21"/>
      <c r="AT93" s="196"/>
      <c r="AU93" s="23"/>
      <c r="AV93" s="196"/>
      <c r="AW93" s="20"/>
      <c r="AX93" s="21"/>
      <c r="AY93" s="21"/>
      <c r="AZ93" s="21"/>
      <c r="BA93" s="21"/>
      <c r="BB93" s="21"/>
      <c r="BC93" s="21"/>
      <c r="BD93" s="196"/>
      <c r="BE93" s="23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237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3"/>
      <c r="R94" s="23"/>
      <c r="S94" s="20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6"/>
      <c r="BE94" s="182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409.6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196"/>
      <c r="BE95" s="23"/>
      <c r="BF95" s="23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80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6"/>
      <c r="BE96" s="21"/>
      <c r="BF96" s="21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80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6"/>
      <c r="BE97" s="182"/>
      <c r="BF97" s="23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80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6"/>
      <c r="BE98" s="21"/>
      <c r="BF98" s="20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80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6"/>
      <c r="BE99" s="182"/>
      <c r="BF99" s="23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409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6"/>
      <c r="BE100" s="21"/>
      <c r="BF100" s="21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44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6"/>
      <c r="BE101" s="182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336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0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6"/>
      <c r="BE102" s="182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2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0"/>
      <c r="BC103" s="20"/>
      <c r="BD103" s="20"/>
      <c r="BE103" s="182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2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6"/>
      <c r="BE104" s="182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22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6"/>
      <c r="BE105" s="21"/>
      <c r="BF105" s="21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5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18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6"/>
      <c r="BE106" s="182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249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6"/>
      <c r="AM107" s="23"/>
      <c r="AN107" s="20"/>
      <c r="AO107" s="21"/>
      <c r="AP107" s="21"/>
      <c r="AQ107" s="21"/>
      <c r="AR107" s="21"/>
      <c r="AS107" s="21"/>
      <c r="AT107" s="196"/>
      <c r="AU107" s="23"/>
      <c r="AV107" s="21"/>
      <c r="AW107" s="21"/>
      <c r="AX107" s="21"/>
      <c r="AY107" s="21"/>
      <c r="AZ107" s="21"/>
      <c r="BA107" s="21"/>
      <c r="BB107" s="21"/>
      <c r="BC107" s="21"/>
      <c r="BD107" s="196"/>
      <c r="BE107" s="21"/>
      <c r="BF107" s="21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249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196"/>
      <c r="AM108" s="23"/>
      <c r="AN108" s="20"/>
      <c r="AO108" s="21"/>
      <c r="AP108" s="21"/>
      <c r="AQ108" s="21"/>
      <c r="AR108" s="21"/>
      <c r="AS108" s="21"/>
      <c r="AT108" s="196"/>
      <c r="AU108" s="23"/>
      <c r="AV108" s="21"/>
      <c r="AW108" s="21"/>
      <c r="AX108" s="21"/>
      <c r="AY108" s="21"/>
      <c r="AZ108" s="21"/>
      <c r="BA108" s="21"/>
      <c r="BB108" s="21"/>
      <c r="BC108" s="21"/>
      <c r="BD108" s="196"/>
      <c r="BE108" s="182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234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21"/>
      <c r="BF109" s="21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47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182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40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21"/>
      <c r="BF111" s="21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5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182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40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21"/>
      <c r="BF113" s="21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44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41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6"/>
      <c r="BE115" s="21"/>
      <c r="BF115" s="20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41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20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0"/>
      <c r="BD117" s="196"/>
      <c r="BE117" s="21"/>
      <c r="BF117" s="21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2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2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6"/>
      <c r="BE119" s="182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59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21"/>
      <c r="BF120" s="21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59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182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409.6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21"/>
      <c r="BF122" s="21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4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37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6"/>
      <c r="BE124" s="21"/>
      <c r="BF124" s="21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74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6"/>
      <c r="BE125" s="182"/>
      <c r="BF125" s="20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59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196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9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182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24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6"/>
      <c r="BE129" s="23"/>
      <c r="BF129" s="23"/>
      <c r="BG129" s="20"/>
      <c r="BH129" s="20"/>
      <c r="BI129" s="23"/>
      <c r="BJ129" s="20"/>
      <c r="BK129" s="23"/>
      <c r="BL129" s="20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227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0"/>
      <c r="AQ130" s="23"/>
      <c r="AR130" s="20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1"/>
      <c r="BD130" s="196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50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0"/>
      <c r="AQ131" s="23"/>
      <c r="AR131" s="20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196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42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0"/>
      <c r="AQ132" s="23"/>
      <c r="AR132" s="20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196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59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196"/>
      <c r="AU133" s="20"/>
      <c r="AV133" s="21"/>
      <c r="AW133" s="21"/>
      <c r="AX133" s="21"/>
      <c r="AY133" s="21"/>
      <c r="AZ133" s="21"/>
      <c r="BA133" s="21"/>
      <c r="BB133" s="21"/>
      <c r="BC133" s="21"/>
      <c r="BD133" s="196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29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6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9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30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40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21"/>
      <c r="BF136" s="21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56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409.6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6"/>
      <c r="BE138" s="21"/>
      <c r="BF138" s="21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5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209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6"/>
      <c r="BE140" s="21"/>
      <c r="BF140" s="21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209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1"/>
      <c r="AM141" s="21"/>
      <c r="AN141" s="21"/>
      <c r="AO141" s="21"/>
      <c r="AP141" s="21"/>
      <c r="AQ141" s="21"/>
      <c r="AR141" s="21"/>
      <c r="AS141" s="21"/>
      <c r="AT141" s="18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89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196"/>
      <c r="AM142" s="20"/>
      <c r="AN142" s="20"/>
      <c r="AO142" s="21"/>
      <c r="AP142" s="21"/>
      <c r="AQ142" s="21"/>
      <c r="AR142" s="21"/>
      <c r="AS142" s="21"/>
      <c r="AT142" s="196"/>
      <c r="AU142" s="23"/>
      <c r="AV142" s="21"/>
      <c r="AW142" s="21"/>
      <c r="AX142" s="21"/>
      <c r="AY142" s="21"/>
      <c r="AZ142" s="21"/>
      <c r="BA142" s="21"/>
      <c r="BB142" s="21"/>
      <c r="BC142" s="21"/>
      <c r="BD142" s="196"/>
      <c r="BE142" s="21"/>
      <c r="BF142" s="21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89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196"/>
      <c r="AM143" s="20"/>
      <c r="AN143" s="20"/>
      <c r="AO143" s="21"/>
      <c r="AP143" s="21"/>
      <c r="AQ143" s="21"/>
      <c r="AR143" s="21"/>
      <c r="AS143" s="21"/>
      <c r="AT143" s="196"/>
      <c r="AU143" s="23"/>
      <c r="AV143" s="21"/>
      <c r="AW143" s="21"/>
      <c r="AX143" s="21"/>
      <c r="AY143" s="21"/>
      <c r="AZ143" s="21"/>
      <c r="BA143" s="21"/>
      <c r="BB143" s="21"/>
      <c r="BC143" s="21"/>
      <c r="BD143" s="196"/>
      <c r="BE143" s="23"/>
      <c r="BF143" s="23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204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6"/>
      <c r="BE144" s="21"/>
      <c r="BF144" s="21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47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0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92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196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9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196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409.6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1"/>
      <c r="AJ149" s="21"/>
      <c r="AK149" s="21"/>
      <c r="AL149" s="196"/>
      <c r="AM149" s="21"/>
      <c r="AN149" s="21"/>
      <c r="AO149" s="21"/>
      <c r="AP149" s="21"/>
      <c r="AQ149" s="21"/>
      <c r="AR149" s="21"/>
      <c r="AS149" s="21"/>
      <c r="AT149" s="196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6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9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21"/>
      <c r="BF154" s="21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196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21"/>
      <c r="BF157" s="20"/>
      <c r="BG157" s="20"/>
      <c r="BH157" s="20"/>
      <c r="BI157" s="23"/>
      <c r="BJ157" s="20"/>
      <c r="BK157" s="21"/>
      <c r="BL157" s="21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0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409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1"/>
      <c r="AJ160" s="21"/>
      <c r="AK160" s="21"/>
      <c r="AL160" s="196"/>
      <c r="AM160" s="21"/>
      <c r="AN160" s="20"/>
      <c r="AO160" s="21"/>
      <c r="AP160" s="21"/>
      <c r="AQ160" s="21"/>
      <c r="AR160" s="21"/>
      <c r="AS160" s="21"/>
      <c r="AT160" s="196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6"/>
      <c r="BE160" s="21"/>
      <c r="BF160" s="21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196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196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96"/>
      <c r="AM167" s="21"/>
      <c r="AN167" s="20"/>
      <c r="AO167" s="21"/>
      <c r="AP167" s="21"/>
      <c r="AQ167" s="21"/>
      <c r="AR167" s="21"/>
      <c r="AS167" s="21"/>
      <c r="AT167" s="196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21"/>
      <c r="BF167" s="21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0"/>
      <c r="R169" s="20"/>
      <c r="S169" s="20"/>
      <c r="T169" s="20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196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196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196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209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23"/>
      <c r="BF174" s="23"/>
      <c r="BG174" s="20"/>
      <c r="BH174" s="20"/>
      <c r="BI174" s="23"/>
      <c r="BJ174" s="20"/>
      <c r="BK174" s="23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6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0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23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51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23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21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23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409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0"/>
      <c r="AK178" s="21"/>
      <c r="AL178" s="196"/>
      <c r="AM178" s="23"/>
      <c r="AN178" s="20"/>
      <c r="AO178" s="21"/>
      <c r="AP178" s="21"/>
      <c r="AQ178" s="21"/>
      <c r="AR178" s="21"/>
      <c r="AS178" s="21"/>
      <c r="AT178" s="196"/>
      <c r="AU178" s="23"/>
      <c r="AV178" s="21"/>
      <c r="AW178" s="21"/>
      <c r="AX178" s="21"/>
      <c r="AY178" s="21"/>
      <c r="AZ178" s="21"/>
      <c r="BA178" s="21"/>
      <c r="BB178" s="21"/>
      <c r="BC178" s="21"/>
      <c r="BD178" s="196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26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26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6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66"/>
      <c r="M181" s="66"/>
      <c r="N181" s="66"/>
      <c r="O181" s="28"/>
      <c r="P181" s="66"/>
      <c r="Q181" s="66"/>
      <c r="R181" s="66"/>
      <c r="S181" s="66"/>
      <c r="T181" s="66"/>
      <c r="U181" s="28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26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239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23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5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1"/>
      <c r="AM184" s="21"/>
      <c r="AN184" s="21"/>
      <c r="AO184" s="21"/>
      <c r="AP184" s="21"/>
      <c r="AQ184" s="21"/>
      <c r="AR184" s="21"/>
      <c r="AS184" s="21"/>
      <c r="AT184" s="18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19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3"/>
      <c r="AK185" s="21"/>
      <c r="AL185" s="196"/>
      <c r="AM185" s="20"/>
      <c r="AN185" s="20"/>
      <c r="AO185" s="21"/>
      <c r="AP185" s="21"/>
      <c r="AQ185" s="21"/>
      <c r="AR185" s="21"/>
      <c r="AS185" s="21"/>
      <c r="AT185" s="196"/>
      <c r="AU185" s="23"/>
      <c r="AV185" s="21"/>
      <c r="AW185" s="21"/>
      <c r="AX185" s="21"/>
      <c r="AY185" s="21"/>
      <c r="AZ185" s="21"/>
      <c r="BA185" s="21"/>
      <c r="BB185" s="21"/>
      <c r="BC185" s="21"/>
      <c r="BD185" s="196"/>
      <c r="BE185" s="23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409.6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1"/>
      <c r="AJ186" s="21"/>
      <c r="AK186" s="21"/>
      <c r="AL186" s="196"/>
      <c r="AM186" s="21"/>
      <c r="AN186" s="21"/>
      <c r="AO186" s="21"/>
      <c r="AP186" s="21"/>
      <c r="AQ186" s="21"/>
      <c r="AR186" s="21"/>
      <c r="AS186" s="21"/>
      <c r="AT186" s="196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21"/>
      <c r="BF186" s="21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6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23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1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36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23"/>
      <c r="BF189" s="23"/>
      <c r="BG189" s="20"/>
      <c r="BH189" s="20"/>
      <c r="BI189" s="23"/>
      <c r="BJ189" s="20"/>
      <c r="BK189" s="23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49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11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1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196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89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0"/>
      <c r="BD193" s="196"/>
      <c r="BE193" s="23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4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196"/>
      <c r="AU194" s="20"/>
      <c r="AV194" s="21"/>
      <c r="AW194" s="21"/>
      <c r="AX194" s="21"/>
      <c r="AY194" s="21"/>
      <c r="AZ194" s="21"/>
      <c r="BA194" s="21"/>
      <c r="BB194" s="21"/>
      <c r="BC194" s="21"/>
      <c r="BD194" s="196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196"/>
      <c r="AU195" s="20"/>
      <c r="AV195" s="21"/>
      <c r="AW195" s="21"/>
      <c r="AX195" s="21"/>
      <c r="AY195" s="21"/>
      <c r="AZ195" s="21"/>
      <c r="BA195" s="21"/>
      <c r="BB195" s="21"/>
      <c r="BC195" s="21"/>
      <c r="BD195" s="196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6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"/>
      <c r="BH196" s="20"/>
      <c r="BI196" s="23"/>
      <c r="BJ196" s="20"/>
      <c r="BK196" s="21"/>
      <c r="BL196" s="20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196"/>
      <c r="AU197" s="20"/>
      <c r="AV197" s="21"/>
      <c r="AW197" s="21"/>
      <c r="AX197" s="21"/>
      <c r="AY197" s="21"/>
      <c r="AZ197" s="21"/>
      <c r="BA197" s="21"/>
      <c r="BB197" s="21"/>
      <c r="BC197" s="21"/>
      <c r="BD197" s="196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31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0"/>
      <c r="BC199" s="20"/>
      <c r="BD199" s="20"/>
      <c r="BE199" s="182"/>
      <c r="BF199" s="23"/>
      <c r="BG199" s="20"/>
      <c r="BH199" s="20"/>
      <c r="BI199" s="29"/>
      <c r="BJ199" s="20"/>
      <c r="BK199" s="29"/>
      <c r="BL199" s="20"/>
      <c r="BM199" s="20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31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182"/>
      <c r="BF200" s="23"/>
      <c r="BG200" s="20"/>
      <c r="BH200" s="20"/>
      <c r="BI200" s="29"/>
      <c r="BJ200" s="20"/>
      <c r="BK200" s="29"/>
      <c r="BL200" s="20"/>
      <c r="BM200" s="20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8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0"/>
      <c r="BC201" s="20"/>
      <c r="BD201" s="196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8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77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0"/>
      <c r="BC203" s="20"/>
      <c r="BD203" s="196"/>
      <c r="BE203" s="23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77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77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67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196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67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6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67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408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0"/>
      <c r="AJ209" s="20"/>
      <c r="AK209" s="21"/>
      <c r="AL209" s="196"/>
      <c r="AM209" s="20"/>
      <c r="AN209" s="20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23"/>
      <c r="BF209" s="20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38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181"/>
      <c r="AE210" s="21"/>
      <c r="AF210" s="21"/>
      <c r="AG210" s="21"/>
      <c r="AH210" s="20"/>
      <c r="AI210" s="20"/>
      <c r="AJ210" s="20"/>
      <c r="AK210" s="21"/>
      <c r="AL210" s="196"/>
      <c r="AM210" s="20"/>
      <c r="AN210" s="20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3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181"/>
      <c r="AE211" s="21"/>
      <c r="AF211" s="21"/>
      <c r="AG211" s="21"/>
      <c r="AH211" s="20"/>
      <c r="AI211" s="20"/>
      <c r="AJ211" s="20"/>
      <c r="AK211" s="21"/>
      <c r="AL211" s="196"/>
      <c r="AM211" s="20"/>
      <c r="AN211" s="20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6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8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196"/>
      <c r="O212" s="20"/>
      <c r="P212" s="20"/>
      <c r="Q212" s="20"/>
      <c r="R212" s="20"/>
      <c r="S212" s="20"/>
      <c r="T212" s="20"/>
      <c r="U212" s="20"/>
      <c r="V212" s="21"/>
      <c r="W212" s="21"/>
      <c r="X212" s="21"/>
      <c r="Y212" s="21"/>
      <c r="Z212" s="21"/>
      <c r="AA212" s="21"/>
      <c r="AB212" s="21"/>
      <c r="AC212" s="21"/>
      <c r="AD212" s="181"/>
      <c r="AE212" s="21"/>
      <c r="AF212" s="21"/>
      <c r="AG212" s="21"/>
      <c r="AH212" s="21"/>
      <c r="AI212" s="21"/>
      <c r="AJ212" s="21"/>
      <c r="AK212" s="21"/>
      <c r="AL212" s="18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8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196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196"/>
      <c r="AE213" s="23"/>
      <c r="AF213" s="23"/>
      <c r="AG213" s="23"/>
      <c r="AH213" s="20"/>
      <c r="AI213" s="21"/>
      <c r="AJ213" s="21"/>
      <c r="AK213" s="21"/>
      <c r="AL213" s="196"/>
      <c r="AM213" s="20"/>
      <c r="AN213" s="20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6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408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196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59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9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41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8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196"/>
      <c r="AE218" s="23"/>
      <c r="AF218" s="23"/>
      <c r="AG218" s="23"/>
      <c r="AH218" s="23"/>
      <c r="AI218" s="21"/>
      <c r="AJ218" s="21"/>
      <c r="AK218" s="21"/>
      <c r="AL218" s="196"/>
      <c r="AM218" s="20"/>
      <c r="AN218" s="20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6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63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196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196"/>
      <c r="AE219" s="23"/>
      <c r="AF219" s="23"/>
      <c r="AG219" s="23"/>
      <c r="AH219" s="23"/>
      <c r="AI219" s="21"/>
      <c r="AJ219" s="21"/>
      <c r="AK219" s="21"/>
      <c r="AL219" s="196"/>
      <c r="AM219" s="20"/>
      <c r="AN219" s="20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20"/>
      <c r="BF219" s="20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409.6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3"/>
      <c r="AJ220" s="23"/>
      <c r="AK220" s="21"/>
      <c r="AL220" s="196"/>
      <c r="AM220" s="23"/>
      <c r="AN220" s="23"/>
      <c r="AO220" s="21"/>
      <c r="AP220" s="21"/>
      <c r="AQ220" s="21"/>
      <c r="AR220" s="21"/>
      <c r="AS220" s="21"/>
      <c r="AT220" s="196"/>
      <c r="AU220" s="23"/>
      <c r="AV220" s="21"/>
      <c r="AW220" s="21"/>
      <c r="AX220" s="21"/>
      <c r="AY220" s="21"/>
      <c r="AZ220" s="21"/>
      <c r="BA220" s="21"/>
      <c r="BB220" s="21"/>
      <c r="BC220" s="21"/>
      <c r="BD220" s="196"/>
      <c r="BE220" s="20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3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20"/>
      <c r="BF221" s="20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3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20"/>
      <c r="BF222" s="20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3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20"/>
      <c r="BF223" s="20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3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20"/>
      <c r="BF224" s="20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54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6"/>
      <c r="BE225" s="23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19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0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6"/>
      <c r="BE226" s="20"/>
      <c r="BF226" s="20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31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2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49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6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5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7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20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6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6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69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181"/>
      <c r="AU232" s="21"/>
      <c r="AV232" s="181"/>
      <c r="AW232" s="21"/>
      <c r="AX232" s="21"/>
      <c r="AY232" s="21"/>
      <c r="AZ232" s="21"/>
      <c r="BA232" s="21"/>
      <c r="BB232" s="21"/>
      <c r="BC232" s="21"/>
      <c r="BD232" s="196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34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196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8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1"/>
      <c r="BC234" s="21"/>
      <c r="BD234" s="196"/>
      <c r="BE234" s="196"/>
      <c r="BF234" s="20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57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0"/>
      <c r="BC235" s="20"/>
      <c r="BD235" s="196"/>
      <c r="BE235" s="2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4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0"/>
      <c r="BC236" s="20"/>
      <c r="BD236" s="196"/>
      <c r="BE236" s="196"/>
      <c r="BF236" s="20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5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1"/>
      <c r="BC237" s="21"/>
      <c r="BD237" s="196"/>
      <c r="BE237" s="2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6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196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54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196"/>
      <c r="BE239" s="23"/>
      <c r="BF239" s="20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66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196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81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0"/>
      <c r="T241" s="20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181"/>
      <c r="AU241" s="21"/>
      <c r="AV241" s="181"/>
      <c r="AW241" s="21"/>
      <c r="AX241" s="21"/>
      <c r="AY241" s="21"/>
      <c r="AZ241" s="21"/>
      <c r="BA241" s="21"/>
      <c r="BB241" s="21"/>
      <c r="BC241" s="21"/>
      <c r="BD241" s="196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71" customFormat="1" ht="197.25" customHeight="1" x14ac:dyDescent="0.25">
      <c r="A242" s="17"/>
      <c r="B242" s="18"/>
      <c r="C242" s="18"/>
      <c r="D242" s="19"/>
      <c r="E242" s="19"/>
      <c r="F242" s="66"/>
      <c r="G242" s="18"/>
      <c r="H242" s="18"/>
      <c r="I242" s="18"/>
      <c r="J242" s="18"/>
      <c r="K242" s="18"/>
      <c r="L242" s="66"/>
      <c r="M242" s="66"/>
      <c r="N242" s="66"/>
      <c r="O242" s="19"/>
      <c r="P242" s="19"/>
      <c r="Q242" s="19"/>
      <c r="R242" s="19"/>
      <c r="S242" s="19"/>
      <c r="T242" s="19"/>
      <c r="U242" s="19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183"/>
      <c r="BE242" s="183"/>
      <c r="BF242" s="66"/>
      <c r="BG242" s="66"/>
      <c r="BH242" s="66"/>
      <c r="BI242" s="28"/>
      <c r="BJ242" s="66"/>
      <c r="BK242" s="66"/>
      <c r="BL242" s="28"/>
      <c r="BM242" s="27"/>
      <c r="BN242" s="27"/>
      <c r="BO242" s="17"/>
      <c r="BP242" s="27"/>
      <c r="BQ242" s="27"/>
      <c r="BR242" s="28"/>
      <c r="BS242" s="28"/>
      <c r="BT242" s="17"/>
      <c r="BU242" s="70"/>
    </row>
    <row r="243" spans="1:73" s="22" customFormat="1" ht="136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3"/>
      <c r="R243" s="23"/>
      <c r="S243" s="23"/>
      <c r="T243" s="23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6"/>
      <c r="BE243" s="196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43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3"/>
      <c r="R244" s="23"/>
      <c r="S244" s="23"/>
      <c r="T244" s="23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6"/>
      <c r="BE244" s="20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43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3"/>
      <c r="R245" s="23"/>
      <c r="S245" s="23"/>
      <c r="T245" s="23"/>
      <c r="U245" s="20"/>
      <c r="V245" s="21"/>
      <c r="W245" s="21"/>
      <c r="X245" s="21"/>
      <c r="Y245" s="21"/>
      <c r="Z245" s="21"/>
      <c r="AA245" s="21"/>
      <c r="AB245" s="21"/>
      <c r="AC245" s="21"/>
      <c r="AD245" s="18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196"/>
      <c r="BE245" s="196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79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196"/>
      <c r="O246" s="28"/>
      <c r="P246" s="18"/>
      <c r="Q246" s="28"/>
      <c r="R246" s="28"/>
      <c r="S246" s="28"/>
      <c r="T246" s="28"/>
      <c r="U246" s="28"/>
      <c r="V246" s="21"/>
      <c r="W246" s="21"/>
      <c r="X246" s="21"/>
      <c r="Y246" s="21"/>
      <c r="Z246" s="21"/>
      <c r="AA246" s="21"/>
      <c r="AB246" s="21"/>
      <c r="AC246" s="21"/>
      <c r="AD246" s="181"/>
      <c r="AE246" s="21"/>
      <c r="AF246" s="21"/>
      <c r="AG246" s="21"/>
      <c r="AH246" s="20"/>
      <c r="AI246" s="29"/>
      <c r="AJ246" s="29"/>
      <c r="AK246" s="21"/>
      <c r="AL246" s="196"/>
      <c r="AM246" s="29"/>
      <c r="AN246" s="29"/>
      <c r="AO246" s="21"/>
      <c r="AP246" s="21"/>
      <c r="AQ246" s="21"/>
      <c r="AR246" s="21"/>
      <c r="AS246" s="21"/>
      <c r="AT246" s="196"/>
      <c r="AU246" s="29"/>
      <c r="AV246" s="196"/>
      <c r="AW246" s="29"/>
      <c r="AX246" s="21"/>
      <c r="AY246" s="21"/>
      <c r="AZ246" s="21"/>
      <c r="BA246" s="21"/>
      <c r="BB246" s="20"/>
      <c r="BC246" s="23"/>
      <c r="BD246" s="196"/>
      <c r="BE246" s="29"/>
      <c r="BF246" s="29"/>
      <c r="BG246" s="21"/>
      <c r="BH246" s="21"/>
      <c r="BI246" s="21"/>
      <c r="BJ246" s="21"/>
      <c r="BK246" s="21"/>
      <c r="BL246" s="21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64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9"/>
      <c r="P247" s="29"/>
      <c r="Q247" s="29"/>
      <c r="R247" s="29"/>
      <c r="S247" s="29"/>
      <c r="T247" s="29"/>
      <c r="U247" s="29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6"/>
      <c r="BE247" s="196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49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6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46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9"/>
      <c r="P249" s="29"/>
      <c r="Q249" s="29"/>
      <c r="R249" s="29"/>
      <c r="S249" s="29"/>
      <c r="T249" s="29"/>
      <c r="U249" s="29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0"/>
      <c r="BC249" s="29"/>
      <c r="BD249" s="29"/>
      <c r="BE249" s="29"/>
      <c r="BF249" s="29"/>
      <c r="BG249" s="21"/>
      <c r="BH249" s="21"/>
      <c r="BI249" s="21"/>
      <c r="BJ249" s="21"/>
      <c r="BK249" s="21"/>
      <c r="BL249" s="21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0"/>
      <c r="AE250" s="23"/>
      <c r="AF250" s="23"/>
      <c r="AG250" s="23"/>
      <c r="AH250" s="23"/>
      <c r="AI250" s="29"/>
      <c r="AJ250" s="29"/>
      <c r="AK250" s="21"/>
      <c r="AL250" s="196"/>
      <c r="AM250" s="23"/>
      <c r="AN250" s="23"/>
      <c r="AO250" s="21"/>
      <c r="AP250" s="21"/>
      <c r="AQ250" s="21"/>
      <c r="AR250" s="21"/>
      <c r="AS250" s="21"/>
      <c r="AT250" s="196"/>
      <c r="AU250" s="23"/>
      <c r="AV250" s="196"/>
      <c r="AW250" s="23"/>
      <c r="AX250" s="21"/>
      <c r="AY250" s="21"/>
      <c r="AZ250" s="21"/>
      <c r="BA250" s="21"/>
      <c r="BB250" s="20"/>
      <c r="BC250" s="23"/>
      <c r="BD250" s="196"/>
      <c r="BE250" s="23"/>
      <c r="BF250" s="23"/>
      <c r="BG250" s="21"/>
      <c r="BH250" s="21"/>
      <c r="BI250" s="21"/>
      <c r="BJ250" s="21"/>
      <c r="BK250" s="21"/>
      <c r="BL250" s="21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23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181"/>
      <c r="AE251" s="21"/>
      <c r="AF251" s="21"/>
      <c r="AG251" s="21"/>
      <c r="AH251" s="20"/>
      <c r="AI251" s="29"/>
      <c r="AJ251" s="29"/>
      <c r="AK251" s="21"/>
      <c r="AL251" s="196"/>
      <c r="AM251" s="29"/>
      <c r="AN251" s="29"/>
      <c r="AO251" s="21"/>
      <c r="AP251" s="21"/>
      <c r="AQ251" s="21"/>
      <c r="AR251" s="21"/>
      <c r="AS251" s="21"/>
      <c r="AT251" s="196"/>
      <c r="AU251" s="29"/>
      <c r="AV251" s="196"/>
      <c r="AW251" s="29"/>
      <c r="AX251" s="21"/>
      <c r="AY251" s="21"/>
      <c r="AZ251" s="21"/>
      <c r="BA251" s="21"/>
      <c r="BB251" s="20"/>
      <c r="BC251" s="23"/>
      <c r="BD251" s="196"/>
      <c r="BE251" s="23"/>
      <c r="BF251" s="23"/>
      <c r="BG251" s="21"/>
      <c r="BH251" s="21"/>
      <c r="BI251" s="21"/>
      <c r="BJ251" s="21"/>
      <c r="BK251" s="21"/>
      <c r="BL251" s="21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23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196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181"/>
      <c r="AE252" s="21"/>
      <c r="AF252" s="21"/>
      <c r="AG252" s="21"/>
      <c r="AH252" s="20"/>
      <c r="AI252" s="29"/>
      <c r="AJ252" s="29"/>
      <c r="AK252" s="21"/>
      <c r="AL252" s="196"/>
      <c r="AM252" s="29"/>
      <c r="AN252" s="29"/>
      <c r="AO252" s="21"/>
      <c r="AP252" s="21"/>
      <c r="AQ252" s="21"/>
      <c r="AR252" s="21"/>
      <c r="AS252" s="21"/>
      <c r="AT252" s="196"/>
      <c r="AU252" s="29"/>
      <c r="AV252" s="196"/>
      <c r="AW252" s="29"/>
      <c r="AX252" s="21"/>
      <c r="AY252" s="21"/>
      <c r="AZ252" s="21"/>
      <c r="BA252" s="21"/>
      <c r="BB252" s="20"/>
      <c r="BC252" s="23"/>
      <c r="BD252" s="196"/>
      <c r="BE252" s="29"/>
      <c r="BF252" s="29"/>
      <c r="BG252" s="21"/>
      <c r="BH252" s="21"/>
      <c r="BI252" s="21"/>
      <c r="BJ252" s="21"/>
      <c r="BK252" s="21"/>
      <c r="BL252" s="21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8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181"/>
      <c r="AE253" s="21"/>
      <c r="AF253" s="21"/>
      <c r="AG253" s="21"/>
      <c r="AH253" s="20"/>
      <c r="AI253" s="29"/>
      <c r="AJ253" s="29"/>
      <c r="AK253" s="21"/>
      <c r="AL253" s="196"/>
      <c r="AM253" s="29"/>
      <c r="AN253" s="29"/>
      <c r="AO253" s="21"/>
      <c r="AP253" s="21"/>
      <c r="AQ253" s="21"/>
      <c r="AR253" s="21"/>
      <c r="AS253" s="21"/>
      <c r="AT253" s="196"/>
      <c r="AU253" s="29"/>
      <c r="AV253" s="196"/>
      <c r="AW253" s="29"/>
      <c r="AX253" s="21"/>
      <c r="AY253" s="21"/>
      <c r="AZ253" s="21"/>
      <c r="BA253" s="21"/>
      <c r="BB253" s="20"/>
      <c r="BC253" s="23"/>
      <c r="BD253" s="196"/>
      <c r="BE253" s="23"/>
      <c r="BF253" s="23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86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181"/>
      <c r="AE254" s="21"/>
      <c r="AF254" s="21"/>
      <c r="AG254" s="21"/>
      <c r="AH254" s="20"/>
      <c r="AI254" s="29"/>
      <c r="AJ254" s="29"/>
      <c r="AK254" s="21"/>
      <c r="AL254" s="196"/>
      <c r="AM254" s="29"/>
      <c r="AN254" s="29"/>
      <c r="AO254" s="21"/>
      <c r="AP254" s="21"/>
      <c r="AQ254" s="21"/>
      <c r="AR254" s="21"/>
      <c r="AS254" s="21"/>
      <c r="AT254" s="196"/>
      <c r="AU254" s="29"/>
      <c r="AV254" s="196"/>
      <c r="AW254" s="29"/>
      <c r="AX254" s="21"/>
      <c r="AY254" s="21"/>
      <c r="AZ254" s="21"/>
      <c r="BA254" s="21"/>
      <c r="BB254" s="20"/>
      <c r="BC254" s="23"/>
      <c r="BD254" s="196"/>
      <c r="BE254" s="29"/>
      <c r="BF254" s="29"/>
      <c r="BG254" s="21"/>
      <c r="BH254" s="21"/>
      <c r="BI254" s="21"/>
      <c r="BJ254" s="21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409.6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196"/>
      <c r="O255" s="28"/>
      <c r="P255" s="18"/>
      <c r="Q255" s="28"/>
      <c r="R255" s="28"/>
      <c r="S255" s="28"/>
      <c r="T255" s="28"/>
      <c r="U255" s="28"/>
      <c r="V255" s="21"/>
      <c r="W255" s="21"/>
      <c r="X255" s="21"/>
      <c r="Y255" s="21"/>
      <c r="Z255" s="21"/>
      <c r="AA255" s="21"/>
      <c r="AB255" s="21"/>
      <c r="AC255" s="21"/>
      <c r="AD255" s="181"/>
      <c r="AE255" s="21"/>
      <c r="AF255" s="21"/>
      <c r="AG255" s="21"/>
      <c r="AH255" s="20"/>
      <c r="AI255" s="29"/>
      <c r="AJ255" s="29"/>
      <c r="AK255" s="21"/>
      <c r="AL255" s="196"/>
      <c r="AM255" s="29"/>
      <c r="AN255" s="29"/>
      <c r="AO255" s="21"/>
      <c r="AP255" s="21"/>
      <c r="AQ255" s="21"/>
      <c r="AR255" s="21"/>
      <c r="AS255" s="21"/>
      <c r="AT255" s="196"/>
      <c r="AU255" s="29"/>
      <c r="AV255" s="196"/>
      <c r="AW255" s="29"/>
      <c r="AX255" s="21"/>
      <c r="AY255" s="21"/>
      <c r="AZ255" s="21"/>
      <c r="BA255" s="21"/>
      <c r="BB255" s="20"/>
      <c r="BC255" s="23"/>
      <c r="BD255" s="196"/>
      <c r="BE255" s="29"/>
      <c r="BF255" s="29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16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6"/>
      <c r="O256" s="28"/>
      <c r="P256" s="18"/>
      <c r="Q256" s="28"/>
      <c r="R256" s="28"/>
      <c r="S256" s="28"/>
      <c r="T256" s="28"/>
      <c r="U256" s="28"/>
      <c r="V256" s="21"/>
      <c r="W256" s="21"/>
      <c r="X256" s="21"/>
      <c r="Y256" s="21"/>
      <c r="Z256" s="21"/>
      <c r="AA256" s="21"/>
      <c r="AB256" s="21"/>
      <c r="AC256" s="21"/>
      <c r="AD256" s="181"/>
      <c r="AE256" s="21"/>
      <c r="AF256" s="21"/>
      <c r="AG256" s="21"/>
      <c r="AH256" s="20"/>
      <c r="AI256" s="29"/>
      <c r="AJ256" s="29"/>
      <c r="AK256" s="21"/>
      <c r="AL256" s="196"/>
      <c r="AM256" s="29"/>
      <c r="AN256" s="29"/>
      <c r="AO256" s="21"/>
      <c r="AP256" s="21"/>
      <c r="AQ256" s="21"/>
      <c r="AR256" s="21"/>
      <c r="AS256" s="21"/>
      <c r="AT256" s="196"/>
      <c r="AU256" s="29"/>
      <c r="AV256" s="196"/>
      <c r="AW256" s="29"/>
      <c r="AX256" s="21"/>
      <c r="AY256" s="21"/>
      <c r="AZ256" s="21"/>
      <c r="BA256" s="21"/>
      <c r="BB256" s="20"/>
      <c r="BC256" s="23"/>
      <c r="BD256" s="196"/>
      <c r="BE256" s="29"/>
      <c r="BF256" s="29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54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196"/>
      <c r="AE257" s="29"/>
      <c r="AF257" s="29"/>
      <c r="AG257" s="29"/>
      <c r="AH257" s="29"/>
      <c r="AI257" s="21"/>
      <c r="AJ257" s="21"/>
      <c r="AK257" s="21"/>
      <c r="AL257" s="196"/>
      <c r="AM257" s="29"/>
      <c r="AN257" s="29"/>
      <c r="AO257" s="21"/>
      <c r="AP257" s="21"/>
      <c r="AQ257" s="21"/>
      <c r="AR257" s="21"/>
      <c r="AS257" s="21"/>
      <c r="AT257" s="196"/>
      <c r="AU257" s="29"/>
      <c r="AV257" s="196"/>
      <c r="AW257" s="29"/>
      <c r="AX257" s="21"/>
      <c r="AY257" s="21"/>
      <c r="AZ257" s="21"/>
      <c r="BA257" s="21"/>
      <c r="BB257" s="20"/>
      <c r="BC257" s="23"/>
      <c r="BD257" s="196"/>
      <c r="BE257" s="23"/>
      <c r="BF257" s="23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47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196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196"/>
      <c r="AE258" s="29"/>
      <c r="AF258" s="29"/>
      <c r="AG258" s="29"/>
      <c r="AH258" s="29"/>
      <c r="AI258" s="21"/>
      <c r="AJ258" s="21"/>
      <c r="AK258" s="21"/>
      <c r="AL258" s="196"/>
      <c r="AM258" s="29"/>
      <c r="AN258" s="29"/>
      <c r="AO258" s="21"/>
      <c r="AP258" s="21"/>
      <c r="AQ258" s="21"/>
      <c r="AR258" s="21"/>
      <c r="AS258" s="21"/>
      <c r="AT258" s="196"/>
      <c r="AU258" s="29"/>
      <c r="AV258" s="196"/>
      <c r="AW258" s="29"/>
      <c r="AX258" s="21"/>
      <c r="AY258" s="21"/>
      <c r="AZ258" s="21"/>
      <c r="BA258" s="21"/>
      <c r="BB258" s="20"/>
      <c r="BC258" s="23"/>
      <c r="BD258" s="196"/>
      <c r="BE258" s="29"/>
      <c r="BF258" s="29"/>
      <c r="BG258" s="21"/>
      <c r="BH258" s="21"/>
      <c r="BI258" s="21"/>
      <c r="BJ258" s="21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4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196"/>
      <c r="AE259" s="63"/>
      <c r="AF259" s="63"/>
      <c r="AG259" s="63"/>
      <c r="AH259" s="63"/>
      <c r="AI259" s="21"/>
      <c r="AJ259" s="21"/>
      <c r="AK259" s="21"/>
      <c r="AL259" s="196"/>
      <c r="AM259" s="63"/>
      <c r="AN259" s="63"/>
      <c r="AO259" s="21"/>
      <c r="AP259" s="21"/>
      <c r="AQ259" s="21"/>
      <c r="AR259" s="21"/>
      <c r="AS259" s="21"/>
      <c r="AT259" s="196"/>
      <c r="AU259" s="29"/>
      <c r="AV259" s="196"/>
      <c r="AW259" s="23"/>
      <c r="AX259" s="21"/>
      <c r="AY259" s="21"/>
      <c r="AZ259" s="21"/>
      <c r="BA259" s="21"/>
      <c r="BB259" s="20"/>
      <c r="BC259" s="23"/>
      <c r="BD259" s="196"/>
      <c r="BE259" s="23"/>
      <c r="BF259" s="23"/>
      <c r="BG259" s="21"/>
      <c r="BH259" s="20"/>
      <c r="BI259" s="23"/>
      <c r="BJ259" s="20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4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0"/>
      <c r="Q260" s="23"/>
      <c r="R260" s="23"/>
      <c r="S260" s="20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196"/>
      <c r="AE260" s="63"/>
      <c r="AF260" s="63"/>
      <c r="AG260" s="63"/>
      <c r="AH260" s="63"/>
      <c r="AI260" s="21"/>
      <c r="AJ260" s="21"/>
      <c r="AK260" s="21"/>
      <c r="AL260" s="196"/>
      <c r="AM260" s="63"/>
      <c r="AN260" s="63"/>
      <c r="AO260" s="21"/>
      <c r="AP260" s="21"/>
      <c r="AQ260" s="21"/>
      <c r="AR260" s="21"/>
      <c r="AS260" s="21"/>
      <c r="AT260" s="196"/>
      <c r="AU260" s="29"/>
      <c r="AV260" s="196"/>
      <c r="AW260" s="23"/>
      <c r="AX260" s="21"/>
      <c r="AY260" s="21"/>
      <c r="AZ260" s="21"/>
      <c r="BA260" s="21"/>
      <c r="BB260" s="20"/>
      <c r="BC260" s="23"/>
      <c r="BD260" s="196"/>
      <c r="BE260" s="23"/>
      <c r="BF260" s="23"/>
      <c r="BG260" s="21"/>
      <c r="BH260" s="21"/>
      <c r="BI260" s="21"/>
      <c r="BJ260" s="21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44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196"/>
      <c r="AE261" s="63"/>
      <c r="AF261" s="63"/>
      <c r="AG261" s="63"/>
      <c r="AH261" s="63"/>
      <c r="AI261" s="21"/>
      <c r="AJ261" s="21"/>
      <c r="AK261" s="21"/>
      <c r="AL261" s="196"/>
      <c r="AM261" s="63"/>
      <c r="AN261" s="63"/>
      <c r="AO261" s="21"/>
      <c r="AP261" s="21"/>
      <c r="AQ261" s="21"/>
      <c r="AR261" s="21"/>
      <c r="AS261" s="21"/>
      <c r="AT261" s="196"/>
      <c r="AU261" s="29"/>
      <c r="AV261" s="196"/>
      <c r="AW261" s="23"/>
      <c r="AX261" s="21"/>
      <c r="AY261" s="21"/>
      <c r="AZ261" s="21"/>
      <c r="BA261" s="21"/>
      <c r="BB261" s="20"/>
      <c r="BC261" s="23"/>
      <c r="BD261" s="196"/>
      <c r="BE261" s="23"/>
      <c r="BF261" s="23"/>
      <c r="BG261" s="21"/>
      <c r="BH261" s="20"/>
      <c r="BI261" s="23"/>
      <c r="BJ261" s="23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44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96"/>
      <c r="AE262" s="63"/>
      <c r="AF262" s="63"/>
      <c r="AG262" s="63"/>
      <c r="AH262" s="63"/>
      <c r="AI262" s="21"/>
      <c r="AJ262" s="21"/>
      <c r="AK262" s="21"/>
      <c r="AL262" s="196"/>
      <c r="AM262" s="63"/>
      <c r="AN262" s="63"/>
      <c r="AO262" s="21"/>
      <c r="AP262" s="21"/>
      <c r="AQ262" s="21"/>
      <c r="AR262" s="21"/>
      <c r="AS262" s="21"/>
      <c r="AT262" s="196"/>
      <c r="AU262" s="29"/>
      <c r="AV262" s="196"/>
      <c r="AW262" s="23"/>
      <c r="AX262" s="21"/>
      <c r="AY262" s="21"/>
      <c r="AZ262" s="21"/>
      <c r="BA262" s="21"/>
      <c r="BB262" s="20"/>
      <c r="BC262" s="23"/>
      <c r="BD262" s="196"/>
      <c r="BE262" s="23"/>
      <c r="BF262" s="23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8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0"/>
      <c r="R263" s="20"/>
      <c r="S263" s="20"/>
      <c r="T263" s="20"/>
      <c r="U263" s="23"/>
      <c r="V263" s="21"/>
      <c r="W263" s="21"/>
      <c r="X263" s="21"/>
      <c r="Y263" s="21"/>
      <c r="Z263" s="21"/>
      <c r="AA263" s="21"/>
      <c r="AB263" s="21"/>
      <c r="AC263" s="21"/>
      <c r="AD263" s="196"/>
      <c r="AE263" s="63"/>
      <c r="AF263" s="63"/>
      <c r="AG263" s="63"/>
      <c r="AH263" s="63"/>
      <c r="AI263" s="21"/>
      <c r="AJ263" s="21"/>
      <c r="AK263" s="21"/>
      <c r="AL263" s="196"/>
      <c r="AM263" s="63"/>
      <c r="AN263" s="63"/>
      <c r="AO263" s="21"/>
      <c r="AP263" s="21"/>
      <c r="AQ263" s="21"/>
      <c r="AR263" s="21"/>
      <c r="AS263" s="21"/>
      <c r="AT263" s="196"/>
      <c r="AU263" s="29"/>
      <c r="AV263" s="196"/>
      <c r="AW263" s="23"/>
      <c r="AX263" s="21"/>
      <c r="AY263" s="21"/>
      <c r="AZ263" s="21"/>
      <c r="BA263" s="21"/>
      <c r="BB263" s="20"/>
      <c r="BC263" s="23"/>
      <c r="BD263" s="196"/>
      <c r="BE263" s="23"/>
      <c r="BF263" s="20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46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196"/>
      <c r="AE264" s="63"/>
      <c r="AF264" s="63"/>
      <c r="AG264" s="63"/>
      <c r="AH264" s="63"/>
      <c r="AI264" s="21"/>
      <c r="AJ264" s="21"/>
      <c r="AK264" s="21"/>
      <c r="AL264" s="196"/>
      <c r="AM264" s="63"/>
      <c r="AN264" s="63"/>
      <c r="AO264" s="21"/>
      <c r="AP264" s="21"/>
      <c r="AQ264" s="21"/>
      <c r="AR264" s="21"/>
      <c r="AS264" s="21"/>
      <c r="AT264" s="196"/>
      <c r="AU264" s="29"/>
      <c r="AV264" s="196"/>
      <c r="AW264" s="23"/>
      <c r="AX264" s="21"/>
      <c r="AY264" s="21"/>
      <c r="AZ264" s="21"/>
      <c r="BA264" s="21"/>
      <c r="BB264" s="20"/>
      <c r="BC264" s="23"/>
      <c r="BD264" s="196"/>
      <c r="BE264" s="23"/>
      <c r="BF264" s="20"/>
      <c r="BG264" s="21"/>
      <c r="BH264" s="20"/>
      <c r="BI264" s="23"/>
      <c r="BJ264" s="23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58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196"/>
      <c r="AE265" s="63"/>
      <c r="AF265" s="63"/>
      <c r="AG265" s="63"/>
      <c r="AH265" s="20"/>
      <c r="AI265" s="21"/>
      <c r="AJ265" s="21"/>
      <c r="AK265" s="21"/>
      <c r="AL265" s="196"/>
      <c r="AM265" s="63"/>
      <c r="AN265" s="20"/>
      <c r="AO265" s="21"/>
      <c r="AP265" s="21"/>
      <c r="AQ265" s="21"/>
      <c r="AR265" s="21"/>
      <c r="AS265" s="21"/>
      <c r="AT265" s="196"/>
      <c r="AU265" s="23"/>
      <c r="AV265" s="196"/>
      <c r="AW265" s="23"/>
      <c r="AX265" s="21"/>
      <c r="AY265" s="21"/>
      <c r="AZ265" s="21"/>
      <c r="BA265" s="21"/>
      <c r="BB265" s="20"/>
      <c r="BC265" s="23"/>
      <c r="BD265" s="196"/>
      <c r="BE265" s="23"/>
      <c r="BF265" s="20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01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196"/>
      <c r="O266" s="29"/>
      <c r="P266" s="29"/>
      <c r="Q266" s="29"/>
      <c r="R266" s="29"/>
      <c r="S266" s="29"/>
      <c r="T266" s="29"/>
      <c r="U266" s="29"/>
      <c r="V266" s="21"/>
      <c r="W266" s="21"/>
      <c r="X266" s="21"/>
      <c r="Y266" s="21"/>
      <c r="Z266" s="21"/>
      <c r="AA266" s="21"/>
      <c r="AB266" s="21"/>
      <c r="AC266" s="21"/>
      <c r="AD266" s="196"/>
      <c r="AE266" s="63"/>
      <c r="AF266" s="63"/>
      <c r="AG266" s="63"/>
      <c r="AH266" s="20"/>
      <c r="AI266" s="21"/>
      <c r="AJ266" s="21"/>
      <c r="AK266" s="21"/>
      <c r="AL266" s="196"/>
      <c r="AM266" s="63"/>
      <c r="AN266" s="20"/>
      <c r="AO266" s="21"/>
      <c r="AP266" s="21"/>
      <c r="AQ266" s="21"/>
      <c r="AR266" s="21"/>
      <c r="AS266" s="21"/>
      <c r="AT266" s="196"/>
      <c r="AU266" s="23"/>
      <c r="AV266" s="196"/>
      <c r="AW266" s="23"/>
      <c r="AX266" s="21"/>
      <c r="AY266" s="21"/>
      <c r="AZ266" s="21"/>
      <c r="BA266" s="21"/>
      <c r="BB266" s="20"/>
      <c r="BC266" s="23"/>
      <c r="BD266" s="196"/>
      <c r="BE266" s="23"/>
      <c r="BF266" s="20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1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196"/>
      <c r="AE267" s="63"/>
      <c r="AF267" s="63"/>
      <c r="AG267" s="63"/>
      <c r="AH267" s="20"/>
      <c r="AI267" s="21"/>
      <c r="AJ267" s="21"/>
      <c r="AK267" s="21"/>
      <c r="AL267" s="196"/>
      <c r="AM267" s="63"/>
      <c r="AN267" s="20"/>
      <c r="AO267" s="21"/>
      <c r="AP267" s="21"/>
      <c r="AQ267" s="21"/>
      <c r="AR267" s="21"/>
      <c r="AS267" s="21"/>
      <c r="AT267" s="196"/>
      <c r="AU267" s="23"/>
      <c r="AV267" s="196"/>
      <c r="AW267" s="23"/>
      <c r="AX267" s="21"/>
      <c r="AY267" s="21"/>
      <c r="AZ267" s="21"/>
      <c r="BA267" s="21"/>
      <c r="BB267" s="20"/>
      <c r="BC267" s="23"/>
      <c r="BD267" s="196"/>
      <c r="BE267" s="23"/>
      <c r="BF267" s="23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1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196"/>
      <c r="O268" s="28"/>
      <c r="P268" s="18"/>
      <c r="Q268" s="28"/>
      <c r="R268" s="28"/>
      <c r="S268" s="28"/>
      <c r="T268" s="28"/>
      <c r="U268" s="28"/>
      <c r="V268" s="21"/>
      <c r="W268" s="21"/>
      <c r="X268" s="21"/>
      <c r="Y268" s="21"/>
      <c r="Z268" s="21"/>
      <c r="AA268" s="21"/>
      <c r="AB268" s="21"/>
      <c r="AC268" s="21"/>
      <c r="AD268" s="196"/>
      <c r="AE268" s="63"/>
      <c r="AF268" s="63"/>
      <c r="AG268" s="63"/>
      <c r="AH268" s="20"/>
      <c r="AI268" s="21"/>
      <c r="AJ268" s="21"/>
      <c r="AK268" s="21"/>
      <c r="AL268" s="196"/>
      <c r="AM268" s="63"/>
      <c r="AN268" s="20"/>
      <c r="AO268" s="21"/>
      <c r="AP268" s="21"/>
      <c r="AQ268" s="21"/>
      <c r="AR268" s="21"/>
      <c r="AS268" s="21"/>
      <c r="AT268" s="196"/>
      <c r="AU268" s="23"/>
      <c r="AV268" s="196"/>
      <c r="AW268" s="23"/>
      <c r="AX268" s="21"/>
      <c r="AY268" s="21"/>
      <c r="AZ268" s="21"/>
      <c r="BA268" s="21"/>
      <c r="BB268" s="20"/>
      <c r="BC268" s="23"/>
      <c r="BD268" s="196"/>
      <c r="BE268" s="23"/>
      <c r="BF268" s="20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47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3"/>
      <c r="P269" s="23"/>
      <c r="Q269" s="23"/>
      <c r="R269" s="23"/>
      <c r="S269" s="23"/>
      <c r="T269" s="23"/>
      <c r="U269" s="28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181"/>
      <c r="AU269" s="21"/>
      <c r="AV269" s="181"/>
      <c r="AW269" s="21"/>
      <c r="AX269" s="21"/>
      <c r="AY269" s="21"/>
      <c r="AZ269" s="21"/>
      <c r="BA269" s="21"/>
      <c r="BB269" s="20"/>
      <c r="BC269" s="23"/>
      <c r="BD269" s="196"/>
      <c r="BE269" s="23"/>
      <c r="BF269" s="20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71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6"/>
      <c r="O270" s="28"/>
      <c r="P270" s="18"/>
      <c r="Q270" s="28"/>
      <c r="R270" s="28"/>
      <c r="S270" s="28"/>
      <c r="T270" s="28"/>
      <c r="U270" s="28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0"/>
      <c r="BC270" s="23"/>
      <c r="BD270" s="196"/>
      <c r="BE270" s="2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61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6"/>
      <c r="O271" s="28"/>
      <c r="P271" s="18"/>
      <c r="Q271" s="28"/>
      <c r="R271" s="28"/>
      <c r="S271" s="28"/>
      <c r="T271" s="28"/>
      <c r="U271" s="28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0"/>
      <c r="BC271" s="23"/>
      <c r="BD271" s="196"/>
      <c r="BE271" s="23"/>
      <c r="BF271" s="20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04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3"/>
      <c r="BD272" s="196"/>
      <c r="BE272" s="20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04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196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3"/>
      <c r="BD273" s="196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04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6"/>
      <c r="O274" s="28"/>
      <c r="P274" s="18"/>
      <c r="Q274" s="28"/>
      <c r="R274" s="28"/>
      <c r="S274" s="28"/>
      <c r="T274" s="28"/>
      <c r="U274" s="28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3"/>
      <c r="BD274" s="196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83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0"/>
      <c r="BC275" s="23"/>
      <c r="BD275" s="196"/>
      <c r="BE275" s="23"/>
      <c r="BF275" s="20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9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0"/>
      <c r="AI276" s="23"/>
      <c r="AJ276" s="23"/>
      <c r="AK276" s="21"/>
      <c r="AL276" s="196"/>
      <c r="AM276" s="23"/>
      <c r="AN276" s="23"/>
      <c r="AO276" s="21"/>
      <c r="AP276" s="21"/>
      <c r="AQ276" s="21"/>
      <c r="AR276" s="21"/>
      <c r="AS276" s="21"/>
      <c r="AT276" s="196"/>
      <c r="AU276" s="23"/>
      <c r="AV276" s="196"/>
      <c r="AW276" s="23"/>
      <c r="AX276" s="21"/>
      <c r="AY276" s="21"/>
      <c r="AZ276" s="21"/>
      <c r="BA276" s="21"/>
      <c r="BB276" s="20"/>
      <c r="BC276" s="23"/>
      <c r="BD276" s="196"/>
      <c r="BE276" s="23"/>
      <c r="BF276" s="23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1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8"/>
      <c r="P277" s="18"/>
      <c r="Q277" s="28"/>
      <c r="R277" s="28"/>
      <c r="S277" s="28"/>
      <c r="T277" s="28"/>
      <c r="U277" s="28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0"/>
      <c r="BC277" s="23"/>
      <c r="BD277" s="196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14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6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196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14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196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3"/>
      <c r="BD279" s="196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1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6"/>
      <c r="O280" s="28"/>
      <c r="P280" s="18"/>
      <c r="Q280" s="28"/>
      <c r="R280" s="28"/>
      <c r="S280" s="28"/>
      <c r="T280" s="28"/>
      <c r="U280" s="28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0"/>
      <c r="BC280" s="23"/>
      <c r="BD280" s="196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14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6"/>
      <c r="O281" s="28"/>
      <c r="P281" s="18"/>
      <c r="Q281" s="28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196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04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196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04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6"/>
      <c r="O283" s="28"/>
      <c r="P283" s="18"/>
      <c r="Q283" s="28"/>
      <c r="R283" s="28"/>
      <c r="S283" s="28"/>
      <c r="T283" s="28"/>
      <c r="U283" s="28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23"/>
      <c r="BD283" s="196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16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0"/>
      <c r="AK284" s="63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63"/>
      <c r="BD284" s="196"/>
      <c r="BE284" s="6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8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63"/>
      <c r="P285" s="63"/>
      <c r="Q285" s="63"/>
      <c r="R285" s="63"/>
      <c r="S285" s="63"/>
      <c r="T285" s="63"/>
      <c r="U285" s="6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23"/>
      <c r="BD285" s="196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41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63"/>
      <c r="P286" s="63"/>
      <c r="Q286" s="63"/>
      <c r="R286" s="63"/>
      <c r="S286" s="63"/>
      <c r="T286" s="63"/>
      <c r="U286" s="6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196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56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196"/>
      <c r="AM287" s="23"/>
      <c r="AN287" s="23"/>
      <c r="AO287" s="21"/>
      <c r="AP287" s="21"/>
      <c r="AQ287" s="21"/>
      <c r="AR287" s="21"/>
      <c r="AS287" s="21"/>
      <c r="AT287" s="196"/>
      <c r="AU287" s="29"/>
      <c r="AV287" s="196"/>
      <c r="AW287" s="23"/>
      <c r="AX287" s="21"/>
      <c r="AY287" s="21"/>
      <c r="AZ287" s="21"/>
      <c r="BA287" s="21"/>
      <c r="BB287" s="20"/>
      <c r="BC287" s="23"/>
      <c r="BD287" s="196"/>
      <c r="BE287" s="23"/>
      <c r="BF287" s="23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3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196"/>
      <c r="AM288" s="23"/>
      <c r="AN288" s="23"/>
      <c r="AO288" s="21"/>
      <c r="AP288" s="21"/>
      <c r="AQ288" s="21"/>
      <c r="AR288" s="21"/>
      <c r="AS288" s="21"/>
      <c r="AT288" s="196"/>
      <c r="AU288" s="29"/>
      <c r="AV288" s="196"/>
      <c r="AW288" s="23"/>
      <c r="AX288" s="21"/>
      <c r="AY288" s="21"/>
      <c r="AZ288" s="21"/>
      <c r="BA288" s="21"/>
      <c r="BB288" s="20"/>
      <c r="BC288" s="23"/>
      <c r="BD288" s="196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64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196"/>
      <c r="O289" s="28"/>
      <c r="P289" s="18"/>
      <c r="Q289" s="28"/>
      <c r="R289" s="28"/>
      <c r="S289" s="28"/>
      <c r="T289" s="28"/>
      <c r="U289" s="28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196"/>
      <c r="AM289" s="23"/>
      <c r="AN289" s="23"/>
      <c r="AO289" s="21"/>
      <c r="AP289" s="21"/>
      <c r="AQ289" s="21"/>
      <c r="AR289" s="21"/>
      <c r="AS289" s="21"/>
      <c r="AT289" s="196"/>
      <c r="AU289" s="29"/>
      <c r="AV289" s="196"/>
      <c r="AW289" s="23"/>
      <c r="AX289" s="21"/>
      <c r="AY289" s="21"/>
      <c r="AZ289" s="21"/>
      <c r="BA289" s="21"/>
      <c r="BB289" s="20"/>
      <c r="BC289" s="23"/>
      <c r="BD289" s="196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389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9"/>
      <c r="P290" s="29"/>
      <c r="Q290" s="29"/>
      <c r="R290" s="29"/>
      <c r="S290" s="29"/>
      <c r="T290" s="29"/>
      <c r="U290" s="29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9"/>
      <c r="AJ290" s="29"/>
      <c r="AK290" s="21"/>
      <c r="AL290" s="196"/>
      <c r="AM290" s="29"/>
      <c r="AN290" s="29"/>
      <c r="AO290" s="21"/>
      <c r="AP290" s="21"/>
      <c r="AQ290" s="21"/>
      <c r="AR290" s="21"/>
      <c r="AS290" s="21"/>
      <c r="AT290" s="196"/>
      <c r="AU290" s="29"/>
      <c r="AV290" s="196"/>
      <c r="AW290" s="29"/>
      <c r="AX290" s="21"/>
      <c r="AY290" s="21"/>
      <c r="AZ290" s="21"/>
      <c r="BA290" s="21"/>
      <c r="BB290" s="20"/>
      <c r="BC290" s="23"/>
      <c r="BD290" s="196"/>
      <c r="BE290" s="29"/>
      <c r="BF290" s="29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21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9"/>
      <c r="P291" s="29"/>
      <c r="Q291" s="29"/>
      <c r="R291" s="29"/>
      <c r="S291" s="29"/>
      <c r="T291" s="29"/>
      <c r="U291" s="29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196"/>
      <c r="AM291" s="23"/>
      <c r="AN291" s="23"/>
      <c r="AO291" s="21"/>
      <c r="AP291" s="21"/>
      <c r="AQ291" s="21"/>
      <c r="AR291" s="21"/>
      <c r="AS291" s="21"/>
      <c r="AT291" s="196"/>
      <c r="AU291" s="23"/>
      <c r="AV291" s="196"/>
      <c r="AW291" s="23"/>
      <c r="AX291" s="21"/>
      <c r="AY291" s="21"/>
      <c r="AZ291" s="21"/>
      <c r="BA291" s="21"/>
      <c r="BB291" s="20"/>
      <c r="BC291" s="23"/>
      <c r="BD291" s="196"/>
      <c r="BE291" s="23"/>
      <c r="BF291" s="23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21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9"/>
      <c r="P292" s="29"/>
      <c r="Q292" s="29"/>
      <c r="R292" s="29"/>
      <c r="S292" s="29"/>
      <c r="T292" s="29"/>
      <c r="U292" s="29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196"/>
      <c r="AM292" s="23"/>
      <c r="AN292" s="23"/>
      <c r="AO292" s="21"/>
      <c r="AP292" s="21"/>
      <c r="AQ292" s="21"/>
      <c r="AR292" s="21"/>
      <c r="AS292" s="21"/>
      <c r="AT292" s="196"/>
      <c r="AU292" s="23"/>
      <c r="AV292" s="196"/>
      <c r="AW292" s="23"/>
      <c r="AX292" s="21"/>
      <c r="AY292" s="21"/>
      <c r="AZ292" s="21"/>
      <c r="BA292" s="21"/>
      <c r="BB292" s="20"/>
      <c r="BC292" s="23"/>
      <c r="BD292" s="196"/>
      <c r="BE292" s="23"/>
      <c r="BF292" s="23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2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196"/>
      <c r="AM293" s="23"/>
      <c r="AN293" s="23"/>
      <c r="AO293" s="21"/>
      <c r="AP293" s="21"/>
      <c r="AQ293" s="21"/>
      <c r="AR293" s="21"/>
      <c r="AS293" s="21"/>
      <c r="AT293" s="196"/>
      <c r="AU293" s="23"/>
      <c r="AV293" s="196"/>
      <c r="AW293" s="23"/>
      <c r="AX293" s="21"/>
      <c r="AY293" s="21"/>
      <c r="AZ293" s="21"/>
      <c r="BA293" s="21"/>
      <c r="BB293" s="20"/>
      <c r="BC293" s="23"/>
      <c r="BD293" s="196"/>
      <c r="BE293" s="23"/>
      <c r="BF293" s="23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1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9"/>
      <c r="P294" s="29"/>
      <c r="Q294" s="29"/>
      <c r="R294" s="29"/>
      <c r="S294" s="29"/>
      <c r="T294" s="29"/>
      <c r="U294" s="29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196"/>
      <c r="AM294" s="23"/>
      <c r="AN294" s="23"/>
      <c r="AO294" s="21"/>
      <c r="AP294" s="21"/>
      <c r="AQ294" s="21"/>
      <c r="AR294" s="21"/>
      <c r="AS294" s="21"/>
      <c r="AT294" s="196"/>
      <c r="AU294" s="23"/>
      <c r="AV294" s="196"/>
      <c r="AW294" s="23"/>
      <c r="AX294" s="21"/>
      <c r="AY294" s="21"/>
      <c r="AZ294" s="21"/>
      <c r="BA294" s="21"/>
      <c r="BB294" s="20"/>
      <c r="BC294" s="23"/>
      <c r="BD294" s="196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2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9"/>
      <c r="P295" s="29"/>
      <c r="Q295" s="29"/>
      <c r="R295" s="29"/>
      <c r="S295" s="29"/>
      <c r="T295" s="29"/>
      <c r="U295" s="29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6"/>
      <c r="AM295" s="23"/>
      <c r="AN295" s="23"/>
      <c r="AO295" s="21"/>
      <c r="AP295" s="21"/>
      <c r="AQ295" s="21"/>
      <c r="AR295" s="21"/>
      <c r="AS295" s="21"/>
      <c r="AT295" s="196"/>
      <c r="AU295" s="23"/>
      <c r="AV295" s="196"/>
      <c r="AW295" s="23"/>
      <c r="AX295" s="21"/>
      <c r="AY295" s="21"/>
      <c r="AZ295" s="21"/>
      <c r="BA295" s="21"/>
      <c r="BB295" s="20"/>
      <c r="BC295" s="23"/>
      <c r="BD295" s="196"/>
      <c r="BE295" s="23"/>
      <c r="BF295" s="23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409.6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196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6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6"/>
      <c r="O297" s="63"/>
      <c r="P297" s="63"/>
      <c r="Q297" s="63"/>
      <c r="R297" s="63"/>
      <c r="S297" s="63"/>
      <c r="T297" s="63"/>
      <c r="U297" s="6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9"/>
      <c r="P298" s="29"/>
      <c r="Q298" s="29"/>
      <c r="R298" s="29"/>
      <c r="S298" s="29"/>
      <c r="T298" s="29"/>
      <c r="U298" s="29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196"/>
      <c r="BE298" s="29"/>
      <c r="BF298" s="29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6"/>
      <c r="BE299" s="20"/>
      <c r="BF299" s="20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71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6"/>
      <c r="BE300" s="196"/>
      <c r="BF300" s="20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51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6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3"/>
      <c r="AJ301" s="23"/>
      <c r="AK301" s="21"/>
      <c r="AL301" s="196"/>
      <c r="AM301" s="23"/>
      <c r="AN301" s="23"/>
      <c r="AO301" s="21"/>
      <c r="AP301" s="21"/>
      <c r="AQ301" s="21"/>
      <c r="AR301" s="21"/>
      <c r="AS301" s="21"/>
      <c r="AT301" s="196"/>
      <c r="AU301" s="23"/>
      <c r="AV301" s="196"/>
      <c r="AW301" s="23"/>
      <c r="AX301" s="21"/>
      <c r="AY301" s="21"/>
      <c r="AZ301" s="21"/>
      <c r="BA301" s="21"/>
      <c r="BB301" s="20"/>
      <c r="BC301" s="23"/>
      <c r="BD301" s="196"/>
      <c r="BE301" s="23"/>
      <c r="BF301" s="23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9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196"/>
      <c r="AM302" s="23"/>
      <c r="AN302" s="23"/>
      <c r="AO302" s="21"/>
      <c r="AP302" s="21"/>
      <c r="AQ302" s="21"/>
      <c r="AR302" s="21"/>
      <c r="AS302" s="21"/>
      <c r="AT302" s="196"/>
      <c r="AU302" s="23"/>
      <c r="AV302" s="196"/>
      <c r="AW302" s="23"/>
      <c r="AX302" s="21"/>
      <c r="AY302" s="21"/>
      <c r="AZ302" s="21"/>
      <c r="BA302" s="21"/>
      <c r="BB302" s="20"/>
      <c r="BC302" s="23"/>
      <c r="BD302" s="196"/>
      <c r="BE302" s="23"/>
      <c r="BF302" s="23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0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6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196"/>
      <c r="AM303" s="23"/>
      <c r="AN303" s="23"/>
      <c r="AO303" s="21"/>
      <c r="AP303" s="21"/>
      <c r="AQ303" s="21"/>
      <c r="AR303" s="21"/>
      <c r="AS303" s="21"/>
      <c r="AT303" s="196"/>
      <c r="AU303" s="23"/>
      <c r="AV303" s="196"/>
      <c r="AW303" s="23"/>
      <c r="AX303" s="21"/>
      <c r="AY303" s="21"/>
      <c r="AZ303" s="21"/>
      <c r="BA303" s="21"/>
      <c r="BB303" s="20"/>
      <c r="BC303" s="23"/>
      <c r="BD303" s="196"/>
      <c r="BE303" s="23"/>
      <c r="BF303" s="23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8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6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196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8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6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196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54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6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196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61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9"/>
      <c r="P307" s="29"/>
      <c r="Q307" s="29"/>
      <c r="R307" s="29"/>
      <c r="S307" s="29"/>
      <c r="T307" s="29"/>
      <c r="U307" s="29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196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49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6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9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196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196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6"/>
      <c r="O310" s="23"/>
      <c r="P310" s="23"/>
      <c r="Q310" s="23"/>
      <c r="R310" s="23"/>
      <c r="S310" s="23"/>
      <c r="T310" s="23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196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4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6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196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6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6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67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6"/>
      <c r="BE313" s="23"/>
      <c r="BF313" s="23"/>
      <c r="BG313" s="21"/>
      <c r="BH313" s="21"/>
      <c r="BI313" s="21"/>
      <c r="BJ313" s="20"/>
      <c r="BK313" s="23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4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196"/>
      <c r="BE314" s="63"/>
      <c r="BF314" s="29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44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6"/>
      <c r="BE315" s="63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6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0"/>
      <c r="BD316" s="20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5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196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20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6"/>
      <c r="BE318" s="29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20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6"/>
      <c r="BE319" s="20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20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409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0"/>
      <c r="AI321" s="29"/>
      <c r="AJ321" s="29"/>
      <c r="AK321" s="21"/>
      <c r="AL321" s="196"/>
      <c r="AM321" s="29"/>
      <c r="AN321" s="29"/>
      <c r="AO321" s="21"/>
      <c r="AP321" s="21"/>
      <c r="AQ321" s="21"/>
      <c r="AR321" s="21"/>
      <c r="AS321" s="21"/>
      <c r="AT321" s="196"/>
      <c r="AU321" s="29"/>
      <c r="AV321" s="196"/>
      <c r="AW321" s="29"/>
      <c r="AX321" s="21"/>
      <c r="AY321" s="21"/>
      <c r="AZ321" s="21"/>
      <c r="BA321" s="21"/>
      <c r="BB321" s="20"/>
      <c r="BC321" s="23"/>
      <c r="BD321" s="196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4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9"/>
      <c r="P322" s="29"/>
      <c r="Q322" s="29"/>
      <c r="R322" s="29"/>
      <c r="S322" s="29"/>
      <c r="T322" s="29"/>
      <c r="U322" s="29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9"/>
      <c r="AJ322" s="29"/>
      <c r="AK322" s="21"/>
      <c r="AL322" s="196"/>
      <c r="AM322" s="29"/>
      <c r="AN322" s="29"/>
      <c r="AO322" s="21"/>
      <c r="AP322" s="21"/>
      <c r="AQ322" s="21"/>
      <c r="AR322" s="21"/>
      <c r="AS322" s="21"/>
      <c r="AT322" s="196"/>
      <c r="AU322" s="29"/>
      <c r="AV322" s="196"/>
      <c r="AW322" s="29"/>
      <c r="AX322" s="21"/>
      <c r="AY322" s="21"/>
      <c r="AZ322" s="21"/>
      <c r="BA322" s="21"/>
      <c r="BB322" s="20"/>
      <c r="BC322" s="23"/>
      <c r="BD322" s="196"/>
      <c r="BE322" s="29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44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9"/>
      <c r="P323" s="29"/>
      <c r="Q323" s="29"/>
      <c r="R323" s="29"/>
      <c r="S323" s="29"/>
      <c r="T323" s="29"/>
      <c r="U323" s="29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9"/>
      <c r="AJ323" s="29"/>
      <c r="AK323" s="21"/>
      <c r="AL323" s="196"/>
      <c r="AM323" s="29"/>
      <c r="AN323" s="29"/>
      <c r="AO323" s="21"/>
      <c r="AP323" s="21"/>
      <c r="AQ323" s="21"/>
      <c r="AR323" s="21"/>
      <c r="AS323" s="21"/>
      <c r="AT323" s="196"/>
      <c r="AU323" s="29"/>
      <c r="AV323" s="196"/>
      <c r="AW323" s="29"/>
      <c r="AX323" s="21"/>
      <c r="AY323" s="21"/>
      <c r="AZ323" s="21"/>
      <c r="BA323" s="21"/>
      <c r="BB323" s="20"/>
      <c r="BC323" s="23"/>
      <c r="BD323" s="196"/>
      <c r="BE323" s="29"/>
      <c r="BF323" s="29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29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9"/>
      <c r="AJ324" s="29"/>
      <c r="AK324" s="21"/>
      <c r="AL324" s="196"/>
      <c r="AM324" s="29"/>
      <c r="AN324" s="29"/>
      <c r="AO324" s="21"/>
      <c r="AP324" s="21"/>
      <c r="AQ324" s="21"/>
      <c r="AR324" s="21"/>
      <c r="AS324" s="21"/>
      <c r="AT324" s="196"/>
      <c r="AU324" s="29"/>
      <c r="AV324" s="196"/>
      <c r="AW324" s="29"/>
      <c r="AX324" s="21"/>
      <c r="AY324" s="21"/>
      <c r="AZ324" s="21"/>
      <c r="BA324" s="21"/>
      <c r="BB324" s="20"/>
      <c r="BC324" s="23"/>
      <c r="BD324" s="196"/>
      <c r="BE324" s="29"/>
      <c r="BF324" s="29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44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9"/>
      <c r="AJ325" s="29"/>
      <c r="AK325" s="21"/>
      <c r="AL325" s="196"/>
      <c r="AM325" s="29"/>
      <c r="AN325" s="29"/>
      <c r="AO325" s="21"/>
      <c r="AP325" s="21"/>
      <c r="AQ325" s="21"/>
      <c r="AR325" s="21"/>
      <c r="AS325" s="21"/>
      <c r="AT325" s="196"/>
      <c r="AU325" s="29"/>
      <c r="AV325" s="196"/>
      <c r="AW325" s="29"/>
      <c r="AX325" s="21"/>
      <c r="AY325" s="21"/>
      <c r="AZ325" s="21"/>
      <c r="BA325" s="21"/>
      <c r="BB325" s="20"/>
      <c r="BC325" s="23"/>
      <c r="BD325" s="196"/>
      <c r="BE325" s="29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4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9"/>
      <c r="AJ326" s="29"/>
      <c r="AK326" s="21"/>
      <c r="AL326" s="196"/>
      <c r="AM326" s="29"/>
      <c r="AN326" s="29"/>
      <c r="AO326" s="21"/>
      <c r="AP326" s="21"/>
      <c r="AQ326" s="21"/>
      <c r="AR326" s="21"/>
      <c r="AS326" s="21"/>
      <c r="AT326" s="196"/>
      <c r="AU326" s="29"/>
      <c r="AV326" s="196"/>
      <c r="AW326" s="29"/>
      <c r="AX326" s="21"/>
      <c r="AY326" s="21"/>
      <c r="AZ326" s="21"/>
      <c r="BA326" s="21"/>
      <c r="BB326" s="20"/>
      <c r="BC326" s="23"/>
      <c r="BD326" s="196"/>
      <c r="BE326" s="29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9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9"/>
      <c r="P327" s="29"/>
      <c r="Q327" s="29"/>
      <c r="R327" s="29"/>
      <c r="S327" s="29"/>
      <c r="T327" s="29"/>
      <c r="U327" s="29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6"/>
      <c r="BE327" s="63"/>
      <c r="BF327" s="29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8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0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6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63"/>
      <c r="BF329" s="29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8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6"/>
      <c r="BE330" s="20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56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6"/>
      <c r="BE331" s="63"/>
      <c r="BF331" s="29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3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6"/>
      <c r="BE332" s="29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3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96"/>
      <c r="BE333" s="63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46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6"/>
      <c r="BE334" s="23"/>
      <c r="BF334" s="23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8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84"/>
      <c r="BE335" s="185"/>
      <c r="BF335" s="29"/>
      <c r="BG335" s="21"/>
      <c r="BH335" s="21"/>
      <c r="BI335" s="21"/>
      <c r="BJ335" s="21"/>
      <c r="BK335" s="21"/>
      <c r="BL335" s="21"/>
      <c r="BM335" s="21"/>
      <c r="BN335" s="193"/>
      <c r="BO335" s="24"/>
      <c r="BP335" s="21"/>
      <c r="BQ335" s="21"/>
      <c r="BR335" s="23"/>
      <c r="BS335" s="23"/>
      <c r="BT335" s="24"/>
      <c r="BU335" s="25"/>
    </row>
    <row r="336" spans="1:73" s="22" customFormat="1" ht="18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196"/>
      <c r="O336" s="28"/>
      <c r="P336" s="18"/>
      <c r="Q336" s="28"/>
      <c r="R336" s="28"/>
      <c r="S336" s="28"/>
      <c r="T336" s="28"/>
      <c r="U336" s="28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84"/>
      <c r="BE336" s="185"/>
      <c r="BF336" s="29"/>
      <c r="BG336" s="21"/>
      <c r="BH336" s="21"/>
      <c r="BI336" s="21"/>
      <c r="BJ336" s="21"/>
      <c r="BK336" s="21"/>
      <c r="BL336" s="21"/>
      <c r="BM336" s="21"/>
      <c r="BN336" s="193"/>
      <c r="BO336" s="24"/>
      <c r="BP336" s="21"/>
      <c r="BQ336" s="21"/>
      <c r="BR336" s="23"/>
      <c r="BS336" s="23"/>
      <c r="BT336" s="24"/>
      <c r="BU336" s="25"/>
    </row>
    <row r="337" spans="1:73" s="22" customFormat="1" ht="18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6"/>
      <c r="BE337" s="20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84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84"/>
      <c r="BE338" s="185"/>
      <c r="BF338" s="20"/>
      <c r="BG338" s="21"/>
      <c r="BH338" s="21"/>
      <c r="BI338" s="21"/>
      <c r="BJ338" s="21"/>
      <c r="BK338" s="21"/>
      <c r="BL338" s="21"/>
      <c r="BM338" s="21"/>
      <c r="BN338" s="193"/>
      <c r="BO338" s="24"/>
      <c r="BP338" s="21"/>
      <c r="BQ338" s="21"/>
      <c r="BR338" s="23"/>
      <c r="BS338" s="23"/>
      <c r="BT338" s="24"/>
      <c r="BU338" s="25"/>
    </row>
    <row r="339" spans="1:73" s="22" customFormat="1" ht="189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63"/>
      <c r="P339" s="63"/>
      <c r="Q339" s="63"/>
      <c r="R339" s="63"/>
      <c r="S339" s="63"/>
      <c r="T339" s="63"/>
      <c r="U339" s="6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84"/>
      <c r="BE339" s="185"/>
      <c r="BF339" s="20"/>
      <c r="BG339" s="21"/>
      <c r="BH339" s="21"/>
      <c r="BI339" s="21"/>
      <c r="BJ339" s="21"/>
      <c r="BK339" s="21"/>
      <c r="BL339" s="21"/>
      <c r="BM339" s="21"/>
      <c r="BN339" s="193"/>
      <c r="BO339" s="24"/>
      <c r="BP339" s="21"/>
      <c r="BQ339" s="21"/>
      <c r="BR339" s="23"/>
      <c r="BS339" s="23"/>
      <c r="BT339" s="24"/>
      <c r="BU339" s="25"/>
    </row>
    <row r="340" spans="1:73" s="22" customFormat="1" ht="18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96"/>
      <c r="BE340" s="20"/>
      <c r="BF340" s="20"/>
      <c r="BG340" s="21"/>
      <c r="BH340" s="21"/>
      <c r="BI340" s="21"/>
      <c r="BJ340" s="20"/>
      <c r="BK340" s="23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8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86"/>
      <c r="BE341" s="185"/>
      <c r="BF341" s="20"/>
      <c r="BG341" s="21"/>
      <c r="BH341" s="21"/>
      <c r="BI341" s="21"/>
      <c r="BJ341" s="20"/>
      <c r="BK341" s="23"/>
      <c r="BL341" s="23"/>
      <c r="BM341" s="21"/>
      <c r="BN341" s="193"/>
      <c r="BO341" s="24"/>
      <c r="BP341" s="21"/>
      <c r="BQ341" s="21"/>
      <c r="BR341" s="23"/>
      <c r="BS341" s="23"/>
      <c r="BT341" s="24"/>
      <c r="BU341" s="25"/>
    </row>
    <row r="342" spans="1:73" s="22" customFormat="1" ht="18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6"/>
      <c r="BE342" s="29"/>
      <c r="BF342" s="29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8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6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6"/>
      <c r="BE344" s="29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8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6"/>
      <c r="BE345" s="23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12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6"/>
      <c r="BE346" s="23"/>
      <c r="BF346" s="23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409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6"/>
      <c r="BE347" s="23"/>
      <c r="BF347" s="23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86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6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81"/>
      <c r="BE348" s="21"/>
      <c r="BF348" s="21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2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6"/>
      <c r="BE349" s="23"/>
      <c r="BF349" s="23"/>
      <c r="BG349" s="21"/>
      <c r="BH349" s="21"/>
      <c r="BI349" s="21"/>
      <c r="BJ349" s="21"/>
      <c r="BK349" s="21"/>
      <c r="BL349" s="20"/>
      <c r="BM349" s="23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2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81"/>
      <c r="BE350" s="21"/>
      <c r="BF350" s="21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2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81"/>
      <c r="BE351" s="21"/>
      <c r="BF351" s="21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57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6"/>
      <c r="BE352" s="23"/>
      <c r="BF352" s="23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82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6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81"/>
      <c r="BE353" s="21"/>
      <c r="BF353" s="21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29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81"/>
      <c r="BE354" s="21"/>
      <c r="BF354" s="21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409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3"/>
      <c r="AJ355" s="23"/>
      <c r="AK355" s="23"/>
      <c r="AL355" s="196"/>
      <c r="AM355" s="23"/>
      <c r="AN355" s="23"/>
      <c r="AO355" s="21"/>
      <c r="AP355" s="21"/>
      <c r="AQ355" s="21"/>
      <c r="AR355" s="21"/>
      <c r="AS355" s="21"/>
      <c r="AT355" s="196"/>
      <c r="AU355" s="23"/>
      <c r="AV355" s="196"/>
      <c r="AW355" s="23"/>
      <c r="AX355" s="21"/>
      <c r="AY355" s="21"/>
      <c r="AZ355" s="21"/>
      <c r="BA355" s="21"/>
      <c r="BB355" s="20"/>
      <c r="BC355" s="23"/>
      <c r="BD355" s="196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41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0"/>
      <c r="AK356" s="23"/>
      <c r="AL356" s="23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3"/>
      <c r="BD356" s="196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4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6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0"/>
      <c r="AK357" s="23"/>
      <c r="AL357" s="23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0"/>
      <c r="BC357" s="23"/>
      <c r="BD357" s="196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41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6"/>
      <c r="O358" s="23"/>
      <c r="P358" s="23"/>
      <c r="Q358" s="23"/>
      <c r="R358" s="23"/>
      <c r="S358" s="23"/>
      <c r="T358" s="23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0"/>
      <c r="AK358" s="23"/>
      <c r="AL358" s="23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0"/>
      <c r="BC358" s="23"/>
      <c r="BD358" s="196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4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6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0"/>
      <c r="AK359" s="23"/>
      <c r="AL359" s="23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0"/>
      <c r="BC359" s="23"/>
      <c r="BD359" s="196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6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0"/>
      <c r="AK360" s="23"/>
      <c r="AL360" s="23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3"/>
      <c r="BD360" s="196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0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6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6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81"/>
      <c r="BE362" s="21"/>
      <c r="BF362" s="21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0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6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0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6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8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9.6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0"/>
      <c r="R365" s="20"/>
      <c r="S365" s="20"/>
      <c r="T365" s="20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0"/>
      <c r="R366" s="20"/>
      <c r="S366" s="20"/>
      <c r="T366" s="20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81"/>
      <c r="BE366" s="21"/>
      <c r="BF366" s="21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0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0"/>
      <c r="AK367" s="23"/>
      <c r="AL367" s="23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3"/>
      <c r="BD367" s="196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0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0"/>
      <c r="R369" s="20"/>
      <c r="S369" s="20"/>
      <c r="T369" s="20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8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6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8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59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6"/>
      <c r="BE371" s="29"/>
      <c r="BF371" s="29"/>
      <c r="BG371" s="21"/>
      <c r="BH371" s="21"/>
      <c r="BI371" s="21"/>
      <c r="BJ371" s="20"/>
      <c r="BK371" s="63"/>
      <c r="BL371" s="29"/>
      <c r="BM371" s="21"/>
      <c r="BN371" s="193"/>
      <c r="BO371" s="24"/>
      <c r="BP371" s="21"/>
      <c r="BQ371" s="21"/>
      <c r="BR371" s="23"/>
      <c r="BS371" s="23"/>
      <c r="BT371" s="24"/>
      <c r="BU371" s="25"/>
    </row>
    <row r="372" spans="1:73" s="22" customFormat="1" ht="244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9"/>
      <c r="R372" s="29"/>
      <c r="S372" s="29"/>
      <c r="T372" s="29"/>
      <c r="U372" s="29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6"/>
      <c r="BE372" s="187"/>
      <c r="BF372" s="29"/>
      <c r="BG372" s="21"/>
      <c r="BH372" s="21"/>
      <c r="BI372" s="21"/>
      <c r="BJ372" s="20"/>
      <c r="BK372" s="63"/>
      <c r="BL372" s="29"/>
      <c r="BM372" s="21"/>
      <c r="BN372" s="193"/>
      <c r="BO372" s="24"/>
      <c r="BP372" s="21"/>
      <c r="BQ372" s="21"/>
      <c r="BR372" s="23"/>
      <c r="BS372" s="23"/>
      <c r="BT372" s="24"/>
      <c r="BU372" s="25"/>
    </row>
    <row r="373" spans="1:73" s="22" customFormat="1" ht="219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63"/>
      <c r="P373" s="63"/>
      <c r="Q373" s="63"/>
      <c r="R373" s="63"/>
      <c r="S373" s="63"/>
      <c r="T373" s="63"/>
      <c r="U373" s="6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6"/>
      <c r="BE373" s="188"/>
      <c r="BF373" s="189"/>
      <c r="BG373" s="21"/>
      <c r="BH373" s="21"/>
      <c r="BI373" s="21"/>
      <c r="BJ373" s="21"/>
      <c r="BK373" s="21"/>
      <c r="BL373" s="21"/>
      <c r="BM373" s="21"/>
      <c r="BN373" s="193"/>
      <c r="BO373" s="24"/>
      <c r="BP373" s="21"/>
      <c r="BQ373" s="21"/>
      <c r="BR373" s="23"/>
      <c r="BS373" s="23"/>
      <c r="BT373" s="24"/>
      <c r="BU373" s="25"/>
    </row>
    <row r="374" spans="1:73" s="22" customFormat="1" ht="219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6"/>
      <c r="BE374" s="29"/>
      <c r="BF374" s="29"/>
      <c r="BG374" s="21"/>
      <c r="BH374" s="21"/>
      <c r="BI374" s="21"/>
      <c r="BJ374" s="21"/>
      <c r="BK374" s="21"/>
      <c r="BL374" s="21"/>
      <c r="BM374" s="21"/>
      <c r="BN374" s="193"/>
      <c r="BO374" s="24"/>
      <c r="BP374" s="21"/>
      <c r="BQ374" s="21"/>
      <c r="BR374" s="23"/>
      <c r="BS374" s="23"/>
      <c r="BT374" s="24"/>
      <c r="BU374" s="25"/>
    </row>
    <row r="375" spans="1:73" s="22" customFormat="1" ht="21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86"/>
      <c r="BE375" s="188"/>
      <c r="BF375" s="189"/>
      <c r="BG375" s="21"/>
      <c r="BH375" s="21"/>
      <c r="BI375" s="21"/>
      <c r="BJ375" s="21"/>
      <c r="BK375" s="21"/>
      <c r="BL375" s="21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3" s="22" customFormat="1" ht="409.6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6"/>
      <c r="BE376" s="29"/>
      <c r="BF376" s="20"/>
      <c r="BG376" s="21"/>
      <c r="BH376" s="21"/>
      <c r="BI376" s="21"/>
      <c r="BJ376" s="21"/>
      <c r="BK376" s="21"/>
      <c r="BL376" s="21"/>
      <c r="BM376" s="21"/>
      <c r="BN376" s="193"/>
      <c r="BO376" s="24"/>
      <c r="BP376" s="21"/>
      <c r="BQ376" s="21"/>
      <c r="BR376" s="23"/>
      <c r="BS376" s="23"/>
      <c r="BT376" s="24"/>
      <c r="BU376" s="25"/>
    </row>
    <row r="377" spans="1:73" s="22" customFormat="1" ht="409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9"/>
      <c r="AJ377" s="29"/>
      <c r="AK377" s="21"/>
      <c r="AL377" s="196"/>
      <c r="AM377" s="29"/>
      <c r="AN377" s="29"/>
      <c r="AO377" s="21"/>
      <c r="AP377" s="21"/>
      <c r="AQ377" s="21"/>
      <c r="AR377" s="21"/>
      <c r="AS377" s="21"/>
      <c r="AT377" s="196"/>
      <c r="AU377" s="29"/>
      <c r="AV377" s="196"/>
      <c r="AW377" s="29"/>
      <c r="AX377" s="21"/>
      <c r="AY377" s="21"/>
      <c r="AZ377" s="21"/>
      <c r="BA377" s="21"/>
      <c r="BB377" s="21"/>
      <c r="BC377" s="21"/>
      <c r="BD377" s="196"/>
      <c r="BE377" s="29"/>
      <c r="BF377" s="29"/>
      <c r="BG377" s="21"/>
      <c r="BH377" s="21"/>
      <c r="BI377" s="21"/>
      <c r="BJ377" s="21"/>
      <c r="BK377" s="21"/>
      <c r="BL377" s="21"/>
      <c r="BM377" s="21"/>
      <c r="BN377" s="193"/>
      <c r="BO377" s="24"/>
      <c r="BP377" s="21"/>
      <c r="BQ377" s="21"/>
      <c r="BR377" s="23"/>
      <c r="BS377" s="23"/>
      <c r="BT377" s="24"/>
      <c r="BU377" s="25"/>
    </row>
    <row r="378" spans="1:73" s="22" customFormat="1" ht="137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86"/>
      <c r="BE378" s="188"/>
      <c r="BF378" s="189"/>
      <c r="BG378" s="21"/>
      <c r="BH378" s="21"/>
      <c r="BI378" s="21"/>
      <c r="BJ378" s="21"/>
      <c r="BK378" s="21"/>
      <c r="BL378" s="21"/>
      <c r="BM378" s="21"/>
      <c r="BN378" s="193"/>
      <c r="BO378" s="24"/>
      <c r="BP378" s="21"/>
      <c r="BQ378" s="21"/>
      <c r="BR378" s="23"/>
      <c r="BS378" s="23"/>
      <c r="BT378" s="24"/>
      <c r="BU378" s="25"/>
    </row>
    <row r="379" spans="1:73" s="22" customFormat="1" ht="137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6"/>
      <c r="BE379" s="188"/>
      <c r="BF379" s="189"/>
      <c r="BG379" s="21"/>
      <c r="BH379" s="21"/>
      <c r="BI379" s="21"/>
      <c r="BJ379" s="21"/>
      <c r="BK379" s="21"/>
      <c r="BL379" s="21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3" s="22" customFormat="1" ht="137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6"/>
      <c r="BE380" s="188"/>
      <c r="BF380" s="189"/>
      <c r="BG380" s="21"/>
      <c r="BH380" s="21"/>
      <c r="BI380" s="21"/>
      <c r="BJ380" s="21"/>
      <c r="BK380" s="21"/>
      <c r="BL380" s="21"/>
      <c r="BM380" s="21"/>
      <c r="BN380" s="193"/>
      <c r="BO380" s="24"/>
      <c r="BP380" s="21"/>
      <c r="BQ380" s="21"/>
      <c r="BR380" s="23"/>
      <c r="BS380" s="23"/>
      <c r="BT380" s="24"/>
      <c r="BU380" s="25"/>
    </row>
    <row r="381" spans="1:73" s="22" customFormat="1" ht="137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6"/>
      <c r="BE381" s="188"/>
      <c r="BF381" s="189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137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6"/>
      <c r="BE382" s="188"/>
      <c r="BF382" s="189"/>
      <c r="BG382" s="21"/>
      <c r="BH382" s="21"/>
      <c r="BI382" s="21"/>
      <c r="BJ382" s="21"/>
      <c r="BK382" s="21"/>
      <c r="BL382" s="21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3" s="22" customFormat="1" ht="29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1"/>
      <c r="BD383" s="196"/>
      <c r="BE383" s="29"/>
      <c r="BF383" s="20"/>
      <c r="BG383" s="23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9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0"/>
      <c r="BC384" s="21"/>
      <c r="BD384" s="196"/>
      <c r="BE384" s="182"/>
      <c r="BF384" s="20"/>
      <c r="BG384" s="23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5" s="22" customFormat="1" ht="197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6"/>
      <c r="BE385" s="20"/>
      <c r="BF385" s="20"/>
      <c r="BG385" s="21"/>
      <c r="BH385" s="21"/>
      <c r="BI385" s="21"/>
      <c r="BJ385" s="21"/>
      <c r="BK385" s="21"/>
      <c r="BL385" s="21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5" s="22" customFormat="1" ht="197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4"/>
      <c r="BE386" s="189"/>
      <c r="BF386" s="189"/>
      <c r="BG386" s="21"/>
      <c r="BH386" s="21"/>
      <c r="BI386" s="21"/>
      <c r="BJ386" s="21"/>
      <c r="BK386" s="21"/>
      <c r="BL386" s="21"/>
      <c r="BM386" s="21"/>
      <c r="BN386" s="193"/>
      <c r="BO386" s="24"/>
      <c r="BP386" s="21"/>
      <c r="BQ386" s="21"/>
      <c r="BR386" s="23"/>
      <c r="BS386" s="23"/>
      <c r="BT386" s="24"/>
      <c r="BU386" s="25"/>
    </row>
    <row r="387" spans="1:75" s="22" customFormat="1" ht="279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190"/>
      <c r="P387" s="190"/>
      <c r="Q387" s="190"/>
      <c r="R387" s="190"/>
      <c r="S387" s="190"/>
      <c r="T387" s="190"/>
      <c r="U387" s="19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6"/>
      <c r="BE387" s="63"/>
      <c r="BF387" s="6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5" s="22" customFormat="1" ht="171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6"/>
      <c r="BE388" s="23"/>
      <c r="BF388" s="23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5" s="22" customFormat="1" ht="129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1"/>
      <c r="BE389" s="29"/>
      <c r="BF389" s="29"/>
      <c r="BG389" s="21"/>
      <c r="BH389" s="21"/>
      <c r="BI389" s="21"/>
      <c r="BJ389" s="21"/>
      <c r="BK389" s="21"/>
      <c r="BL389" s="21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5" s="22" customFormat="1" ht="187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9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6"/>
      <c r="BE390" s="23"/>
      <c r="BF390" s="23"/>
      <c r="BG390" s="21"/>
      <c r="BH390" s="21"/>
      <c r="BI390" s="21"/>
      <c r="BJ390" s="21"/>
      <c r="BK390" s="21"/>
      <c r="BL390" s="21"/>
      <c r="BM390" s="23"/>
      <c r="BN390" s="21"/>
      <c r="BO390" s="24"/>
      <c r="BP390" s="21"/>
      <c r="BQ390" s="21"/>
      <c r="BR390" s="21"/>
      <c r="BS390" s="21"/>
      <c r="BT390" s="23"/>
      <c r="BU390" s="24"/>
      <c r="BV390" s="25"/>
      <c r="BW390" s="30"/>
    </row>
    <row r="391" spans="1:75" s="22" customFormat="1" ht="187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6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3"/>
      <c r="BN391" s="21"/>
      <c r="BO391" s="24"/>
      <c r="BP391" s="25"/>
      <c r="BQ391" s="21"/>
      <c r="BR391" s="21"/>
      <c r="BS391" s="21"/>
      <c r="BT391" s="23"/>
      <c r="BU391" s="24"/>
      <c r="BV391" s="25"/>
      <c r="BW391" s="30"/>
    </row>
    <row r="392" spans="1:75" s="22" customFormat="1" ht="409.6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3"/>
      <c r="AV392" s="21"/>
      <c r="AW392" s="23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  <c r="BJ392" s="21"/>
      <c r="BK392" s="21"/>
      <c r="BL392" s="21"/>
      <c r="BM392" s="23"/>
      <c r="BN392" s="21"/>
      <c r="BO392" s="24"/>
      <c r="BP392" s="25"/>
      <c r="BQ392" s="21"/>
      <c r="BR392" s="21"/>
      <c r="BS392" s="21"/>
      <c r="BT392" s="23"/>
      <c r="BU392" s="24"/>
      <c r="BV392" s="25"/>
      <c r="BW392" s="30"/>
    </row>
    <row r="393" spans="1:75" s="22" customFormat="1" ht="409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6"/>
      <c r="BE393" s="23"/>
      <c r="BF393" s="23"/>
      <c r="BG393" s="21"/>
      <c r="BH393" s="21"/>
      <c r="BI393" s="21"/>
      <c r="BJ393" s="21"/>
      <c r="BK393" s="21"/>
      <c r="BL393" s="21"/>
      <c r="BM393" s="23"/>
      <c r="BN393" s="21"/>
      <c r="BO393" s="24"/>
      <c r="BP393" s="25"/>
      <c r="BQ393" s="21"/>
      <c r="BR393" s="21"/>
      <c r="BS393" s="21"/>
      <c r="BT393" s="23"/>
      <c r="BU393" s="24"/>
      <c r="BV393" s="25"/>
      <c r="BW393" s="30"/>
    </row>
    <row r="394" spans="1:75" s="22" customFormat="1" ht="194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6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3"/>
      <c r="BN394" s="21"/>
      <c r="BO394" s="24"/>
      <c r="BP394" s="25"/>
      <c r="BQ394" s="36"/>
      <c r="BR394" s="36"/>
      <c r="BS394" s="36"/>
      <c r="BT394" s="40"/>
      <c r="BU394" s="26"/>
      <c r="BV394" s="36"/>
      <c r="BW394" s="30"/>
    </row>
    <row r="395" spans="1:75" s="22" customFormat="1" ht="219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1"/>
      <c r="BN395" s="21"/>
      <c r="BO395" s="24"/>
      <c r="BP395" s="25"/>
      <c r="BQ395" s="36"/>
      <c r="BR395" s="36"/>
      <c r="BS395" s="36"/>
      <c r="BT395" s="40"/>
      <c r="BU395" s="26"/>
      <c r="BV395" s="36"/>
      <c r="BW395" s="30"/>
    </row>
    <row r="396" spans="1:75" s="22" customFormat="1" ht="198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18"/>
      <c r="M396" s="20"/>
      <c r="N396" s="21"/>
      <c r="O396" s="182"/>
      <c r="P396" s="182"/>
      <c r="Q396" s="182"/>
      <c r="R396" s="182"/>
      <c r="S396" s="182"/>
      <c r="T396" s="182"/>
      <c r="U396" s="182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3"/>
      <c r="BN396" s="21"/>
      <c r="BO396" s="24"/>
      <c r="BP396" s="25"/>
      <c r="BQ396" s="21"/>
      <c r="BR396" s="21"/>
      <c r="BS396" s="21"/>
      <c r="BT396" s="23"/>
      <c r="BU396" s="24"/>
      <c r="BV396" s="25"/>
      <c r="BW396" s="30"/>
    </row>
    <row r="397" spans="1:75" s="22" customFormat="1" ht="198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18"/>
      <c r="M397" s="20"/>
      <c r="N397" s="21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3"/>
      <c r="BN397" s="21"/>
      <c r="BO397" s="24"/>
      <c r="BP397" s="25"/>
      <c r="BQ397" s="21"/>
      <c r="BR397" s="21"/>
      <c r="BS397" s="21"/>
      <c r="BT397" s="23"/>
      <c r="BU397" s="24"/>
      <c r="BV397" s="25"/>
      <c r="BW397" s="30"/>
    </row>
    <row r="398" spans="1:75" s="22" customFormat="1" ht="198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20"/>
      <c r="N398" s="21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3"/>
      <c r="BN398" s="21"/>
      <c r="BO398" s="24"/>
      <c r="BP398" s="25"/>
      <c r="BQ398" s="21"/>
      <c r="BR398" s="21"/>
      <c r="BS398" s="21"/>
      <c r="BT398" s="23"/>
      <c r="BU398" s="24"/>
      <c r="BV398" s="25"/>
      <c r="BW398" s="30"/>
    </row>
    <row r="399" spans="1:75" s="22" customFormat="1" ht="146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3"/>
      <c r="BN399" s="21"/>
      <c r="BO399" s="24"/>
      <c r="BP399" s="25"/>
      <c r="BQ399" s="21"/>
      <c r="BR399" s="21"/>
      <c r="BS399" s="21"/>
      <c r="BT399" s="23"/>
      <c r="BU399" s="24"/>
      <c r="BV399" s="25"/>
      <c r="BW399" s="30"/>
    </row>
    <row r="400" spans="1:75" s="22" customFormat="1" ht="227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3"/>
      <c r="BN400" s="21"/>
      <c r="BO400" s="24"/>
      <c r="BP400" s="25"/>
      <c r="BQ400" s="21"/>
      <c r="BR400" s="21"/>
      <c r="BS400" s="21"/>
      <c r="BT400" s="23"/>
      <c r="BU400" s="24"/>
      <c r="BV400" s="25"/>
      <c r="BW400" s="30"/>
    </row>
    <row r="401" spans="1:75" s="22" customFormat="1" ht="15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8"/>
      <c r="P401" s="2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3"/>
      <c r="BN401" s="21"/>
      <c r="BO401" s="24"/>
      <c r="BP401" s="25"/>
      <c r="BQ401" s="21"/>
      <c r="BR401" s="21"/>
      <c r="BS401" s="21"/>
      <c r="BT401" s="23"/>
      <c r="BU401" s="24"/>
      <c r="BV401" s="25"/>
      <c r="BW401" s="30"/>
    </row>
    <row r="402" spans="1:75" s="22" customFormat="1" ht="154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3"/>
      <c r="BN402" s="21"/>
      <c r="BO402" s="24"/>
      <c r="BP402" s="25"/>
      <c r="BQ402" s="36"/>
      <c r="BR402" s="36"/>
      <c r="BS402" s="36"/>
      <c r="BT402" s="40"/>
      <c r="BU402" s="26"/>
      <c r="BV402" s="36"/>
      <c r="BW402" s="30"/>
    </row>
    <row r="403" spans="1:75" s="22" customFormat="1" ht="182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3"/>
      <c r="BM403" s="21"/>
      <c r="BN403" s="21"/>
      <c r="BO403" s="24"/>
      <c r="BP403" s="25"/>
      <c r="BQ403" s="36"/>
      <c r="BR403" s="36"/>
      <c r="BS403" s="36"/>
      <c r="BT403" s="40"/>
      <c r="BU403" s="26"/>
      <c r="BV403" s="36"/>
      <c r="BW403" s="30"/>
    </row>
    <row r="404" spans="1:75" s="22" customFormat="1" ht="182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3"/>
      <c r="P404" s="23"/>
      <c r="Q404" s="23"/>
      <c r="R404" s="23"/>
      <c r="S404" s="23"/>
      <c r="T404" s="23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4"/>
      <c r="BP404" s="25"/>
      <c r="BQ404" s="36"/>
      <c r="BR404" s="36"/>
      <c r="BS404" s="36"/>
      <c r="BT404" s="40"/>
      <c r="BU404" s="26"/>
      <c r="BV404" s="36"/>
      <c r="BW404" s="30"/>
    </row>
    <row r="405" spans="1:75" s="22" customFormat="1" ht="312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8"/>
      <c r="P405" s="2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81"/>
      <c r="BE405" s="21"/>
      <c r="BF405" s="21"/>
      <c r="BG405" s="23"/>
      <c r="BH405" s="21"/>
      <c r="BI405" s="21"/>
      <c r="BJ405" s="21"/>
      <c r="BK405" s="21"/>
      <c r="BL405" s="23"/>
      <c r="BM405" s="21"/>
      <c r="BN405" s="21"/>
      <c r="BO405" s="24"/>
      <c r="BP405" s="25"/>
      <c r="BQ405" s="26"/>
    </row>
    <row r="406" spans="1:75" s="22" customFormat="1" ht="174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3"/>
      <c r="BH406" s="21"/>
      <c r="BI406" s="21"/>
      <c r="BJ406" s="21"/>
      <c r="BK406" s="21"/>
      <c r="BL406" s="23"/>
      <c r="BM406" s="21"/>
      <c r="BN406" s="21"/>
      <c r="BO406" s="24"/>
      <c r="BP406" s="25"/>
      <c r="BQ406" s="26"/>
    </row>
    <row r="407" spans="1:75" s="22" customFormat="1" ht="167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81"/>
      <c r="BE407" s="21"/>
      <c r="BF407" s="21"/>
      <c r="BG407" s="23"/>
      <c r="BH407" s="21"/>
      <c r="BI407" s="21"/>
      <c r="BJ407" s="21"/>
      <c r="BK407" s="21"/>
      <c r="BL407" s="23"/>
      <c r="BM407" s="21"/>
      <c r="BN407" s="21"/>
      <c r="BO407" s="24"/>
      <c r="BP407" s="25"/>
      <c r="BQ407" s="26"/>
    </row>
    <row r="408" spans="1:75" s="22" customFormat="1" ht="16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3"/>
      <c r="BH408" s="21"/>
      <c r="BI408" s="21"/>
      <c r="BJ408" s="21"/>
      <c r="BK408" s="21"/>
      <c r="BL408" s="23"/>
      <c r="BM408" s="21"/>
      <c r="BN408" s="21"/>
      <c r="BO408" s="24"/>
      <c r="BP408" s="25"/>
      <c r="BQ408" s="26"/>
    </row>
    <row r="409" spans="1:75" s="22" customFormat="1" ht="167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3"/>
      <c r="P409" s="23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3"/>
      <c r="BH409" s="21"/>
      <c r="BI409" s="21"/>
      <c r="BJ409" s="21"/>
      <c r="BK409" s="21"/>
      <c r="BL409" s="23"/>
      <c r="BM409" s="21"/>
      <c r="BN409" s="21"/>
      <c r="BO409" s="24"/>
      <c r="BP409" s="25"/>
      <c r="BQ409" s="26"/>
    </row>
    <row r="410" spans="1:75" s="22" customFormat="1" ht="372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18"/>
      <c r="P410" s="18"/>
      <c r="Q410" s="18"/>
      <c r="R410" s="18"/>
      <c r="S410" s="18"/>
      <c r="T410" s="18"/>
      <c r="U410" s="1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1"/>
      <c r="BS410" s="21"/>
    </row>
    <row r="411" spans="1:75" s="22" customFormat="1" ht="257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18"/>
      <c r="P411" s="18"/>
      <c r="Q411" s="27"/>
      <c r="R411" s="27"/>
      <c r="S411" s="27"/>
      <c r="T411" s="27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1"/>
      <c r="BS411" s="21"/>
    </row>
    <row r="412" spans="1:75" s="22" customFormat="1" ht="254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18"/>
      <c r="P412" s="18"/>
      <c r="Q412" s="27"/>
      <c r="R412" s="27"/>
      <c r="S412" s="27"/>
      <c r="T412" s="27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1"/>
      <c r="BS412" s="21"/>
    </row>
    <row r="413" spans="1:75" s="22" customFormat="1" ht="319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23"/>
      <c r="P413" s="23"/>
      <c r="Q413" s="23"/>
      <c r="R413" s="23"/>
      <c r="S413" s="23"/>
      <c r="T413" s="23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1"/>
      <c r="BS413" s="21"/>
    </row>
    <row r="414" spans="1:75" s="22" customFormat="1" ht="409.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18"/>
      <c r="N414" s="18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1"/>
      <c r="BS414" s="21"/>
    </row>
    <row r="415" spans="1:75" s="22" customFormat="1" ht="141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23"/>
      <c r="P415" s="23"/>
      <c r="Q415" s="23"/>
      <c r="R415" s="23"/>
      <c r="S415" s="23"/>
      <c r="T415" s="23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1"/>
      <c r="BS415" s="21"/>
    </row>
    <row r="416" spans="1:75" s="22" customFormat="1" ht="141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18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1"/>
      <c r="BS416" s="21"/>
    </row>
    <row r="417" spans="1:73" s="22" customFormat="1" ht="292.5" customHeight="1" x14ac:dyDescent="0.45">
      <c r="A417" s="17"/>
      <c r="B417" s="18"/>
      <c r="C417" s="176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27"/>
      <c r="P417" s="18"/>
      <c r="Q417" s="27"/>
      <c r="R417" s="27"/>
      <c r="S417" s="27"/>
      <c r="T417" s="27"/>
      <c r="U417" s="27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1"/>
      <c r="BS417" s="24"/>
      <c r="BT417" s="25"/>
      <c r="BU417" s="26"/>
    </row>
    <row r="418" spans="1:73" s="22" customFormat="1" ht="177" customHeight="1" x14ac:dyDescent="0.45">
      <c r="A418" s="17"/>
      <c r="B418" s="18"/>
      <c r="C418" s="176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18"/>
      <c r="P418" s="18"/>
      <c r="Q418" s="27"/>
      <c r="R418" s="27"/>
      <c r="S418" s="27"/>
      <c r="T418" s="27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1"/>
      <c r="BR418" s="21"/>
      <c r="BS418" s="24"/>
      <c r="BT418" s="25"/>
      <c r="BU418" s="26"/>
    </row>
  </sheetData>
  <autoFilter ref="A2:BW15"/>
  <mergeCells count="9">
    <mergeCell ref="A1:BT1"/>
    <mergeCell ref="M134:M135"/>
    <mergeCell ref="M6:M7"/>
    <mergeCell ref="M11:M12"/>
    <mergeCell ref="J3:J8"/>
    <mergeCell ref="K3:K8"/>
    <mergeCell ref="K10:K13"/>
    <mergeCell ref="J14:J15"/>
    <mergeCell ref="K14:K15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2019-09-23T11:16:48Z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