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10" windowHeight="11010" tabRatio="601"/>
  </bookViews>
  <sheets>
    <sheet name="Калькулятор" sheetId="5" r:id="rId1"/>
  </sheets>
  <calcPr calcId="145621"/>
</workbook>
</file>

<file path=xl/calcChain.xml><?xml version="1.0" encoding="utf-8"?>
<calcChain xmlns="http://schemas.openxmlformats.org/spreadsheetml/2006/main">
  <c r="J14" i="5" l="1"/>
  <c r="S6" i="5"/>
  <c r="S7" i="5"/>
  <c r="S8" i="5"/>
  <c r="S9" i="5"/>
  <c r="S10" i="5"/>
  <c r="S11" i="5"/>
  <c r="S12" i="5"/>
  <c r="S13" i="5"/>
  <c r="S14" i="5"/>
  <c r="R11" i="5"/>
  <c r="Q14" i="5"/>
  <c r="Q13" i="5"/>
  <c r="Q12" i="5"/>
  <c r="Q10" i="5"/>
  <c r="Q9" i="5"/>
  <c r="Q8" i="5"/>
  <c r="Q7" i="5"/>
  <c r="Q6" i="5"/>
  <c r="P14" i="5"/>
  <c r="P13" i="5"/>
  <c r="P10" i="5"/>
  <c r="P7" i="5"/>
  <c r="P8" i="5"/>
  <c r="P9" i="5"/>
  <c r="N14" i="5"/>
  <c r="N13" i="5"/>
  <c r="N12" i="5"/>
  <c r="N10" i="5"/>
  <c r="N9" i="5"/>
  <c r="N8" i="5"/>
  <c r="N7" i="5"/>
  <c r="N6" i="5"/>
  <c r="O14" i="5"/>
  <c r="O13" i="5"/>
  <c r="O12" i="5"/>
  <c r="O10" i="5"/>
  <c r="O9" i="5"/>
  <c r="O8" i="5"/>
  <c r="O7" i="5"/>
  <c r="O6" i="5"/>
  <c r="J7" i="5" l="1"/>
  <c r="J13" i="5" l="1"/>
  <c r="J10" i="5" l="1"/>
  <c r="J9" i="5" l="1"/>
  <c r="J12" i="5" l="1"/>
  <c r="J11" i="5" l="1"/>
  <c r="J6" i="5"/>
  <c r="J8" i="5"/>
  <c r="S15" i="5" l="1"/>
  <c r="S17" i="5" l="1"/>
  <c r="S18" i="5" s="1"/>
</calcChain>
</file>

<file path=xl/sharedStrings.xml><?xml version="1.0" encoding="utf-8"?>
<sst xmlns="http://schemas.openxmlformats.org/spreadsheetml/2006/main" count="67" uniqueCount="44">
  <si>
    <t xml:space="preserve">Наименование работ </t>
  </si>
  <si>
    <t>Строительство КЛ 10 кВ 120 мм2</t>
  </si>
  <si>
    <t>Строительство КЛ 10 кВ 240 мм2</t>
  </si>
  <si>
    <t>Установка разъединителя</t>
  </si>
  <si>
    <t>ПИР</t>
  </si>
  <si>
    <t>СМР</t>
  </si>
  <si>
    <t>ПНР</t>
  </si>
  <si>
    <t>Строительство КТП 2х100 кВА  (киоскового типа) без ТМ</t>
  </si>
  <si>
    <t>1км</t>
  </si>
  <si>
    <t>1шт</t>
  </si>
  <si>
    <t xml:space="preserve">Текущий уровень цен </t>
  </si>
  <si>
    <t>УНЦ
 (Приказ от 17.01.2019 №10)</t>
  </si>
  <si>
    <t xml:space="preserve">Оборудование </t>
  </si>
  <si>
    <t>Итого</t>
  </si>
  <si>
    <t>Единичный показатель
1 км, шт.</t>
  </si>
  <si>
    <t>Стоимость лота "под ключ", 
тыс. руб. без учета НДС в ценах 2023</t>
  </si>
  <si>
    <t>НМЦ лота, тыс. руб. без учета НДС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</si>
  <si>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</si>
  <si>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</si>
  <si>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Составил:  специалист 2 кат УИ</t>
  </si>
  <si>
    <t>Источник Ценовой информации</t>
  </si>
  <si>
    <t>Калькулятор расчета к Приказу № 169-ЦА от 04.05.2023</t>
  </si>
  <si>
    <t>Калькулятор расчета к Приказу № 169-ЦА от 04.05.2043</t>
  </si>
  <si>
    <t>Калькулятор расчета к Приказу № 169-ЦА от 04.05.2052</t>
  </si>
  <si>
    <t>Отвод земельного участка на период строительства</t>
  </si>
  <si>
    <t>1 км</t>
  </si>
  <si>
    <t>2кв 2023</t>
  </si>
  <si>
    <t>КП №2 от 12.01.2023г</t>
  </si>
  <si>
    <t>0,165км</t>
  </si>
  <si>
    <t>Прокол ГНБ-10кВ  3Х185 мм2</t>
  </si>
  <si>
    <t>Монтаж 3ф. ПУ прямого вкл. (интеллектуальный счетч</t>
  </si>
  <si>
    <t>Монтаж 3ф. ПУ полукосв. вкл. (интеллектуальный счетчик)</t>
  </si>
  <si>
    <t>Смета объекта-аналога</t>
  </si>
  <si>
    <t>Монтаж ответвительной арматуры ВЛ-10кВ</t>
  </si>
  <si>
    <t>Индекс-дефлятор Минэкономразвития от года цен расчета (2023) до года освоения (2024)</t>
  </si>
  <si>
    <t>НМЦ лота  с учётом индексов-дефляторов на 2024 (1,02651137400105), тыс. руб. без учета НДС</t>
  </si>
  <si>
    <t>НМЦ лота с учетом НДС 20%</t>
  </si>
  <si>
    <t>Согласовано: начальник СОУИ</t>
  </si>
  <si>
    <t>Ю.Н. Журов</t>
  </si>
  <si>
    <t>Расчет стоимости начальной максимальной цены Лота по объектам технологического присоединения "под ключ"</t>
  </si>
  <si>
    <t>Прочие</t>
  </si>
  <si>
    <t xml:space="preserve">Стоимость единичного показателя стоимости работ по объекту-аналогу, в тыс. руб. без учета НДС в текущем уровне цен утверждения  ПСД </t>
  </si>
  <si>
    <t>Объем работ по расчетному объекту (доля от столбца №2)</t>
  </si>
  <si>
    <t>В.В. Шестопал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</si>
</sst>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9" formatCode="#,##0.000"/>
    <numFmt numFmtId="180" formatCode="0.0000"/>
    <numFmt numFmtId="181" formatCode="#,##0.00000000000000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783">
    <xf numFmtId="0" fontId="0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5" fillId="0" borderId="1">
      <alignment horizontal="center"/>
    </xf>
    <xf numFmtId="0" fontId="4" fillId="0" borderId="0">
      <alignment vertical="top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14" fillId="0" borderId="8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5" fillId="21" borderId="9" applyNumberFormat="0" applyAlignment="0" applyProtection="0"/>
    <xf numFmtId="0" fontId="5" fillId="0" borderId="1">
      <alignment horizontal="center" wrapText="1"/>
    </xf>
    <xf numFmtId="0" fontId="4" fillId="0" borderId="0">
      <alignment vertical="top"/>
    </xf>
    <xf numFmtId="0" fontId="4" fillId="0" borderId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1">
      <alignment horizontal="center" wrapText="1"/>
    </xf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5" fillId="0" borderId="1">
      <alignment horizontal="center"/>
    </xf>
    <xf numFmtId="0" fontId="4" fillId="0" borderId="0"/>
    <xf numFmtId="0" fontId="5" fillId="0" borderId="1">
      <alignment horizontal="center" wrapText="1"/>
    </xf>
    <xf numFmtId="0" fontId="4" fillId="0" borderId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5" fillId="0" borderId="0">
      <alignment horizontal="center"/>
    </xf>
    <xf numFmtId="0" fontId="5" fillId="0" borderId="0">
      <alignment horizontal="left" vertical="top"/>
    </xf>
    <xf numFmtId="0" fontId="22" fillId="4" borderId="0" applyNumberFormat="0" applyBorder="0" applyAlignment="0" applyProtection="0"/>
    <xf numFmtId="0" fontId="4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4" fillId="0" borderId="0"/>
    <xf numFmtId="0" fontId="20" fillId="0" borderId="11" applyNumberFormat="0" applyFill="0" applyAlignment="0" applyProtection="0"/>
    <xf numFmtId="0" fontId="24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3" fillId="0" borderId="0"/>
    <xf numFmtId="0" fontId="23" fillId="0" borderId="0"/>
    <xf numFmtId="0" fontId="4" fillId="0" borderId="0"/>
    <xf numFmtId="0" fontId="25" fillId="0" borderId="0"/>
    <xf numFmtId="0" fontId="6" fillId="0" borderId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5" fillId="0" borderId="12">
      <alignment horizontal="center"/>
    </xf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41" borderId="0" applyNumberFormat="0" applyBorder="0" applyAlignment="0" applyProtection="0"/>
    <xf numFmtId="0" fontId="8" fillId="29" borderId="3" applyNumberFormat="0" applyAlignment="0" applyProtection="0"/>
    <xf numFmtId="0" fontId="5" fillId="0" borderId="12">
      <alignment horizontal="center"/>
    </xf>
    <xf numFmtId="0" fontId="9" fillId="42" borderId="4" applyNumberFormat="0" applyAlignment="0" applyProtection="0"/>
    <xf numFmtId="0" fontId="10" fillId="42" borderId="3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5" fillId="43" borderId="9" applyNumberFormat="0" applyAlignment="0" applyProtection="0"/>
    <xf numFmtId="0" fontId="5" fillId="0" borderId="12">
      <alignment horizontal="center" wrapText="1"/>
    </xf>
    <xf numFmtId="0" fontId="17" fillId="44" borderId="0" applyNumberFormat="0" applyBorder="0" applyAlignment="0" applyProtection="0"/>
    <xf numFmtId="0" fontId="23" fillId="0" borderId="0"/>
    <xf numFmtId="0" fontId="6" fillId="0" borderId="0"/>
    <xf numFmtId="0" fontId="4" fillId="0" borderId="0"/>
    <xf numFmtId="0" fontId="5" fillId="0" borderId="12">
      <alignment horizontal="center" wrapText="1"/>
    </xf>
    <xf numFmtId="0" fontId="18" fillId="25" borderId="0" applyNumberFormat="0" applyBorder="0" applyAlignment="0" applyProtection="0"/>
    <xf numFmtId="0" fontId="6" fillId="23" borderId="10" applyNumberFormat="0" applyFont="0" applyAlignment="0" applyProtection="0"/>
    <xf numFmtId="0" fontId="23" fillId="45" borderId="10" applyNumberFormat="0" applyAlignment="0" applyProtection="0"/>
    <xf numFmtId="9" fontId="6" fillId="0" borderId="0" applyFont="0" applyFill="0" applyBorder="0" applyAlignment="0" applyProtection="0"/>
    <xf numFmtId="0" fontId="5" fillId="0" borderId="12">
      <alignment horizontal="center"/>
    </xf>
    <xf numFmtId="0" fontId="5" fillId="0" borderId="12">
      <alignment horizontal="center" wrapText="1"/>
    </xf>
    <xf numFmtId="0" fontId="6" fillId="0" borderId="0"/>
    <xf numFmtId="0" fontId="22" fillId="26" borderId="0" applyNumberFormat="0" applyBorder="0" applyAlignment="0" applyProtection="0"/>
    <xf numFmtId="0" fontId="14" fillId="0" borderId="8" applyNumberFormat="0" applyFill="0" applyAlignment="0" applyProtection="0"/>
    <xf numFmtId="0" fontId="8" fillId="29" borderId="3" applyNumberFormat="0" applyAlignment="0" applyProtection="0"/>
    <xf numFmtId="0" fontId="18" fillId="25" borderId="0" applyNumberFormat="0" applyBorder="0" applyAlignment="0" applyProtection="0"/>
    <xf numFmtId="0" fontId="7" fillId="39" borderId="0" applyNumberFormat="0" applyBorder="0" applyAlignment="0" applyProtection="0"/>
    <xf numFmtId="0" fontId="18" fillId="25" borderId="0" applyNumberFormat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45" borderId="10" applyNumberFormat="0" applyAlignment="0" applyProtection="0"/>
    <xf numFmtId="0" fontId="11" fillId="0" borderId="5" applyNumberFormat="0" applyFill="0" applyAlignment="0" applyProtection="0"/>
    <xf numFmtId="0" fontId="6" fillId="30" borderId="0" applyNumberFormat="0" applyBorder="0" applyAlignment="0" applyProtection="0"/>
    <xf numFmtId="0" fontId="20" fillId="0" borderId="11" applyNumberFormat="0" applyFill="0" applyAlignment="0" applyProtection="0"/>
    <xf numFmtId="0" fontId="15" fillId="43" borderId="9" applyNumberFormat="0" applyAlignment="0" applyProtection="0"/>
    <xf numFmtId="0" fontId="21" fillId="0" borderId="0" applyNumberFormat="0" applyFill="0" applyBorder="0" applyAlignment="0" applyProtection="0"/>
    <xf numFmtId="0" fontId="30" fillId="0" borderId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38" fontId="31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31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32" fillId="0" borderId="0"/>
    <xf numFmtId="0" fontId="29" fillId="46" borderId="0">
      <alignment horizontal="left" vertical="center"/>
    </xf>
    <xf numFmtId="0" fontId="29" fillId="46" borderId="0">
      <alignment horizontal="right" vertical="center"/>
    </xf>
    <xf numFmtId="0" fontId="29" fillId="46" borderId="0">
      <alignment horizontal="left" vertical="center"/>
    </xf>
    <xf numFmtId="0" fontId="29" fillId="46" borderId="0">
      <alignment horizontal="center" vertical="center"/>
    </xf>
    <xf numFmtId="0" fontId="33" fillId="46" borderId="0">
      <alignment horizontal="left" vertical="center"/>
    </xf>
    <xf numFmtId="0" fontId="27" fillId="46" borderId="0">
      <alignment horizontal="left" vertical="top"/>
    </xf>
    <xf numFmtId="0" fontId="29" fillId="46" borderId="0">
      <alignment horizontal="center" vertical="top"/>
    </xf>
    <xf numFmtId="0" fontId="33" fillId="46" borderId="0">
      <alignment horizontal="left" vertical="center"/>
    </xf>
    <xf numFmtId="0" fontId="29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left" vertical="center"/>
    </xf>
    <xf numFmtId="0" fontId="29" fillId="46" borderId="0">
      <alignment horizontal="left" vertical="center"/>
    </xf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34" fillId="0" borderId="0"/>
    <xf numFmtId="0" fontId="23" fillId="0" borderId="0"/>
    <xf numFmtId="0" fontId="35" fillId="0" borderId="0"/>
    <xf numFmtId="0" fontId="23" fillId="0" borderId="0"/>
    <xf numFmtId="0" fontId="23" fillId="0" borderId="0"/>
    <xf numFmtId="0" fontId="26" fillId="0" borderId="0"/>
    <xf numFmtId="170" fontId="2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14" fillId="0" borderId="8" applyNumberFormat="0" applyFill="0" applyAlignment="0" applyProtection="0"/>
    <xf numFmtId="0" fontId="23" fillId="45" borderId="10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36" fillId="0" borderId="0"/>
    <xf numFmtId="0" fontId="1" fillId="0" borderId="0"/>
    <xf numFmtId="164" fontId="41" fillId="48" borderId="0">
      <alignment vertical="top"/>
    </xf>
    <xf numFmtId="38" fontId="4" fillId="0" borderId="0">
      <alignment vertical="top"/>
    </xf>
    <xf numFmtId="173" fontId="23" fillId="49" borderId="14" applyNumberFormat="0" applyFont="0">
      <alignment shrinkToFit="1"/>
      <protection locked="0"/>
    </xf>
    <xf numFmtId="0" fontId="23" fillId="0" borderId="0"/>
    <xf numFmtId="173" fontId="23" fillId="0" borderId="0"/>
    <xf numFmtId="173" fontId="23" fillId="0" borderId="0"/>
    <xf numFmtId="0" fontId="23" fillId="0" borderId="0"/>
    <xf numFmtId="173" fontId="23" fillId="0" borderId="0"/>
    <xf numFmtId="173" fontId="23" fillId="0" borderId="0"/>
    <xf numFmtId="174" fontId="23" fillId="50" borderId="0" applyFont="0" applyBorder="0">
      <alignment horizontal="center" vertical="center" shrinkToFit="1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2" fillId="0" borderId="15">
      <protection locked="0"/>
    </xf>
    <xf numFmtId="0" fontId="6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0" fontId="7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0" fontId="7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0" fontId="7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0" fontId="7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0" fontId="7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44" fillId="53" borderId="0" applyNumberFormat="0" applyBorder="0" applyAlignment="0" applyProtection="0"/>
    <xf numFmtId="0" fontId="34" fillId="54" borderId="0" applyNumberFormat="0" applyBorder="0" applyAlignment="0" applyProtection="0"/>
    <xf numFmtId="0" fontId="34" fillId="55" borderId="0" applyNumberFormat="0" applyBorder="0" applyAlignment="0" applyProtection="0"/>
    <xf numFmtId="0" fontId="44" fillId="56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44" fillId="59" borderId="0" applyNumberFormat="0" applyBorder="0" applyAlignment="0" applyProtection="0"/>
    <xf numFmtId="0" fontId="34" fillId="54" borderId="0" applyNumberFormat="0" applyBorder="0" applyAlignment="0" applyProtection="0"/>
    <xf numFmtId="0" fontId="34" fillId="60" borderId="0" applyNumberFormat="0" applyBorder="0" applyAlignment="0" applyProtection="0"/>
    <xf numFmtId="0" fontId="44" fillId="55" borderId="0" applyNumberFormat="0" applyBorder="0" applyAlignment="0" applyProtection="0"/>
    <xf numFmtId="0" fontId="34" fillId="61" borderId="0" applyNumberFormat="0" applyBorder="0" applyAlignment="0" applyProtection="0"/>
    <xf numFmtId="0" fontId="34" fillId="62" borderId="0" applyNumberFormat="0" applyBorder="0" applyAlignment="0" applyProtection="0"/>
    <xf numFmtId="0" fontId="44" fillId="53" borderId="0" applyNumberFormat="0" applyBorder="0" applyAlignment="0" applyProtection="0"/>
    <xf numFmtId="0" fontId="34" fillId="63" borderId="0" applyNumberFormat="0" applyBorder="0" applyAlignment="0" applyProtection="0"/>
    <xf numFmtId="0" fontId="34" fillId="64" borderId="0" applyNumberFormat="0" applyBorder="0" applyAlignment="0" applyProtection="0"/>
    <xf numFmtId="0" fontId="44" fillId="65" borderId="0" applyNumberFormat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4" fontId="27" fillId="0" borderId="0" applyFont="0" applyBorder="0">
      <alignment vertical="top"/>
    </xf>
    <xf numFmtId="14" fontId="45" fillId="0" borderId="0">
      <alignment vertical="top"/>
    </xf>
    <xf numFmtId="38" fontId="4" fillId="0" borderId="0">
      <alignment vertical="top"/>
    </xf>
    <xf numFmtId="0" fontId="46" fillId="66" borderId="0" applyNumberFormat="0" applyBorder="0" applyAlignment="0" applyProtection="0"/>
    <xf numFmtId="0" fontId="46" fillId="67" borderId="0" applyNumberFormat="0" applyBorder="0" applyAlignment="0" applyProtection="0"/>
    <xf numFmtId="0" fontId="46" fillId="68" borderId="0" applyNumberFormat="0" applyBorder="0" applyAlignment="0" applyProtection="0"/>
    <xf numFmtId="173" fontId="47" fillId="0" borderId="0" applyFont="0" applyFill="0" applyBorder="0" applyAlignment="0" applyProtection="0"/>
    <xf numFmtId="173" fontId="4" fillId="0" borderId="0">
      <alignment vertical="top"/>
    </xf>
    <xf numFmtId="38" fontId="4" fillId="0" borderId="0">
      <alignment vertical="top"/>
    </xf>
    <xf numFmtId="0" fontId="40" fillId="0" borderId="0"/>
    <xf numFmtId="173" fontId="68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8" fillId="0" borderId="0"/>
    <xf numFmtId="173" fontId="6" fillId="0" borderId="0"/>
    <xf numFmtId="173" fontId="6" fillId="0" borderId="0"/>
    <xf numFmtId="0" fontId="38" fillId="0" borderId="0"/>
    <xf numFmtId="173" fontId="23" fillId="0" borderId="0"/>
    <xf numFmtId="173" fontId="23" fillId="0" borderId="0"/>
    <xf numFmtId="173" fontId="48" fillId="0" borderId="0"/>
    <xf numFmtId="0" fontId="38" fillId="0" borderId="0"/>
    <xf numFmtId="173" fontId="4" fillId="0" borderId="0"/>
    <xf numFmtId="173" fontId="37" fillId="0" borderId="0"/>
    <xf numFmtId="0" fontId="4" fillId="0" borderId="0"/>
    <xf numFmtId="173" fontId="49" fillId="0" borderId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173" fontId="39" fillId="0" borderId="0" applyNumberFormat="0">
      <alignment horizontal="left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4" fontId="4" fillId="70" borderId="17" applyNumberFormat="0" applyProtection="0">
      <alignment horizontal="right" vertical="center"/>
    </xf>
    <xf numFmtId="4" fontId="4" fillId="70" borderId="17" applyNumberFormat="0" applyProtection="0">
      <alignment horizontal="right" vertical="center"/>
    </xf>
    <xf numFmtId="4" fontId="4" fillId="71" borderId="17" applyNumberFormat="0" applyProtection="0">
      <alignment horizontal="right" vertical="center"/>
    </xf>
    <xf numFmtId="4" fontId="4" fillId="71" borderId="17" applyNumberFormat="0" applyProtection="0">
      <alignment horizontal="right" vertical="center"/>
    </xf>
    <xf numFmtId="4" fontId="4" fillId="72" borderId="17" applyNumberFormat="0" applyProtection="0">
      <alignment horizontal="right" vertical="center"/>
    </xf>
    <xf numFmtId="4" fontId="4" fillId="72" borderId="17" applyNumberFormat="0" applyProtection="0">
      <alignment horizontal="right" vertical="center"/>
    </xf>
    <xf numFmtId="4" fontId="4" fillId="73" borderId="17" applyNumberFormat="0" applyProtection="0">
      <alignment horizontal="right" vertical="center"/>
    </xf>
    <xf numFmtId="4" fontId="4" fillId="73" borderId="17" applyNumberFormat="0" applyProtection="0">
      <alignment horizontal="right" vertical="center"/>
    </xf>
    <xf numFmtId="4" fontId="4" fillId="74" borderId="17" applyNumberFormat="0" applyProtection="0">
      <alignment horizontal="right" vertical="center"/>
    </xf>
    <xf numFmtId="4" fontId="4" fillId="74" borderId="17" applyNumberFormat="0" applyProtection="0">
      <alignment horizontal="right" vertical="center"/>
    </xf>
    <xf numFmtId="4" fontId="4" fillId="75" borderId="17" applyNumberFormat="0" applyProtection="0">
      <alignment horizontal="right" vertical="center"/>
    </xf>
    <xf numFmtId="4" fontId="4" fillId="75" borderId="17" applyNumberFormat="0" applyProtection="0">
      <alignment horizontal="right" vertical="center"/>
    </xf>
    <xf numFmtId="4" fontId="4" fillId="76" borderId="17" applyNumberFormat="0" applyProtection="0">
      <alignment horizontal="right" vertical="center"/>
    </xf>
    <xf numFmtId="4" fontId="4" fillId="76" borderId="17" applyNumberFormat="0" applyProtection="0">
      <alignment horizontal="right" vertical="center"/>
    </xf>
    <xf numFmtId="4" fontId="4" fillId="77" borderId="17" applyNumberFormat="0" applyProtection="0">
      <alignment horizontal="right" vertical="center"/>
    </xf>
    <xf numFmtId="4" fontId="4" fillId="77" borderId="17" applyNumberFormat="0" applyProtection="0">
      <alignment horizontal="right" vertical="center"/>
    </xf>
    <xf numFmtId="4" fontId="4" fillId="78" borderId="17" applyNumberFormat="0" applyProtection="0">
      <alignment horizontal="right" vertical="center"/>
    </xf>
    <xf numFmtId="4" fontId="4" fillId="78" borderId="17" applyNumberFormat="0" applyProtection="0">
      <alignment horizontal="right" vertical="center"/>
    </xf>
    <xf numFmtId="4" fontId="4" fillId="79" borderId="17" applyNumberFormat="0" applyProtection="0">
      <alignment horizontal="left" vertical="center" indent="1"/>
    </xf>
    <xf numFmtId="4" fontId="4" fillId="79" borderId="17" applyNumberFormat="0" applyProtection="0">
      <alignment horizontal="left" vertical="center" indent="1"/>
    </xf>
    <xf numFmtId="4" fontId="4" fillId="80" borderId="18" applyNumberFormat="0" applyProtection="0">
      <alignment horizontal="left" vertical="center" indent="1"/>
    </xf>
    <xf numFmtId="4" fontId="4" fillId="80" borderId="18" applyNumberFormat="0" applyProtection="0">
      <alignment horizontal="left" vertical="center" indent="1"/>
    </xf>
    <xf numFmtId="4" fontId="4" fillId="81" borderId="0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4" fontId="4" fillId="80" borderId="17" applyNumberFormat="0" applyProtection="0">
      <alignment horizontal="left" vertical="center" indent="1"/>
    </xf>
    <xf numFmtId="4" fontId="4" fillId="80" borderId="17" applyNumberFormat="0" applyProtection="0">
      <alignment horizontal="left" vertical="center" indent="1"/>
    </xf>
    <xf numFmtId="4" fontId="4" fillId="82" borderId="17" applyNumberFormat="0" applyProtection="0">
      <alignment horizontal="left" vertical="center" indent="1"/>
    </xf>
    <xf numFmtId="4" fontId="4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0" fontId="52" fillId="46" borderId="19" applyNumberFormat="0">
      <protection locked="0"/>
    </xf>
    <xf numFmtId="0" fontId="53" fillId="85" borderId="20" applyBorder="0"/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4" fillId="0" borderId="0"/>
    <xf numFmtId="0" fontId="54" fillId="87" borderId="1"/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0" fontId="55" fillId="0" borderId="0" applyNumberFormat="0" applyFill="0" applyBorder="0" applyAlignment="0" applyProtection="0"/>
    <xf numFmtId="173" fontId="30" fillId="0" borderId="0"/>
    <xf numFmtId="38" fontId="4" fillId="88" borderId="0">
      <alignment horizontal="right" vertical="top"/>
    </xf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6" fontId="56" fillId="0" borderId="22">
      <protection locked="0"/>
    </xf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52" borderId="3" applyNumberFormat="0" applyAlignment="0" applyProtection="0"/>
    <xf numFmtId="0" fontId="9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42" borderId="17" applyNumberFormat="0" applyAlignment="0" applyProtection="0"/>
    <xf numFmtId="0" fontId="9" fillId="20" borderId="17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42" borderId="3" applyNumberFormat="0" applyAlignment="0" applyProtection="0"/>
    <xf numFmtId="173" fontId="57" fillId="0" borderId="0" applyBorder="0">
      <alignment horizontal="center" vertical="center" wrapText="1"/>
    </xf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58" fillId="0" borderId="23" applyBorder="0">
      <alignment horizontal="center" vertical="center" wrapText="1"/>
    </xf>
    <xf numFmtId="173" fontId="58" fillId="0" borderId="23" applyBorder="0">
      <alignment horizontal="center" vertical="center" wrapText="1"/>
    </xf>
    <xf numFmtId="176" fontId="59" fillId="89" borderId="22"/>
    <xf numFmtId="4" fontId="60" fillId="49" borderId="1" applyBorder="0">
      <alignment horizontal="right"/>
    </xf>
    <xf numFmtId="4" fontId="60" fillId="49" borderId="1" applyBorder="0">
      <alignment horizontal="right"/>
    </xf>
    <xf numFmtId="49" fontId="61" fillId="0" borderId="0" applyBorder="0">
      <alignment vertical="center"/>
    </xf>
    <xf numFmtId="0" fontId="1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0" fontId="14" fillId="0" borderId="21" applyNumberFormat="0" applyFill="0" applyAlignment="0" applyProtection="0"/>
    <xf numFmtId="3" fontId="59" fillId="0" borderId="1" applyBorder="0">
      <alignment vertical="center"/>
    </xf>
    <xf numFmtId="3" fontId="59" fillId="0" borderId="1" applyBorder="0">
      <alignment vertical="center"/>
    </xf>
    <xf numFmtId="173" fontId="4" fillId="21" borderId="9" applyNumberFormat="0" applyAlignment="0" applyProtection="0"/>
    <xf numFmtId="173" fontId="4" fillId="21" borderId="9" applyNumberFormat="0" applyAlignment="0" applyProtection="0"/>
    <xf numFmtId="173" fontId="4" fillId="21" borderId="9" applyNumberFormat="0" applyAlignment="0" applyProtection="0"/>
    <xf numFmtId="173" fontId="4" fillId="21" borderId="9" applyNumberFormat="0" applyAlignment="0" applyProtection="0"/>
    <xf numFmtId="173" fontId="63" fillId="48" borderId="0" applyFill="0">
      <alignment wrapText="1"/>
    </xf>
    <xf numFmtId="173" fontId="62" fillId="0" borderId="0">
      <alignment horizontal="center" vertical="top" wrapText="1"/>
    </xf>
    <xf numFmtId="173" fontId="5" fillId="0" borderId="0">
      <alignment horizontal="center" vertical="center" wrapText="1"/>
    </xf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0" fontId="3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26" fillId="0" borderId="0"/>
    <xf numFmtId="173" fontId="26" fillId="0" borderId="0"/>
    <xf numFmtId="0" fontId="26" fillId="0" borderId="0"/>
    <xf numFmtId="173" fontId="26" fillId="0" borderId="0"/>
    <xf numFmtId="173" fontId="26" fillId="0" borderId="0"/>
    <xf numFmtId="0" fontId="26" fillId="0" borderId="0"/>
    <xf numFmtId="0" fontId="23" fillId="0" borderId="0"/>
    <xf numFmtId="0" fontId="4" fillId="0" borderId="0"/>
    <xf numFmtId="173" fontId="26" fillId="0" borderId="0"/>
    <xf numFmtId="0" fontId="26" fillId="0" borderId="0"/>
    <xf numFmtId="173" fontId="26" fillId="0" borderId="0"/>
    <xf numFmtId="173" fontId="26" fillId="0" borderId="0"/>
    <xf numFmtId="0" fontId="23" fillId="0" borderId="0"/>
    <xf numFmtId="0" fontId="23" fillId="0" borderId="0"/>
    <xf numFmtId="0" fontId="23" fillId="0" borderId="0"/>
    <xf numFmtId="173" fontId="51" fillId="0" borderId="0"/>
    <xf numFmtId="0" fontId="26" fillId="0" borderId="0"/>
    <xf numFmtId="173" fontId="26" fillId="0" borderId="0"/>
    <xf numFmtId="173" fontId="26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23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173" fontId="51" fillId="0" borderId="0"/>
    <xf numFmtId="0" fontId="37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1" fillId="0" borderId="0"/>
    <xf numFmtId="173" fontId="56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4" fillId="0" borderId="0"/>
    <xf numFmtId="0" fontId="4" fillId="0" borderId="0"/>
    <xf numFmtId="0" fontId="26" fillId="0" borderId="0"/>
    <xf numFmtId="173" fontId="56" fillId="0" borderId="0"/>
    <xf numFmtId="0" fontId="23" fillId="0" borderId="0"/>
    <xf numFmtId="0" fontId="23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7" fillId="0" borderId="0"/>
    <xf numFmtId="0" fontId="52" fillId="90" borderId="0"/>
    <xf numFmtId="173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8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4" fillId="0" borderId="0"/>
    <xf numFmtId="0" fontId="38" fillId="0" borderId="0"/>
    <xf numFmtId="173" fontId="56" fillId="0" borderId="0"/>
    <xf numFmtId="0" fontId="23" fillId="0" borderId="0"/>
    <xf numFmtId="173" fontId="37" fillId="0" borderId="0"/>
    <xf numFmtId="0" fontId="38" fillId="0" borderId="0"/>
    <xf numFmtId="0" fontId="26" fillId="0" borderId="0"/>
    <xf numFmtId="173" fontId="56" fillId="0" borderId="0"/>
    <xf numFmtId="0" fontId="38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70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38" fillId="0" borderId="0"/>
    <xf numFmtId="173" fontId="69" fillId="0" borderId="0"/>
    <xf numFmtId="173" fontId="26" fillId="0" borderId="0"/>
    <xf numFmtId="173" fontId="2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173" fontId="64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6" fillId="0" borderId="0"/>
    <xf numFmtId="0" fontId="38" fillId="0" borderId="0"/>
    <xf numFmtId="173" fontId="26" fillId="0" borderId="0"/>
    <xf numFmtId="173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7" fontId="65" fillId="49" borderId="24" applyNumberFormat="0" applyBorder="0" applyAlignment="0">
      <alignment vertical="center"/>
      <protection locked="0"/>
    </xf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4" fillId="23" borderId="16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9" fontId="23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23" fillId="0" borderId="0" applyFill="0" applyBorder="0" applyAlignment="0" applyProtection="0"/>
    <xf numFmtId="9" fontId="2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8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23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4" fillId="0" borderId="0" applyFont="0" applyFill="0" applyBorder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24" fillId="0" borderId="0"/>
    <xf numFmtId="0" fontId="23" fillId="0" borderId="0"/>
    <xf numFmtId="173" fontId="51" fillId="0" borderId="0"/>
    <xf numFmtId="0" fontId="30" fillId="0" borderId="0"/>
    <xf numFmtId="173" fontId="23" fillId="0" borderId="0"/>
    <xf numFmtId="173" fontId="23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49" fontId="66" fillId="0" borderId="0">
      <alignment horizontal="center"/>
    </xf>
    <xf numFmtId="41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54" borderId="0" applyNumberFormat="0" applyBorder="0" applyAlignment="0" applyProtection="0"/>
    <xf numFmtId="0" fontId="34" fillId="55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4" borderId="0" applyNumberFormat="0" applyBorder="0" applyAlignment="0" applyProtection="0"/>
    <xf numFmtId="0" fontId="34" fillId="60" borderId="0" applyNumberFormat="0" applyBorder="0" applyAlignment="0" applyProtection="0"/>
    <xf numFmtId="0" fontId="34" fillId="61" borderId="0" applyNumberFormat="0" applyBorder="0" applyAlignment="0" applyProtection="0"/>
    <xf numFmtId="0" fontId="34" fillId="62" borderId="0" applyNumberFormat="0" applyBorder="0" applyAlignment="0" applyProtection="0"/>
    <xf numFmtId="0" fontId="34" fillId="63" borderId="0" applyNumberFormat="0" applyBorder="0" applyAlignment="0" applyProtection="0"/>
    <xf numFmtId="0" fontId="34" fillId="64" borderId="0" applyNumberFormat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3" fontId="6" fillId="0" borderId="0"/>
    <xf numFmtId="173" fontId="6" fillId="0" borderId="0"/>
    <xf numFmtId="0" fontId="6" fillId="0" borderId="0"/>
    <xf numFmtId="0" fontId="6" fillId="23" borderId="16" applyNumberFormat="0" applyFont="0" applyAlignment="0" applyProtection="0"/>
    <xf numFmtId="0" fontId="6" fillId="23" borderId="16" applyNumberFormat="0" applyFont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2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3" fontId="64" fillId="0" borderId="1" applyBorder="0">
      <alignment vertical="center"/>
    </xf>
    <xf numFmtId="4" fontId="60" fillId="48" borderId="0" applyBorder="0">
      <alignment horizontal="right"/>
    </xf>
    <xf numFmtId="3" fontId="64" fillId="0" borderId="1" applyBorder="0">
      <alignment vertical="center"/>
    </xf>
    <xf numFmtId="3" fontId="64" fillId="0" borderId="1" applyBorder="0">
      <alignment vertical="center"/>
    </xf>
    <xf numFmtId="3" fontId="64" fillId="0" borderId="1" applyBorder="0">
      <alignment vertical="center"/>
    </xf>
    <xf numFmtId="4" fontId="60" fillId="48" borderId="25" applyBorder="0">
      <alignment horizontal="right"/>
    </xf>
    <xf numFmtId="4" fontId="60" fillId="48" borderId="25" applyBorder="0">
      <alignment horizontal="right"/>
    </xf>
    <xf numFmtId="4" fontId="60" fillId="91" borderId="26" applyBorder="0">
      <alignment horizontal="right"/>
    </xf>
    <xf numFmtId="4" fontId="60" fillId="91" borderId="26" applyBorder="0">
      <alignment horizontal="right"/>
    </xf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5" fontId="42" fillId="0" borderId="0">
      <protection locked="0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5" fontId="42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179" fontId="73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1" fontId="0" fillId="0" borderId="12" xfId="0" applyNumberFormat="1" applyFill="1" applyBorder="1" applyAlignment="1">
      <alignment horizontal="center" wrapText="1"/>
    </xf>
    <xf numFmtId="1" fontId="71" fillId="0" borderId="12" xfId="0" applyNumberFormat="1" applyFont="1" applyFill="1" applyBorder="1" applyAlignment="1">
      <alignment horizontal="center" wrapText="1"/>
    </xf>
    <xf numFmtId="0" fontId="71" fillId="0" borderId="0" xfId="0" applyFont="1"/>
    <xf numFmtId="0" fontId="0" fillId="0" borderId="0" xfId="0" applyFill="1" applyBorder="1" applyAlignment="1">
      <alignment horizontal="center"/>
    </xf>
    <xf numFmtId="0" fontId="72" fillId="0" borderId="0" xfId="0" applyFont="1" applyAlignment="1">
      <alignment wrapText="1"/>
    </xf>
    <xf numFmtId="0" fontId="75" fillId="0" borderId="0" xfId="0" applyFont="1"/>
    <xf numFmtId="0" fontId="0" fillId="0" borderId="12" xfId="0" applyFill="1" applyBorder="1"/>
    <xf numFmtId="2" fontId="74" fillId="0" borderId="0" xfId="0" applyNumberFormat="1" applyFont="1" applyBorder="1" applyAlignment="1">
      <alignment wrapText="1"/>
    </xf>
    <xf numFmtId="0" fontId="75" fillId="0" borderId="0" xfId="0" applyFont="1" applyBorder="1"/>
    <xf numFmtId="0" fontId="74" fillId="0" borderId="0" xfId="0" applyFont="1" applyBorder="1" applyAlignment="1">
      <alignment wrapText="1"/>
    </xf>
    <xf numFmtId="0" fontId="0" fillId="0" borderId="0" xfId="0" applyBorder="1"/>
    <xf numFmtId="179" fontId="0" fillId="0" borderId="12" xfId="0" applyNumberForma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9" fontId="74" fillId="0" borderId="0" xfId="0" applyNumberFormat="1" applyFont="1" applyBorder="1"/>
    <xf numFmtId="0" fontId="74" fillId="0" borderId="0" xfId="0" applyFont="1" applyBorder="1"/>
    <xf numFmtId="0" fontId="3" fillId="0" borderId="12" xfId="0" applyFont="1" applyFill="1" applyBorder="1"/>
    <xf numFmtId="0" fontId="3" fillId="0" borderId="12" xfId="0" applyFont="1" applyFill="1" applyBorder="1" applyAlignment="1">
      <alignment vertical="center"/>
    </xf>
    <xf numFmtId="180" fontId="3" fillId="0" borderId="12" xfId="0" applyNumberFormat="1" applyFont="1" applyFill="1" applyBorder="1" applyAlignment="1">
      <alignment horizontal="center" vertical="center"/>
    </xf>
    <xf numFmtId="179" fontId="3" fillId="0" borderId="12" xfId="0" applyNumberFormat="1" applyFont="1" applyFill="1" applyBorder="1" applyAlignment="1">
      <alignment horizontal="center" vertical="center"/>
    </xf>
    <xf numFmtId="179" fontId="76" fillId="0" borderId="12" xfId="0" applyNumberFormat="1" applyFont="1" applyFill="1" applyBorder="1" applyAlignment="1">
      <alignment horizontal="right" vertical="center"/>
    </xf>
    <xf numFmtId="179" fontId="77" fillId="0" borderId="0" xfId="0" applyNumberFormat="1" applyFont="1" applyBorder="1" applyAlignment="1">
      <alignment horizontal="center" vertical="center"/>
    </xf>
    <xf numFmtId="179" fontId="78" fillId="0" borderId="0" xfId="0" applyNumberFormat="1" applyFont="1" applyBorder="1" applyAlignment="1">
      <alignment horizontal="center" vertical="center"/>
    </xf>
    <xf numFmtId="179" fontId="0" fillId="0" borderId="0" xfId="0" applyNumberFormat="1" applyBorder="1"/>
    <xf numFmtId="0" fontId="0" fillId="0" borderId="0" xfId="0" applyFill="1" applyBorder="1"/>
    <xf numFmtId="181" fontId="76" fillId="0" borderId="12" xfId="0" applyNumberFormat="1" applyFont="1" applyFill="1" applyBorder="1" applyAlignment="1">
      <alignment horizontal="right" vertical="center"/>
    </xf>
    <xf numFmtId="179" fontId="76" fillId="0" borderId="12" xfId="0" applyNumberFormat="1" applyFont="1" applyFill="1" applyBorder="1" applyAlignment="1">
      <alignment horizontal="right"/>
    </xf>
    <xf numFmtId="0" fontId="77" fillId="0" borderId="0" xfId="0" applyFont="1" applyBorder="1"/>
    <xf numFmtId="179" fontId="78" fillId="0" borderId="0" xfId="0" applyNumberFormat="1" applyFont="1" applyBorder="1"/>
    <xf numFmtId="0" fontId="3" fillId="0" borderId="12" xfId="0" applyFont="1" applyFill="1" applyBorder="1" applyAlignment="1">
      <alignment wrapText="1"/>
    </xf>
    <xf numFmtId="179" fontId="74" fillId="0" borderId="12" xfId="0" applyNumberFormat="1" applyFont="1" applyFill="1" applyBorder="1"/>
    <xf numFmtId="0" fontId="74" fillId="0" borderId="12" xfId="0" applyFont="1" applyFill="1" applyBorder="1" applyAlignment="1">
      <alignment horizontal="center"/>
    </xf>
    <xf numFmtId="179" fontId="79" fillId="0" borderId="12" xfId="0" applyNumberFormat="1" applyFont="1" applyFill="1" applyBorder="1"/>
    <xf numFmtId="0" fontId="74" fillId="0" borderId="1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74" fillId="0" borderId="0" xfId="0" applyFont="1" applyFill="1"/>
    <xf numFmtId="0" fontId="71" fillId="0" borderId="0" xfId="0" applyFont="1" applyFill="1"/>
    <xf numFmtId="0" fontId="74" fillId="0" borderId="12" xfId="0" applyFont="1" applyFill="1" applyBorder="1"/>
    <xf numFmtId="0" fontId="75" fillId="0" borderId="0" xfId="0" applyFont="1" applyFill="1"/>
    <xf numFmtId="0" fontId="75" fillId="0" borderId="0" xfId="0" applyFont="1" applyFill="1" applyAlignment="1"/>
    <xf numFmtId="0" fontId="75" fillId="0" borderId="0" xfId="0" applyFont="1" applyFill="1" applyAlignment="1">
      <alignment horizontal="center"/>
    </xf>
    <xf numFmtId="0" fontId="75" fillId="0" borderId="0" xfId="0" applyFont="1" applyFill="1" applyAlignment="1">
      <alignment horizontal="center" wrapText="1"/>
    </xf>
    <xf numFmtId="179" fontId="0" fillId="0" borderId="12" xfId="0" applyNumberForma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9" fontId="0" fillId="0" borderId="27" xfId="0" applyNumberFormat="1" applyFill="1" applyBorder="1" applyAlignment="1">
      <alignment horizontal="center" vertical="center" wrapText="1"/>
    </xf>
    <xf numFmtId="179" fontId="0" fillId="0" borderId="2" xfId="0" applyNumberFormat="1" applyFill="1" applyBorder="1" applyAlignment="1">
      <alignment horizontal="center" vertical="center" wrapText="1"/>
    </xf>
    <xf numFmtId="0" fontId="76" fillId="0" borderId="12" xfId="0" applyFont="1" applyFill="1" applyBorder="1" applyAlignment="1">
      <alignment horizontal="center"/>
    </xf>
    <xf numFmtId="0" fontId="76" fillId="0" borderId="12" xfId="0" applyFont="1" applyFill="1" applyBorder="1" applyAlignment="1">
      <alignment horizontal="center" wrapText="1"/>
    </xf>
    <xf numFmtId="0" fontId="76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й заголовок" xfId="1022"/>
    <cellStyle name="Мой заголовок листа" xfId="1023"/>
    <cellStyle name="Мои наименования показателей" xfId="1021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9"/>
  <sheetViews>
    <sheetView tabSelected="1" zoomScale="60" zoomScaleNormal="6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G21" sqref="G21"/>
    </sheetView>
  </sheetViews>
  <sheetFormatPr defaultRowHeight="15" x14ac:dyDescent="0.25"/>
  <cols>
    <col min="2" max="2" width="31.5703125" style="2" customWidth="1"/>
    <col min="3" max="3" width="12.85546875" style="1" customWidth="1"/>
    <col min="4" max="4" width="11.140625" customWidth="1"/>
    <col min="5" max="5" width="12.85546875" customWidth="1"/>
    <col min="6" max="6" width="14.28515625" customWidth="1"/>
    <col min="7" max="7" width="15.85546875" customWidth="1"/>
    <col min="8" max="9" width="11.5703125" customWidth="1"/>
    <col min="10" max="10" width="13.5703125" style="8" customWidth="1"/>
    <col min="11" max="11" width="0" hidden="1" customWidth="1"/>
    <col min="12" max="12" width="25.140625" customWidth="1"/>
    <col min="13" max="13" width="16" customWidth="1"/>
    <col min="14" max="14" width="13.28515625" customWidth="1"/>
    <col min="15" max="15" width="15.7109375" customWidth="1"/>
    <col min="16" max="16" width="23.28515625" customWidth="1"/>
    <col min="17" max="18" width="10" customWidth="1"/>
    <col min="19" max="19" width="22.42578125" customWidth="1"/>
    <col min="21" max="21" width="14.7109375" style="16" customWidth="1"/>
    <col min="22" max="22" width="32.5703125" style="16" customWidth="1"/>
    <col min="23" max="24" width="9.140625" style="16"/>
    <col min="25" max="25" width="16.140625" style="16" customWidth="1"/>
    <col min="26" max="26" width="21.7109375" style="16" customWidth="1"/>
    <col min="27" max="27" width="9.28515625" style="16" bestFit="1" customWidth="1"/>
    <col min="28" max="28" width="9.140625" style="16"/>
    <col min="29" max="30" width="14.7109375" style="16" customWidth="1"/>
    <col min="31" max="33" width="18.42578125" style="16" customWidth="1"/>
    <col min="34" max="34" width="11" style="16" bestFit="1" customWidth="1"/>
    <col min="35" max="48" width="9.140625" style="16"/>
  </cols>
  <sheetData>
    <row r="1" spans="1:50" ht="18.75" x14ac:dyDescent="0.3">
      <c r="B1" s="10"/>
    </row>
    <row r="2" spans="1:50" ht="15.75" x14ac:dyDescent="0.25">
      <c r="A2" s="3"/>
      <c r="B2" s="40"/>
      <c r="C2" s="41"/>
      <c r="D2" s="42" t="s">
        <v>39</v>
      </c>
      <c r="E2" s="3"/>
      <c r="F2" s="3"/>
      <c r="G2" s="3"/>
      <c r="H2" s="3"/>
      <c r="I2" s="3"/>
      <c r="J2" s="43"/>
      <c r="K2" s="3"/>
      <c r="L2" s="3"/>
      <c r="M2" s="3"/>
      <c r="N2" s="3"/>
      <c r="O2" s="3"/>
      <c r="P2" s="3"/>
      <c r="Q2" s="3"/>
      <c r="R2" s="3"/>
      <c r="S2" s="3"/>
    </row>
    <row r="3" spans="1:50" s="3" customFormat="1" ht="51.75" customHeight="1" x14ac:dyDescent="0.25">
      <c r="A3" s="57"/>
      <c r="B3" s="51" t="s">
        <v>0</v>
      </c>
      <c r="C3" s="51" t="s">
        <v>14</v>
      </c>
      <c r="D3" s="51" t="s">
        <v>10</v>
      </c>
      <c r="E3" s="51" t="s">
        <v>41</v>
      </c>
      <c r="F3" s="51"/>
      <c r="G3" s="51"/>
      <c r="H3" s="51"/>
      <c r="I3" s="51"/>
      <c r="J3" s="51"/>
      <c r="K3" s="49" t="s">
        <v>11</v>
      </c>
      <c r="L3" s="52" t="s">
        <v>20</v>
      </c>
      <c r="M3" s="49" t="s">
        <v>42</v>
      </c>
      <c r="N3" s="50" t="s">
        <v>15</v>
      </c>
      <c r="O3" s="50"/>
      <c r="P3" s="50"/>
      <c r="Q3" s="50"/>
      <c r="R3" s="50"/>
      <c r="S3" s="50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</row>
    <row r="4" spans="1:50" s="3" customFormat="1" x14ac:dyDescent="0.25">
      <c r="A4" s="57"/>
      <c r="B4" s="51"/>
      <c r="C4" s="51"/>
      <c r="D4" s="51"/>
      <c r="E4" s="19" t="s">
        <v>4</v>
      </c>
      <c r="F4" s="19" t="s">
        <v>5</v>
      </c>
      <c r="G4" s="17" t="s">
        <v>12</v>
      </c>
      <c r="H4" s="17" t="s">
        <v>6</v>
      </c>
      <c r="I4" s="17" t="s">
        <v>40</v>
      </c>
      <c r="J4" s="18" t="s">
        <v>13</v>
      </c>
      <c r="K4" s="49"/>
      <c r="L4" s="53"/>
      <c r="M4" s="49"/>
      <c r="N4" s="18" t="s">
        <v>4</v>
      </c>
      <c r="O4" s="18" t="s">
        <v>5</v>
      </c>
      <c r="P4" s="18" t="s">
        <v>12</v>
      </c>
      <c r="Q4" s="18" t="s">
        <v>6</v>
      </c>
      <c r="R4" s="18" t="s">
        <v>40</v>
      </c>
      <c r="S4" s="4" t="s">
        <v>13</v>
      </c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</row>
    <row r="5" spans="1:50" s="3" customFormat="1" x14ac:dyDescent="0.25">
      <c r="A5" s="57"/>
      <c r="B5" s="5">
        <v>1</v>
      </c>
      <c r="C5" s="6">
        <v>2</v>
      </c>
      <c r="D5" s="5">
        <v>3</v>
      </c>
      <c r="E5" s="6">
        <v>4</v>
      </c>
      <c r="F5" s="5">
        <v>5</v>
      </c>
      <c r="G5" s="6">
        <v>6</v>
      </c>
      <c r="H5" s="5">
        <v>7</v>
      </c>
      <c r="I5" s="5">
        <v>8</v>
      </c>
      <c r="J5" s="7">
        <v>9</v>
      </c>
      <c r="K5" s="5">
        <v>9</v>
      </c>
      <c r="L5" s="5">
        <v>10</v>
      </c>
      <c r="M5" s="6">
        <v>11</v>
      </c>
      <c r="N5" s="5">
        <v>12</v>
      </c>
      <c r="O5" s="6">
        <v>13</v>
      </c>
      <c r="P5" s="5">
        <v>14</v>
      </c>
      <c r="Q5" s="6">
        <v>15</v>
      </c>
      <c r="R5" s="6">
        <v>16</v>
      </c>
      <c r="S5" s="5">
        <v>17</v>
      </c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</row>
    <row r="6" spans="1:50" ht="47.25" x14ac:dyDescent="0.25">
      <c r="A6" s="12">
        <v>1</v>
      </c>
      <c r="B6" s="39" t="s">
        <v>7</v>
      </c>
      <c r="C6" s="37" t="s">
        <v>9</v>
      </c>
      <c r="D6" s="37" t="s">
        <v>26</v>
      </c>
      <c r="E6" s="36">
        <v>91.548000000000002</v>
      </c>
      <c r="F6" s="36">
        <v>161.73400000000001</v>
      </c>
      <c r="G6" s="36">
        <v>1775</v>
      </c>
      <c r="H6" s="36">
        <v>179.57300000000001</v>
      </c>
      <c r="I6" s="36">
        <v>0</v>
      </c>
      <c r="J6" s="38">
        <f>E6+F6+H6+G6</f>
        <v>2207.855</v>
      </c>
      <c r="K6" s="44"/>
      <c r="L6" s="39" t="s">
        <v>22</v>
      </c>
      <c r="M6" s="44">
        <v>1</v>
      </c>
      <c r="N6" s="36">
        <f>E6*M6</f>
        <v>91.548000000000002</v>
      </c>
      <c r="O6" s="36">
        <f>F6*M6</f>
        <v>161.73400000000001</v>
      </c>
      <c r="P6" s="36">
        <v>2700</v>
      </c>
      <c r="Q6" s="36">
        <f>H6*M6</f>
        <v>179.57300000000001</v>
      </c>
      <c r="R6" s="36">
        <v>0</v>
      </c>
      <c r="S6" s="38">
        <f>SUM(N6:Q6)</f>
        <v>3132.855</v>
      </c>
      <c r="U6" s="21"/>
      <c r="V6" s="13"/>
      <c r="W6" s="21"/>
      <c r="X6" s="21"/>
      <c r="Y6" s="21"/>
      <c r="Z6" s="21"/>
      <c r="AA6" s="20"/>
      <c r="AB6" s="21"/>
      <c r="AC6" s="20"/>
      <c r="AD6" s="20"/>
      <c r="AE6" s="20"/>
      <c r="AF6" s="20"/>
      <c r="AG6" s="20"/>
      <c r="AH6" s="20"/>
    </row>
    <row r="7" spans="1:50" ht="47.25" x14ac:dyDescent="0.25">
      <c r="A7" s="12">
        <v>2</v>
      </c>
      <c r="B7" s="39" t="s">
        <v>1</v>
      </c>
      <c r="C7" s="37" t="s">
        <v>8</v>
      </c>
      <c r="D7" s="37" t="s">
        <v>26</v>
      </c>
      <c r="E7" s="36">
        <v>416.589</v>
      </c>
      <c r="F7" s="36">
        <v>2908.3359999999998</v>
      </c>
      <c r="G7" s="36">
        <v>0</v>
      </c>
      <c r="H7" s="36">
        <v>58.314</v>
      </c>
      <c r="I7" s="36">
        <v>0</v>
      </c>
      <c r="J7" s="38">
        <f>E7+F7+H7</f>
        <v>3383.2389999999996</v>
      </c>
      <c r="K7" s="44"/>
      <c r="L7" s="39" t="s">
        <v>23</v>
      </c>
      <c r="M7" s="44">
        <v>0.4</v>
      </c>
      <c r="N7" s="36">
        <f>E7*M7</f>
        <v>166.63560000000001</v>
      </c>
      <c r="O7" s="36">
        <f>F7*M7</f>
        <v>1163.3344</v>
      </c>
      <c r="P7" s="36">
        <f>G7*M7</f>
        <v>0</v>
      </c>
      <c r="Q7" s="36">
        <f>H7*M7</f>
        <v>23.325600000000001</v>
      </c>
      <c r="R7" s="36">
        <v>0</v>
      </c>
      <c r="S7" s="38">
        <f>SUM(N7:Q7)</f>
        <v>1353.2955999999999</v>
      </c>
      <c r="U7" s="21"/>
      <c r="V7" s="13"/>
      <c r="Y7" s="21"/>
      <c r="Z7" s="21"/>
      <c r="AA7" s="20"/>
      <c r="AC7" s="20"/>
      <c r="AD7" s="20"/>
      <c r="AE7" s="20"/>
      <c r="AF7" s="20"/>
      <c r="AG7" s="20"/>
      <c r="AH7" s="20"/>
    </row>
    <row r="8" spans="1:50" ht="47.25" x14ac:dyDescent="0.25">
      <c r="A8" s="12">
        <v>3</v>
      </c>
      <c r="B8" s="39" t="s">
        <v>2</v>
      </c>
      <c r="C8" s="37" t="s">
        <v>8</v>
      </c>
      <c r="D8" s="37" t="s">
        <v>26</v>
      </c>
      <c r="E8" s="36">
        <v>416.589</v>
      </c>
      <c r="F8" s="36">
        <v>3326.7719999999999</v>
      </c>
      <c r="G8" s="36">
        <v>0</v>
      </c>
      <c r="H8" s="36">
        <v>73.728999999999999</v>
      </c>
      <c r="I8" s="36">
        <v>0</v>
      </c>
      <c r="J8" s="38">
        <f>E8+F8+H8</f>
        <v>3817.0899999999997</v>
      </c>
      <c r="K8" s="44"/>
      <c r="L8" s="39" t="s">
        <v>23</v>
      </c>
      <c r="M8" s="44">
        <v>2.5499999999999998</v>
      </c>
      <c r="N8" s="36">
        <f>E8*M8</f>
        <v>1062.30195</v>
      </c>
      <c r="O8" s="36">
        <f>F8*M8</f>
        <v>8483.2685999999994</v>
      </c>
      <c r="P8" s="36">
        <f>G8*M8</f>
        <v>0</v>
      </c>
      <c r="Q8" s="36">
        <f>H8*M8</f>
        <v>188.00895</v>
      </c>
      <c r="R8" s="36">
        <v>0</v>
      </c>
      <c r="S8" s="38">
        <f>SUM(N8:Q8)</f>
        <v>9733.5794999999998</v>
      </c>
      <c r="U8" s="21"/>
      <c r="V8" s="13"/>
      <c r="Y8" s="21"/>
      <c r="Z8" s="21"/>
      <c r="AA8" s="20"/>
      <c r="AC8" s="20"/>
      <c r="AD8" s="20"/>
      <c r="AE8" s="20"/>
      <c r="AF8" s="20"/>
      <c r="AG8" s="20"/>
      <c r="AH8" s="20"/>
    </row>
    <row r="9" spans="1:50" ht="36.75" customHeight="1" x14ac:dyDescent="0.25">
      <c r="A9" s="12">
        <v>4</v>
      </c>
      <c r="B9" s="39" t="s">
        <v>30</v>
      </c>
      <c r="C9" s="37" t="s">
        <v>9</v>
      </c>
      <c r="D9" s="37" t="s">
        <v>26</v>
      </c>
      <c r="E9" s="36">
        <v>3.8519999999999999</v>
      </c>
      <c r="F9" s="36">
        <v>4.4649999999999999</v>
      </c>
      <c r="G9" s="36">
        <v>31.3</v>
      </c>
      <c r="H9" s="36">
        <v>0.73099999999999998</v>
      </c>
      <c r="I9" s="36">
        <v>0</v>
      </c>
      <c r="J9" s="38">
        <f>E9+F9+H9+G9</f>
        <v>40.347999999999999</v>
      </c>
      <c r="K9" s="44"/>
      <c r="L9" s="39" t="s">
        <v>32</v>
      </c>
      <c r="M9" s="44">
        <v>1</v>
      </c>
      <c r="N9" s="36">
        <f>E9*M9</f>
        <v>3.8519999999999999</v>
      </c>
      <c r="O9" s="36">
        <f>F9*M9</f>
        <v>4.4649999999999999</v>
      </c>
      <c r="P9" s="36">
        <f>G9*M9</f>
        <v>31.3</v>
      </c>
      <c r="Q9" s="36">
        <f>H9*M9</f>
        <v>0.73099999999999998</v>
      </c>
      <c r="R9" s="36">
        <v>0</v>
      </c>
      <c r="S9" s="38">
        <f>SUM(N9:Q9)</f>
        <v>40.348000000000006</v>
      </c>
      <c r="U9" s="30"/>
      <c r="V9" s="13"/>
      <c r="W9" s="30"/>
      <c r="X9" s="30"/>
      <c r="Y9" s="30"/>
      <c r="Z9" s="15"/>
      <c r="AA9" s="20"/>
      <c r="AB9" s="30"/>
      <c r="AC9" s="20"/>
      <c r="AD9" s="20"/>
      <c r="AE9" s="20"/>
      <c r="AF9" s="20"/>
      <c r="AG9" s="20"/>
      <c r="AH9" s="20"/>
    </row>
    <row r="10" spans="1:50" ht="42" customHeight="1" x14ac:dyDescent="0.25">
      <c r="A10" s="12">
        <v>5</v>
      </c>
      <c r="B10" s="39" t="s">
        <v>31</v>
      </c>
      <c r="C10" s="37" t="s">
        <v>9</v>
      </c>
      <c r="D10" s="37" t="s">
        <v>26</v>
      </c>
      <c r="E10" s="36">
        <v>3.8519999999999999</v>
      </c>
      <c r="F10" s="36">
        <v>17.385000000000002</v>
      </c>
      <c r="G10" s="36">
        <v>28.67</v>
      </c>
      <c r="H10" s="36">
        <v>3.2749999999999999</v>
      </c>
      <c r="I10" s="36">
        <v>0</v>
      </c>
      <c r="J10" s="38">
        <f>E10+F10+G10+H10</f>
        <v>53.182000000000002</v>
      </c>
      <c r="K10" s="44"/>
      <c r="L10" s="39" t="s">
        <v>32</v>
      </c>
      <c r="M10" s="44">
        <v>2</v>
      </c>
      <c r="N10" s="36">
        <f>E10*M10</f>
        <v>7.7039999999999997</v>
      </c>
      <c r="O10" s="36">
        <f>F10*M10</f>
        <v>34.770000000000003</v>
      </c>
      <c r="P10" s="36">
        <f>G10*M10</f>
        <v>57.34</v>
      </c>
      <c r="Q10" s="36">
        <f>H10*M10</f>
        <v>6.55</v>
      </c>
      <c r="R10" s="36">
        <v>0</v>
      </c>
      <c r="S10" s="38">
        <f>SUM(N10:Q10)</f>
        <v>106.364</v>
      </c>
      <c r="V10" s="13"/>
      <c r="Y10" s="21"/>
      <c r="Z10" s="15"/>
      <c r="AA10" s="20"/>
      <c r="AC10" s="20"/>
      <c r="AD10" s="20"/>
      <c r="AE10" s="20"/>
      <c r="AF10" s="20"/>
      <c r="AG10" s="20"/>
      <c r="AH10" s="20"/>
    </row>
    <row r="11" spans="1:50" ht="36.75" customHeight="1" x14ac:dyDescent="0.25">
      <c r="A11" s="12">
        <v>6</v>
      </c>
      <c r="B11" s="39" t="s">
        <v>24</v>
      </c>
      <c r="C11" s="37" t="s">
        <v>25</v>
      </c>
      <c r="D11" s="37" t="s">
        <v>26</v>
      </c>
      <c r="E11" s="36">
        <v>0</v>
      </c>
      <c r="F11" s="36">
        <v>0</v>
      </c>
      <c r="G11" s="36">
        <v>0</v>
      </c>
      <c r="H11" s="36">
        <v>0</v>
      </c>
      <c r="I11" s="36">
        <v>15</v>
      </c>
      <c r="J11" s="38">
        <f>I11</f>
        <v>15</v>
      </c>
      <c r="K11" s="44"/>
      <c r="L11" s="39" t="s">
        <v>27</v>
      </c>
      <c r="M11" s="44">
        <v>2.7149999999999999</v>
      </c>
      <c r="N11" s="36">
        <v>0</v>
      </c>
      <c r="O11" s="36">
        <v>0</v>
      </c>
      <c r="P11" s="36">
        <v>0</v>
      </c>
      <c r="Q11" s="36">
        <v>0</v>
      </c>
      <c r="R11" s="36">
        <f>M11*I11</f>
        <v>40.724999999999994</v>
      </c>
      <c r="S11" s="38">
        <f>SUM(N11:R11)</f>
        <v>40.724999999999994</v>
      </c>
      <c r="V11" s="13"/>
      <c r="Y11" s="21"/>
      <c r="Z11" s="15"/>
      <c r="AA11" s="20"/>
      <c r="AC11" s="20"/>
      <c r="AD11" s="20"/>
      <c r="AE11" s="20"/>
      <c r="AF11" s="20"/>
      <c r="AG11" s="20"/>
      <c r="AH11" s="20"/>
    </row>
    <row r="12" spans="1:50" ht="31.5" customHeight="1" x14ac:dyDescent="0.3">
      <c r="A12" s="12">
        <v>7</v>
      </c>
      <c r="B12" s="39" t="s">
        <v>29</v>
      </c>
      <c r="C12" s="37" t="s">
        <v>28</v>
      </c>
      <c r="D12" s="37" t="s">
        <v>26</v>
      </c>
      <c r="E12" s="36">
        <v>111.408</v>
      </c>
      <c r="F12" s="36">
        <v>2166.7979999999998</v>
      </c>
      <c r="G12" s="36">
        <v>0</v>
      </c>
      <c r="H12" s="36">
        <v>0</v>
      </c>
      <c r="I12" s="36">
        <v>0</v>
      </c>
      <c r="J12" s="38">
        <f>E12+F12</f>
        <v>2278.2059999999997</v>
      </c>
      <c r="K12" s="44"/>
      <c r="L12" s="39" t="s">
        <v>32</v>
      </c>
      <c r="M12" s="44">
        <v>1</v>
      </c>
      <c r="N12" s="36">
        <f>E12</f>
        <v>111.408</v>
      </c>
      <c r="O12" s="36">
        <f>F12</f>
        <v>2166.7979999999998</v>
      </c>
      <c r="P12" s="36">
        <v>0</v>
      </c>
      <c r="Q12" s="36">
        <f>M12*H12/1000</f>
        <v>0</v>
      </c>
      <c r="R12" s="36">
        <v>0</v>
      </c>
      <c r="S12" s="38">
        <f>SUM(N12:Q12)</f>
        <v>2278.2059999999997</v>
      </c>
      <c r="U12" s="14"/>
      <c r="V12" s="13"/>
      <c r="W12" s="14"/>
      <c r="X12" s="14"/>
      <c r="Y12" s="21"/>
      <c r="Z12" s="15"/>
      <c r="AA12" s="20"/>
      <c r="AB12" s="14"/>
      <c r="AC12" s="20"/>
      <c r="AD12" s="20"/>
      <c r="AE12" s="20"/>
      <c r="AF12" s="20"/>
      <c r="AG12" s="20"/>
      <c r="AH12" s="20"/>
    </row>
    <row r="13" spans="1:50" ht="36.75" customHeight="1" x14ac:dyDescent="0.25">
      <c r="A13" s="12">
        <v>8</v>
      </c>
      <c r="B13" s="39" t="s">
        <v>33</v>
      </c>
      <c r="C13" s="37" t="s">
        <v>9</v>
      </c>
      <c r="D13" s="37" t="s">
        <v>26</v>
      </c>
      <c r="E13" s="36">
        <v>1.339</v>
      </c>
      <c r="F13" s="36">
        <v>20.073</v>
      </c>
      <c r="G13" s="36">
        <v>0</v>
      </c>
      <c r="H13" s="36">
        <v>0</v>
      </c>
      <c r="I13" s="36">
        <v>0</v>
      </c>
      <c r="J13" s="38">
        <f t="shared" ref="J13:J14" si="0">E13+F13+G13+H13</f>
        <v>21.411999999999999</v>
      </c>
      <c r="K13" s="44"/>
      <c r="L13" s="39" t="s">
        <v>32</v>
      </c>
      <c r="M13" s="44">
        <v>2</v>
      </c>
      <c r="N13" s="36">
        <f>E13*M13</f>
        <v>2.6779999999999999</v>
      </c>
      <c r="O13" s="36">
        <f>F13*M13</f>
        <v>40.146000000000001</v>
      </c>
      <c r="P13" s="36">
        <f>G13*M13</f>
        <v>0</v>
      </c>
      <c r="Q13" s="36">
        <f>H13*M13</f>
        <v>0</v>
      </c>
      <c r="R13" s="36">
        <v>0</v>
      </c>
      <c r="S13" s="38">
        <f>SUM(N13:R13)</f>
        <v>42.823999999999998</v>
      </c>
      <c r="V13" s="13"/>
      <c r="Y13" s="21"/>
      <c r="Z13" s="15"/>
      <c r="AA13" s="20"/>
      <c r="AC13" s="20"/>
      <c r="AD13" s="20"/>
      <c r="AE13" s="20"/>
      <c r="AF13" s="20"/>
      <c r="AG13" s="20"/>
      <c r="AH13" s="20"/>
    </row>
    <row r="14" spans="1:50" ht="48" x14ac:dyDescent="0.3">
      <c r="A14" s="12">
        <v>9</v>
      </c>
      <c r="B14" s="39" t="s">
        <v>3</v>
      </c>
      <c r="C14" s="37" t="s">
        <v>9</v>
      </c>
      <c r="D14" s="37" t="s">
        <v>26</v>
      </c>
      <c r="E14" s="36">
        <v>23120.720000000001</v>
      </c>
      <c r="F14" s="36">
        <v>37413.72</v>
      </c>
      <c r="G14" s="36">
        <v>60162.41</v>
      </c>
      <c r="H14" s="36">
        <v>6016.2410000000009</v>
      </c>
      <c r="I14" s="36">
        <v>0</v>
      </c>
      <c r="J14" s="38">
        <f t="shared" si="0"/>
        <v>126713.091</v>
      </c>
      <c r="K14" s="44"/>
      <c r="L14" s="39" t="s">
        <v>21</v>
      </c>
      <c r="M14" s="44">
        <v>2</v>
      </c>
      <c r="N14" s="36">
        <f>E14*M14/1000</f>
        <v>46.241440000000004</v>
      </c>
      <c r="O14" s="36">
        <f>M14*F14/1000</f>
        <v>74.827439999999996</v>
      </c>
      <c r="P14" s="36">
        <f>M14*G14/1000</f>
        <v>120.32482</v>
      </c>
      <c r="Q14" s="36">
        <f>M14*H14/1000</f>
        <v>12.032482000000002</v>
      </c>
      <c r="R14" s="36">
        <v>0</v>
      </c>
      <c r="S14" s="38">
        <f>SUM(N14:Q14)</f>
        <v>253.42618200000004</v>
      </c>
      <c r="U14" s="14"/>
      <c r="V14" s="13"/>
      <c r="W14" s="14"/>
      <c r="X14" s="14"/>
      <c r="Y14" s="21"/>
      <c r="Z14" s="15"/>
      <c r="AA14" s="20"/>
      <c r="AB14" s="14"/>
      <c r="AC14" s="20"/>
      <c r="AD14" s="20"/>
      <c r="AE14" s="20"/>
      <c r="AF14" s="20"/>
      <c r="AG14" s="20"/>
      <c r="AH14" s="20"/>
    </row>
    <row r="15" spans="1:50" ht="33" customHeight="1" x14ac:dyDescent="0.3">
      <c r="A15" s="54" t="s">
        <v>16</v>
      </c>
      <c r="B15" s="54"/>
      <c r="C15" s="54"/>
      <c r="D15" s="54"/>
      <c r="E15" s="54"/>
      <c r="F15" s="22"/>
      <c r="G15" s="22"/>
      <c r="H15" s="22"/>
      <c r="I15" s="22"/>
      <c r="J15" s="22"/>
      <c r="K15" s="22"/>
      <c r="L15" s="35"/>
      <c r="M15" s="23"/>
      <c r="N15" s="24"/>
      <c r="O15" s="24"/>
      <c r="P15" s="25"/>
      <c r="Q15" s="25"/>
      <c r="R15" s="25"/>
      <c r="S15" s="26">
        <f>ROUND(SUM(S6:S14),3)</f>
        <v>16981.623</v>
      </c>
      <c r="T15" s="27"/>
      <c r="U15" s="28"/>
      <c r="W15" s="29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</row>
    <row r="16" spans="1:50" ht="33" customHeight="1" x14ac:dyDescent="0.3">
      <c r="A16" s="55" t="s">
        <v>34</v>
      </c>
      <c r="B16" s="55"/>
      <c r="C16" s="55"/>
      <c r="D16" s="55"/>
      <c r="E16" s="55"/>
      <c r="F16" s="22"/>
      <c r="G16" s="22"/>
      <c r="H16" s="22"/>
      <c r="I16" s="22"/>
      <c r="J16" s="22"/>
      <c r="K16" s="22"/>
      <c r="L16" s="35"/>
      <c r="M16" s="23"/>
      <c r="N16" s="24"/>
      <c r="O16" s="24"/>
      <c r="P16" s="25"/>
      <c r="Q16" s="25"/>
      <c r="R16" s="25"/>
      <c r="S16" s="31">
        <v>1.0265113740010501</v>
      </c>
      <c r="T16" s="27"/>
      <c r="U16" s="28"/>
      <c r="W16" s="29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</row>
    <row r="17" spans="1:50" ht="33" customHeight="1" x14ac:dyDescent="0.3">
      <c r="A17" s="55" t="s">
        <v>35</v>
      </c>
      <c r="B17" s="55"/>
      <c r="C17" s="55"/>
      <c r="D17" s="55"/>
      <c r="E17" s="55"/>
      <c r="F17" s="22"/>
      <c r="G17" s="22"/>
      <c r="H17" s="22"/>
      <c r="I17" s="22"/>
      <c r="J17" s="22"/>
      <c r="K17" s="22"/>
      <c r="L17" s="35"/>
      <c r="M17" s="23"/>
      <c r="N17" s="24"/>
      <c r="O17" s="24"/>
      <c r="P17" s="25"/>
      <c r="Q17" s="25"/>
      <c r="R17" s="25"/>
      <c r="S17" s="26">
        <f>S15*S16</f>
        <v>17431.829158497832</v>
      </c>
      <c r="T17" s="27"/>
      <c r="U17" s="28"/>
      <c r="W17" s="29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</row>
    <row r="18" spans="1:50" ht="40.5" customHeight="1" x14ac:dyDescent="0.35">
      <c r="A18" s="56" t="s">
        <v>36</v>
      </c>
      <c r="B18" s="56"/>
      <c r="C18" s="56"/>
      <c r="D18" s="56"/>
      <c r="E18" s="56"/>
      <c r="F18" s="22"/>
      <c r="G18" s="22"/>
      <c r="H18" s="22"/>
      <c r="I18" s="22"/>
      <c r="J18" s="22"/>
      <c r="K18" s="22"/>
      <c r="L18" s="35"/>
      <c r="M18" s="22"/>
      <c r="N18" s="24"/>
      <c r="O18" s="24"/>
      <c r="P18" s="22"/>
      <c r="Q18" s="22"/>
      <c r="R18" s="22"/>
      <c r="S18" s="32">
        <f>S17*1.2</f>
        <v>20918.194990197397</v>
      </c>
      <c r="T18" s="33"/>
      <c r="U18" s="34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</row>
    <row r="19" spans="1:50" ht="18.75" x14ac:dyDescent="0.3">
      <c r="A19" s="3"/>
      <c r="B19" s="40"/>
      <c r="C19" s="41"/>
      <c r="D19" s="3"/>
      <c r="E19" s="3"/>
      <c r="F19" s="3"/>
      <c r="G19" s="3"/>
      <c r="H19" s="3"/>
      <c r="I19" s="3"/>
      <c r="J19" s="43"/>
      <c r="K19" s="3"/>
      <c r="L19" s="3"/>
      <c r="M19" s="3"/>
      <c r="N19" s="3"/>
      <c r="O19" s="3"/>
      <c r="P19" s="3"/>
      <c r="Q19" s="3"/>
      <c r="R19" s="3"/>
      <c r="S19" s="3"/>
      <c r="U19" s="14"/>
      <c r="V19" s="13"/>
      <c r="W19" s="14"/>
      <c r="X19" s="14"/>
      <c r="Y19" s="14"/>
      <c r="Z19" s="15"/>
      <c r="AA19" s="14"/>
      <c r="AB19" s="14"/>
      <c r="AC19" s="14"/>
      <c r="AD19" s="14"/>
      <c r="AE19" s="14"/>
      <c r="AF19" s="14"/>
      <c r="AG19" s="14"/>
      <c r="AH19" s="14"/>
    </row>
    <row r="20" spans="1:50" ht="18.75" x14ac:dyDescent="0.3">
      <c r="A20" s="3"/>
      <c r="B20" s="40"/>
      <c r="C20" s="41"/>
      <c r="D20" s="9"/>
      <c r="E20" s="3"/>
      <c r="F20" s="3"/>
      <c r="G20" s="3"/>
      <c r="H20" s="3"/>
      <c r="I20" s="3"/>
      <c r="J20" s="43"/>
      <c r="K20" s="3"/>
      <c r="L20" s="3"/>
      <c r="M20" s="3"/>
      <c r="N20" s="3"/>
      <c r="O20" s="3"/>
      <c r="P20" s="3"/>
      <c r="Q20" s="3"/>
      <c r="R20" s="3"/>
      <c r="S20" s="3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50" s="11" customFormat="1" ht="58.5" customHeight="1" x14ac:dyDescent="0.3">
      <c r="A21" s="45"/>
      <c r="B21" s="48" t="s">
        <v>17</v>
      </c>
      <c r="C21" s="48"/>
      <c r="D21" s="48"/>
      <c r="E21" s="48"/>
      <c r="F21" s="45"/>
      <c r="G21" s="45"/>
      <c r="H21" s="45" t="s">
        <v>18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</row>
    <row r="22" spans="1:50" s="11" customFormat="1" ht="18.75" x14ac:dyDescent="0.3">
      <c r="A22" s="45"/>
      <c r="B22" s="45"/>
      <c r="C22" s="46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</row>
    <row r="23" spans="1:50" s="11" customFormat="1" ht="32.25" customHeight="1" x14ac:dyDescent="0.3">
      <c r="A23" s="45"/>
      <c r="B23" s="47" t="s">
        <v>19</v>
      </c>
      <c r="C23" s="47"/>
      <c r="D23" s="47"/>
      <c r="E23" s="47"/>
      <c r="F23" s="45"/>
      <c r="G23" s="45"/>
      <c r="H23" s="45" t="s">
        <v>43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50" s="11" customFormat="1" ht="18.75" x14ac:dyDescent="0.3">
      <c r="A24" s="45"/>
      <c r="B24" s="45"/>
      <c r="C24" s="46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</row>
    <row r="25" spans="1:50" s="11" customFormat="1" ht="18.75" x14ac:dyDescent="0.3">
      <c r="A25" s="45"/>
      <c r="B25" s="45"/>
      <c r="C25" s="46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</row>
    <row r="26" spans="1:50" s="11" customFormat="1" ht="27.75" customHeight="1" x14ac:dyDescent="0.3">
      <c r="A26" s="45"/>
      <c r="B26" s="47" t="s">
        <v>37</v>
      </c>
      <c r="C26" s="47"/>
      <c r="D26" s="47"/>
      <c r="E26" s="47"/>
      <c r="F26" s="45"/>
      <c r="G26" s="45"/>
      <c r="H26" s="45" t="s">
        <v>38</v>
      </c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</row>
    <row r="27" spans="1:50" ht="18.75" x14ac:dyDescent="0.3">
      <c r="D27" s="9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</row>
    <row r="28" spans="1:50" x14ac:dyDescent="0.25">
      <c r="D28" s="9"/>
    </row>
    <row r="29" spans="1:50" x14ac:dyDescent="0.25">
      <c r="D29" s="9"/>
    </row>
  </sheetData>
  <mergeCells count="16">
    <mergeCell ref="B26:E26"/>
    <mergeCell ref="B21:E21"/>
    <mergeCell ref="B23:E23"/>
    <mergeCell ref="M3:M4"/>
    <mergeCell ref="N3:S3"/>
    <mergeCell ref="B3:B4"/>
    <mergeCell ref="C3:C4"/>
    <mergeCell ref="D3:D4"/>
    <mergeCell ref="E3:J3"/>
    <mergeCell ref="K3:K4"/>
    <mergeCell ref="L3:L4"/>
    <mergeCell ref="A15:E15"/>
    <mergeCell ref="A16:E16"/>
    <mergeCell ref="A17:E17"/>
    <mergeCell ref="A18:E18"/>
    <mergeCell ref="A3:A5"/>
  </mergeCells>
  <pageMargins left="0.25" right="0.25" top="0.75" bottom="0.75" header="0.3" footer="0.3"/>
  <pageSetup paperSize="9" scale="50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2023-09-19T12:10:25Z</dcterms:modified>
</cp:coreProperties>
</file>