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84_лот_(Всего)" sheetId="2" state="hidden" r:id="rId1"/>
    <sheet name="84_лот_(Юго-запад)" sheetId="4" r:id="rId2"/>
  </sheets>
  <definedNames>
    <definedName name="_xlnm._FilterDatabase" localSheetId="0" hidden="1">'84_лот_(Всего)'!$A$2:$BM$475</definedName>
    <definedName name="_xlnm._FilterDatabase" localSheetId="1" hidden="1">'84_лот_(Юго-запад)'!$A$2:$BM$456</definedName>
    <definedName name="_xlnm.Print_Titles" localSheetId="0">'84_лот_(Всего)'!$2:$2</definedName>
    <definedName name="_xlnm.Print_Titles" localSheetId="1">'84_лот_(Юго-запад)'!$2:$2</definedName>
    <definedName name="_xlnm.Print_Area" localSheetId="0">'84_лот_(Всего)'!$A$1:$BM$52</definedName>
    <definedName name="_xlnm.Print_Area" localSheetId="1">'84_лот_(Юго-запад)'!$A$1:$BM$33</definedName>
  </definedNames>
  <calcPr calcId="145621"/>
</workbook>
</file>

<file path=xl/calcChain.xml><?xml version="1.0" encoding="utf-8"?>
<calcChain xmlns="http://schemas.openxmlformats.org/spreadsheetml/2006/main">
  <c r="O33" i="4" l="1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F33" i="4"/>
  <c r="AG33" i="4"/>
  <c r="AH33" i="4"/>
  <c r="AJ33" i="4"/>
  <c r="AK33" i="4"/>
  <c r="AL33" i="4"/>
  <c r="AM33" i="4"/>
  <c r="AN33" i="4"/>
  <c r="AO33" i="4"/>
  <c r="AP33" i="4"/>
  <c r="AR33" i="4"/>
  <c r="AS33" i="4"/>
  <c r="AT33" i="4"/>
  <c r="AU33" i="4"/>
  <c r="AV33" i="4"/>
  <c r="AW33" i="4"/>
  <c r="AX33" i="4"/>
  <c r="AY33" i="4"/>
  <c r="AZ33" i="4"/>
  <c r="BB33" i="4"/>
  <c r="BD33" i="4"/>
  <c r="BF33" i="4"/>
  <c r="BH33" i="4"/>
  <c r="BJ33" i="4"/>
  <c r="BK33" i="4"/>
  <c r="N33" i="4"/>
  <c r="M32" i="4"/>
  <c r="N32" i="4" s="1"/>
  <c r="R31" i="4"/>
  <c r="O31" i="4"/>
  <c r="N30" i="4"/>
  <c r="Q30" i="4" s="1"/>
  <c r="Q29" i="4" s="1"/>
  <c r="M30" i="4"/>
  <c r="R29" i="4"/>
  <c r="O29" i="4"/>
  <c r="N29" i="4"/>
  <c r="M28" i="4"/>
  <c r="N28" i="4" s="1"/>
  <c r="R27" i="4"/>
  <c r="O27" i="4"/>
  <c r="N26" i="4"/>
  <c r="Q26" i="4" s="1"/>
  <c r="M26" i="4"/>
  <c r="T25" i="4"/>
  <c r="AR22" i="4" s="1"/>
  <c r="R25" i="4"/>
  <c r="M25" i="4"/>
  <c r="S24" i="4"/>
  <c r="R24" i="4"/>
  <c r="R22" i="4" s="1"/>
  <c r="Q24" i="4"/>
  <c r="P24" i="4"/>
  <c r="M24" i="4"/>
  <c r="M23" i="4"/>
  <c r="N23" i="4" s="1"/>
  <c r="O22" i="4"/>
  <c r="M20" i="4"/>
  <c r="N20" i="4" s="1"/>
  <c r="R19" i="4"/>
  <c r="O19" i="4"/>
  <c r="M18" i="4"/>
  <c r="N18" i="4" s="1"/>
  <c r="Q18" i="4" s="1"/>
  <c r="Q15" i="4" s="1"/>
  <c r="T17" i="4"/>
  <c r="N17" i="4" s="1"/>
  <c r="T16" i="4"/>
  <c r="N16" i="4" s="1"/>
  <c r="R15" i="4"/>
  <c r="O15" i="4"/>
  <c r="N14" i="4"/>
  <c r="Q14" i="4" s="1"/>
  <c r="Q13" i="4" s="1"/>
  <c r="M14" i="4"/>
  <c r="R13" i="4"/>
  <c r="O13" i="4"/>
  <c r="N13" i="4"/>
  <c r="N12" i="4"/>
  <c r="Q12" i="4" s="1"/>
  <c r="M12" i="4"/>
  <c r="T11" i="4"/>
  <c r="N11" i="4" s="1"/>
  <c r="M11" i="4"/>
  <c r="T10" i="4"/>
  <c r="N10" i="4" s="1"/>
  <c r="M10" i="4"/>
  <c r="N9" i="4"/>
  <c r="Q9" i="4" s="1"/>
  <c r="M9" i="4"/>
  <c r="R8" i="4"/>
  <c r="O8" i="4"/>
  <c r="M6" i="4"/>
  <c r="N6" i="4" s="1"/>
  <c r="Q6" i="4" s="1"/>
  <c r="Q3" i="4" s="1"/>
  <c r="T5" i="4"/>
  <c r="N5" i="4"/>
  <c r="T4" i="4"/>
  <c r="N4" i="4"/>
  <c r="N3" i="4" s="1"/>
  <c r="AR3" i="4"/>
  <c r="R3" i="4"/>
  <c r="O3" i="4"/>
  <c r="AR8" i="4" l="1"/>
  <c r="Q8" i="4"/>
  <c r="P12" i="4"/>
  <c r="N25" i="4"/>
  <c r="AJ8" i="4"/>
  <c r="AR15" i="4"/>
  <c r="P9" i="4"/>
  <c r="P8" i="4" s="1"/>
  <c r="S12" i="4"/>
  <c r="T24" i="4"/>
  <c r="AJ22" i="4" s="1"/>
  <c r="S9" i="4"/>
  <c r="S8" i="4" s="1"/>
  <c r="N8" i="4"/>
  <c r="T12" i="4"/>
  <c r="BB8" i="4" s="1"/>
  <c r="N15" i="4"/>
  <c r="S6" i="4"/>
  <c r="S3" i="4" s="1"/>
  <c r="S20" i="4"/>
  <c r="S19" i="4" s="1"/>
  <c r="P20" i="4"/>
  <c r="Q20" i="4"/>
  <c r="Q19" i="4" s="1"/>
  <c r="N19" i="4"/>
  <c r="P6" i="4"/>
  <c r="S23" i="4"/>
  <c r="P23" i="4"/>
  <c r="Q23" i="4"/>
  <c r="Q22" i="4" s="1"/>
  <c r="S28" i="4"/>
  <c r="S27" i="4" s="1"/>
  <c r="P28" i="4"/>
  <c r="Q28" i="4"/>
  <c r="Q27" i="4" s="1"/>
  <c r="N27" i="4"/>
  <c r="S32" i="4"/>
  <c r="S31" i="4" s="1"/>
  <c r="P32" i="4"/>
  <c r="Q32" i="4"/>
  <c r="Q31" i="4" s="1"/>
  <c r="N31" i="4"/>
  <c r="P14" i="4"/>
  <c r="S14" i="4"/>
  <c r="S13" i="4" s="1"/>
  <c r="P18" i="4"/>
  <c r="S18" i="4"/>
  <c r="S15" i="4" s="1"/>
  <c r="P26" i="4"/>
  <c r="S26" i="4"/>
  <c r="P30" i="4"/>
  <c r="S30" i="4"/>
  <c r="S29" i="4" s="1"/>
  <c r="V52" i="2"/>
  <c r="X52" i="2"/>
  <c r="Z52" i="2"/>
  <c r="AB52" i="2"/>
  <c r="AD52" i="2"/>
  <c r="AH52" i="2"/>
  <c r="AL52" i="2"/>
  <c r="AN52" i="2"/>
  <c r="AP52" i="2"/>
  <c r="AT52" i="2"/>
  <c r="AV52" i="2"/>
  <c r="AX52" i="2"/>
  <c r="AZ52" i="2"/>
  <c r="BD52" i="2"/>
  <c r="BF52" i="2"/>
  <c r="BH52" i="2"/>
  <c r="BJ52" i="2"/>
  <c r="N24" i="4" l="1"/>
  <c r="N22" i="4" s="1"/>
  <c r="T9" i="4"/>
  <c r="T14" i="4"/>
  <c r="P13" i="4"/>
  <c r="S22" i="4"/>
  <c r="AF8" i="4"/>
  <c r="BK8" i="4" s="1"/>
  <c r="T8" i="4"/>
  <c r="T30" i="4"/>
  <c r="P29" i="4"/>
  <c r="T26" i="4"/>
  <c r="BB22" i="4" s="1"/>
  <c r="T18" i="4"/>
  <c r="P15" i="4"/>
  <c r="T32" i="4"/>
  <c r="P31" i="4"/>
  <c r="T28" i="4"/>
  <c r="P27" i="4"/>
  <c r="P22" i="4"/>
  <c r="T23" i="4"/>
  <c r="T6" i="4"/>
  <c r="P3" i="4"/>
  <c r="T20" i="4"/>
  <c r="P19" i="4"/>
  <c r="O12" i="2"/>
  <c r="R12" i="2"/>
  <c r="M16" i="2"/>
  <c r="N16" i="2" s="1"/>
  <c r="S16" i="2" s="1"/>
  <c r="T15" i="2"/>
  <c r="N15" i="2" s="1"/>
  <c r="M15" i="2"/>
  <c r="T14" i="2"/>
  <c r="N14" i="2" s="1"/>
  <c r="M14" i="2"/>
  <c r="M13" i="2"/>
  <c r="N13" i="2" s="1"/>
  <c r="M19" i="2"/>
  <c r="N19" i="2" s="1"/>
  <c r="R18" i="2"/>
  <c r="O18" i="2"/>
  <c r="BB19" i="4" l="1"/>
  <c r="BK19" i="4" s="1"/>
  <c r="T19" i="4"/>
  <c r="T22" i="4"/>
  <c r="AF22" i="4"/>
  <c r="BK22" i="4" s="1"/>
  <c r="T29" i="4"/>
  <c r="BB29" i="4"/>
  <c r="BK29" i="4" s="1"/>
  <c r="T13" i="4"/>
  <c r="BB13" i="4"/>
  <c r="BK13" i="4" s="1"/>
  <c r="BB3" i="4"/>
  <c r="BK3" i="4" s="1"/>
  <c r="T3" i="4"/>
  <c r="BB27" i="4"/>
  <c r="BK27" i="4" s="1"/>
  <c r="T27" i="4"/>
  <c r="BB31" i="4"/>
  <c r="BK31" i="4" s="1"/>
  <c r="T31" i="4"/>
  <c r="BB15" i="4"/>
  <c r="BK15" i="4" s="1"/>
  <c r="T15" i="4"/>
  <c r="AR12" i="2"/>
  <c r="P13" i="2"/>
  <c r="N12" i="2"/>
  <c r="S13" i="2"/>
  <c r="S12" i="2" s="1"/>
  <c r="Q13" i="2"/>
  <c r="S19" i="2"/>
  <c r="S18" i="2" s="1"/>
  <c r="N18" i="2"/>
  <c r="AJ12" i="2"/>
  <c r="Q16" i="2"/>
  <c r="P16" i="2"/>
  <c r="Q19" i="2"/>
  <c r="Q18" i="2" s="1"/>
  <c r="P19" i="2"/>
  <c r="T13" i="2" l="1"/>
  <c r="T16" i="2"/>
  <c r="BB12" i="2" s="1"/>
  <c r="Q12" i="2"/>
  <c r="P12" i="2"/>
  <c r="T19" i="2"/>
  <c r="P18" i="2"/>
  <c r="T12" i="2" l="1"/>
  <c r="AF12" i="2"/>
  <c r="BK12" i="2" s="1"/>
  <c r="BB18" i="2"/>
  <c r="BK18" i="2" s="1"/>
  <c r="T18" i="2"/>
  <c r="N30" i="2" l="1"/>
  <c r="Q30" i="2" s="1"/>
  <c r="N27" i="2"/>
  <c r="Q27" i="2" s="1"/>
  <c r="O31" i="2"/>
  <c r="R31" i="2"/>
  <c r="N32" i="2"/>
  <c r="N31" i="2" s="1"/>
  <c r="M32" i="2"/>
  <c r="S30" i="2"/>
  <c r="T28" i="2"/>
  <c r="N28" i="2" s="1"/>
  <c r="T29" i="2"/>
  <c r="N29" i="2" s="1"/>
  <c r="O26" i="2"/>
  <c r="R26" i="2"/>
  <c r="S27" i="2"/>
  <c r="P27" i="2"/>
  <c r="M30" i="2"/>
  <c r="M29" i="2"/>
  <c r="M28" i="2"/>
  <c r="M27" i="2"/>
  <c r="T22" i="2"/>
  <c r="T23" i="2"/>
  <c r="N23" i="2" s="1"/>
  <c r="M24" i="2"/>
  <c r="N24" i="2" s="1"/>
  <c r="O21" i="2"/>
  <c r="R21" i="2"/>
  <c r="R44" i="2"/>
  <c r="T44" i="2" s="1"/>
  <c r="N44" i="2" s="1"/>
  <c r="M49" i="2"/>
  <c r="N49" i="2" s="1"/>
  <c r="S49" i="2" s="1"/>
  <c r="S48" i="2" s="1"/>
  <c r="R48" i="2"/>
  <c r="O48" i="2"/>
  <c r="P30" i="2" l="1"/>
  <c r="T30" i="2" s="1"/>
  <c r="BB26" i="2" s="1"/>
  <c r="AR26" i="2"/>
  <c r="P26" i="2"/>
  <c r="S26" i="2"/>
  <c r="S32" i="2"/>
  <c r="S31" i="2" s="1"/>
  <c r="P24" i="2"/>
  <c r="Q24" i="2"/>
  <c r="Q21" i="2" s="1"/>
  <c r="S24" i="2"/>
  <c r="S21" i="2" s="1"/>
  <c r="AR21" i="2"/>
  <c r="T27" i="2"/>
  <c r="AF26" i="2" s="1"/>
  <c r="Q26" i="2"/>
  <c r="Q32" i="2"/>
  <c r="Q31" i="2" s="1"/>
  <c r="P32" i="2"/>
  <c r="P31" i="2" s="1"/>
  <c r="N26" i="2"/>
  <c r="AJ26" i="2"/>
  <c r="N22" i="2"/>
  <c r="N21" i="2" s="1"/>
  <c r="N48" i="2"/>
  <c r="AR41" i="2"/>
  <c r="Q49" i="2"/>
  <c r="Q48" i="2" s="1"/>
  <c r="P49" i="2"/>
  <c r="BK26" i="2" l="1"/>
  <c r="T26" i="2"/>
  <c r="P21" i="2"/>
  <c r="T24" i="2"/>
  <c r="T32" i="2"/>
  <c r="T49" i="2"/>
  <c r="P48" i="2"/>
  <c r="BB31" i="2" l="1"/>
  <c r="BK31" i="2" s="1"/>
  <c r="T31" i="2"/>
  <c r="BB21" i="2"/>
  <c r="BK21" i="2" s="1"/>
  <c r="T21" i="2"/>
  <c r="T48" i="2"/>
  <c r="BB48" i="2"/>
  <c r="BK48" i="2" s="1"/>
  <c r="M7" i="2" l="1"/>
  <c r="N7" i="2" s="1"/>
  <c r="M6" i="2"/>
  <c r="M5" i="2"/>
  <c r="M4" i="2"/>
  <c r="R6" i="2"/>
  <c r="T6" i="2" s="1"/>
  <c r="N6" i="2" s="1"/>
  <c r="T5" i="2"/>
  <c r="AJ3" i="2" s="1"/>
  <c r="R3" i="2"/>
  <c r="O3" i="2"/>
  <c r="N4" i="2" l="1"/>
  <c r="S4" i="2" s="1"/>
  <c r="N5" i="2"/>
  <c r="AR3" i="2"/>
  <c r="Q7" i="2"/>
  <c r="S7" i="2"/>
  <c r="P7" i="2"/>
  <c r="P4" i="2" l="1"/>
  <c r="P3" i="2" s="1"/>
  <c r="N3" i="2"/>
  <c r="S3" i="2"/>
  <c r="Q4" i="2"/>
  <c r="Q3" i="2" s="1"/>
  <c r="T7" i="2"/>
  <c r="BB3" i="2" s="1"/>
  <c r="T4" i="2" l="1"/>
  <c r="AF3" i="2" s="1"/>
  <c r="T3" i="2" l="1"/>
  <c r="BK3" i="2"/>
  <c r="M36" i="2" l="1"/>
  <c r="N36" i="2" s="1"/>
  <c r="T35" i="2"/>
  <c r="N35" i="2" s="1"/>
  <c r="T34" i="2"/>
  <c r="R33" i="2"/>
  <c r="O33" i="2"/>
  <c r="AR33" i="2" l="1"/>
  <c r="AR52" i="2" s="1"/>
  <c r="N34" i="2"/>
  <c r="N33" i="2"/>
  <c r="Q36" i="2"/>
  <c r="Q33" i="2" s="1"/>
  <c r="S36" i="2"/>
  <c r="S33" i="2" s="1"/>
  <c r="P36" i="2"/>
  <c r="T36" i="2" l="1"/>
  <c r="P33" i="2"/>
  <c r="T33" i="2" l="1"/>
  <c r="BB33" i="2"/>
  <c r="BK33" i="2" s="1"/>
  <c r="M39" i="2" l="1"/>
  <c r="N39" i="2" s="1"/>
  <c r="R38" i="2"/>
  <c r="O38" i="2"/>
  <c r="Q39" i="2" l="1"/>
  <c r="Q38" i="2" s="1"/>
  <c r="N38" i="2"/>
  <c r="S39" i="2"/>
  <c r="S38" i="2" s="1"/>
  <c r="P39" i="2"/>
  <c r="T39" i="2" l="1"/>
  <c r="P38" i="2"/>
  <c r="T38" i="2" l="1"/>
  <c r="BB38" i="2"/>
  <c r="BK38" i="2" s="1"/>
  <c r="M51" i="2" l="1"/>
  <c r="N51" i="2" s="1"/>
  <c r="Q51" i="2" s="1"/>
  <c r="Q50" i="2" s="1"/>
  <c r="R50" i="2"/>
  <c r="O50" i="2"/>
  <c r="M47" i="2"/>
  <c r="N47" i="2" s="1"/>
  <c r="R46" i="2"/>
  <c r="O46" i="2"/>
  <c r="M45" i="2"/>
  <c r="M44" i="2"/>
  <c r="N50" i="2" l="1"/>
  <c r="P51" i="2"/>
  <c r="S51" i="2"/>
  <c r="S50" i="2" s="1"/>
  <c r="Q47" i="2"/>
  <c r="Q46" i="2" s="1"/>
  <c r="N46" i="2"/>
  <c r="S47" i="2"/>
  <c r="S46" i="2" s="1"/>
  <c r="P47" i="2"/>
  <c r="M43" i="2"/>
  <c r="M42" i="2"/>
  <c r="N42" i="2" s="1"/>
  <c r="Q42" i="2" s="1"/>
  <c r="N45" i="2"/>
  <c r="S43" i="2"/>
  <c r="R43" i="2"/>
  <c r="R41" i="2" s="1"/>
  <c r="Q43" i="2"/>
  <c r="P43" i="2"/>
  <c r="O41" i="2"/>
  <c r="T43" i="2" l="1"/>
  <c r="T51" i="2"/>
  <c r="P50" i="2"/>
  <c r="T47" i="2"/>
  <c r="P46" i="2"/>
  <c r="Q45" i="2"/>
  <c r="Q41" i="2" s="1"/>
  <c r="S45" i="2"/>
  <c r="P45" i="2"/>
  <c r="P42" i="2"/>
  <c r="S42" i="2"/>
  <c r="N43" i="2" l="1"/>
  <c r="N41" i="2" s="1"/>
  <c r="AJ41" i="2"/>
  <c r="AJ52" i="2" s="1"/>
  <c r="T50" i="2"/>
  <c r="BB50" i="2"/>
  <c r="BK50" i="2" s="1"/>
  <c r="T46" i="2"/>
  <c r="BB46" i="2"/>
  <c r="BK46" i="2" s="1"/>
  <c r="T42" i="2"/>
  <c r="P41" i="2"/>
  <c r="S41" i="2"/>
  <c r="T45" i="2"/>
  <c r="BB41" i="2" s="1"/>
  <c r="T41" i="2" l="1"/>
  <c r="AF41" i="2"/>
  <c r="AF52" i="2" s="1"/>
  <c r="BK41" i="2" l="1"/>
  <c r="M9" i="2"/>
  <c r="R8" i="2"/>
  <c r="R52" i="2" s="1"/>
  <c r="O8" i="2"/>
  <c r="O52" i="2" s="1"/>
  <c r="N9" i="2" l="1"/>
  <c r="Q9" i="2" s="1"/>
  <c r="Q8" i="2" s="1"/>
  <c r="Q52" i="2" s="1"/>
  <c r="P9" i="2" l="1"/>
  <c r="T9" i="2" s="1"/>
  <c r="S9" i="2"/>
  <c r="S8" i="2" s="1"/>
  <c r="S52" i="2" s="1"/>
  <c r="N8" i="2"/>
  <c r="N52" i="2" s="1"/>
  <c r="P8" i="2" l="1"/>
  <c r="P52" i="2" s="1"/>
  <c r="T8" i="2"/>
  <c r="T52" i="2" s="1"/>
  <c r="BB8" i="2"/>
  <c r="BB52" i="2" s="1"/>
  <c r="BK8" i="2" l="1"/>
  <c r="BK52" i="2" s="1"/>
</calcChain>
</file>

<file path=xl/sharedStrings.xml><?xml version="1.0" encoding="utf-8"?>
<sst xmlns="http://schemas.openxmlformats.org/spreadsheetml/2006/main" count="414" uniqueCount="196">
  <si>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</si>
  <si>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</si>
  <si>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</si>
  <si>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</si>
  <si>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</si>
  <si>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</si>
  <si>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</si>
  <si>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</si>
  <si>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</si>
  <si>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</si>
  <si>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</si>
  <si>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</si>
  <si>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</si>
  <si>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</si>
  <si>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</si>
  <si>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</si>
  <si>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</si>
  <si>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</si>
  <si>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</si>
  <si>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</si>
  <si>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</si>
  <si>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</si>
  <si>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</si>
  <si>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</si>
  <si>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</si>
  <si>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</si>
  <si>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</si>
  <si>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</si>
  <si>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</si>
  <si>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</si>
  <si>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</si>
  <si>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</si>
  <si>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</si>
  <si>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</si>
  <si>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</si>
  <si>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</si>
  <si>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</si>
  <si>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</si>
  <si>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</si>
  <si>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</si>
  <si>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</si>
  <si>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</si>
  <si>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</si>
  <si>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ЖРЭС</t>
  </si>
  <si>
    <t>ЦРЭС</t>
  </si>
  <si>
    <t>КРЭС</t>
  </si>
  <si>
    <t>-</t>
  </si>
  <si>
    <t>41304576 (ЦЭС-13165/2016)</t>
  </si>
  <si>
    <t>41304576</t>
  </si>
  <si>
    <t>Савельева Тамара Николаевна</t>
  </si>
  <si>
    <t>г.Курск, урочище Кулига кад.:46:29:103050:119</t>
  </si>
  <si>
    <t>41304589 (ЦЭС-13163/2016)</t>
  </si>
  <si>
    <t>41313419 (ЦЭС-13243/2016)</t>
  </si>
  <si>
    <t>41326026 (ЦЭС-13353/2016)</t>
  </si>
  <si>
    <t>41304589</t>
  </si>
  <si>
    <t>41313419</t>
  </si>
  <si>
    <t>41326026</t>
  </si>
  <si>
    <t>Савельев Сергей Юрьевич</t>
  </si>
  <si>
    <t>Густилин Владимир Иванович</t>
  </si>
  <si>
    <t>Брысин Олег Евгеньевич</t>
  </si>
  <si>
    <t>г.Курск, урочище Кулига кад.:46:103050:89</t>
  </si>
  <si>
    <t>г. Курск, урочище Кулига, уч. 46:29:103055:190</t>
  </si>
  <si>
    <t>г. Курск, урочище Кулига, уч. 46:29:103050:136</t>
  </si>
  <si>
    <t>реконструкция существующей ВЛ-10 кВ № 10.32 (инв. № 12015388-00) в части монтажа ответвительной арматуры в точке врезки (объем реконструкции уточнить при проектировании).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</si>
  <si>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Ц-13163.</t>
  </si>
  <si>
    <t>41291608 (ВЭС-3254/2016)</t>
  </si>
  <si>
    <t>41340868 (СЭС-3014/2016)</t>
  </si>
  <si>
    <t>41340891 (СЭС-3015/2016)</t>
  </si>
  <si>
    <t>41340879 (СЭС-3017/2016)</t>
  </si>
  <si>
    <t>41330355 (ЦЭС-13387/2016)</t>
  </si>
  <si>
    <t>41331381 (ЦЭС-13414/2016)</t>
  </si>
  <si>
    <t>41334467 (ЦЭС-13427/2016)</t>
  </si>
  <si>
    <t>41336577 (ЦЭС-13450/2016)</t>
  </si>
  <si>
    <t>41337578 (ЦЭС-13459/2016)</t>
  </si>
  <si>
    <t>41338014 (ЦЭС-13471/2016)</t>
  </si>
  <si>
    <t>41339646 (ЦЭС-13474/2016)</t>
  </si>
  <si>
    <t>41291608</t>
  </si>
  <si>
    <t>41340868</t>
  </si>
  <si>
    <t>41340891</t>
  </si>
  <si>
    <t>41340879</t>
  </si>
  <si>
    <t>41330355</t>
  </si>
  <si>
    <t>41331381</t>
  </si>
  <si>
    <t>41334467</t>
  </si>
  <si>
    <t>41336577</t>
  </si>
  <si>
    <t>41337578</t>
  </si>
  <si>
    <t>41338014</t>
  </si>
  <si>
    <t>41339646</t>
  </si>
  <si>
    <t>Следственное управление Следственного комитета Российской Федерации по Курской области</t>
  </si>
  <si>
    <t>Минабутдинов Марат Динарович</t>
  </si>
  <si>
    <t>Матвеева Татьяна Васильевна</t>
  </si>
  <si>
    <t>Петрачков Александр Викторович</t>
  </si>
  <si>
    <t>Шахова Ольга Николаевна</t>
  </si>
  <si>
    <t>Холодова Наталья Васильевна</t>
  </si>
  <si>
    <t>Тюрина Валентина Николаевна</t>
  </si>
  <si>
    <t>Храмцов Евгений Николаевич</t>
  </si>
  <si>
    <t>Пискунов Геннадий Захарович</t>
  </si>
  <si>
    <t>Холодов Евгений Сергеевич</t>
  </si>
  <si>
    <t>Вишняков Антон Станиславович</t>
  </si>
  <si>
    <t>ГоРЭС</t>
  </si>
  <si>
    <t>МРЭС</t>
  </si>
  <si>
    <t>Курская обл., Горшеченский район, п. Горшечное, ул. Первомайская, кад. № 46:04:010106:1251</t>
  </si>
  <si>
    <t>Курская область, Железногорский р-н, Разветьевский сельсовет, с. Разветье, кад. № 46:06:081702:845</t>
  </si>
  <si>
    <t>Курская область, Железногорский р-н, Разветьевский сельсовет, с. Разветье, кад. № 46:06:081702:846</t>
  </si>
  <si>
    <t>Курская область, Железногорский р-н, Разветьевский сельсовет, с. Разветье, кад. № 46:06:081702:844</t>
  </si>
  <si>
    <t>Курский р-н, Моковский с/с, д.Гремячка, уч.46:11:091203:399</t>
  </si>
  <si>
    <t>305504, Курский р-н, с.Верхнекасиново, ул.Радужная, д.8</t>
  </si>
  <si>
    <t>Октябрьский р-н, д.Ройково, уч.46:17:111202:453</t>
  </si>
  <si>
    <t>305524, Курский р-н, с. Рышково, ул. Полевая, д. 9</t>
  </si>
  <si>
    <t>Курская обл., Медвенский р-н, с.2-я Рождественка (15 кВт, 3 фазы).</t>
  </si>
  <si>
    <t>д. Гремячка, уч. 46:11:091203:407</t>
  </si>
  <si>
    <t>Курская обл., д. Кукуевка, уч. 46:11:121203:1897</t>
  </si>
  <si>
    <t>- строительство воздушной линии 10 кВ защищенным проводом (ответвления протяженностью 0,02 км от опоры существующей ВЛ-10 кВ № 13 (инв. № 6705) до проектируемой ТП-10/0,4 кВ), с увеличением протяженности существующей ВЛ-10 кВ (точку врезки, марку и сечение провода, протяженность уточнить при проектировании);
- монтаж разъединителя 10 кВ на концевой опоре проектируемого участка ВЛ-10 кВ (тип и технические характеристики уточнить при проектировании);
- строительство воздушной линии 0,4 кВ (ВЛИ-0,4 кВ) самонесущим изолированным проводом 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СТП-10/0,4 кВ с одним силовым трансформатором мощностью 63 кВА (тип ТП, тип и мощность силового трансформатора, схемы соединений РУ-10 кВ и РУ-0,4 кВ, количество и параметры оборудования уточнить при проектировании</t>
  </si>
  <si>
    <t>- строительство воздушной линии 0,4 кВ самонесущим изолированным проводом (ответвления протяженностью 0,32 км от опоры № 10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0,12 км по техническим условиям С-2940.</t>
  </si>
  <si>
    <t>- строительство воздушной линии 0,4 кВ самонесущим изолированным проводом (ответвления протяженностью 0,29 км от опоры № 10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0,29 км по техническим условиям С-2940, С-3014.</t>
  </si>
  <si>
    <t>- строительство воздушной линии 0,4 кВ самонесущим изолированным проводом (ответвления протяженностью 0,26 км от опоры № 10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0,26 км по техническим условиям С-2940, С-3014</t>
  </si>
  <si>
    <t>- строительство воздушной линии 0,4 кВ самонесущим изолированным проводом (ВЛИ-0,4 кВ) протяженностью 0,25 км от ТП-10/0,4 кВ № 683/16 (инв. № 13012327-00) до границы земельного участка заявителя (марку и сечение провода, протяженность уточнить при проектировании)</t>
  </si>
  <si>
    <t>- строительство воздушной линии 0,4 кВ самонесущим изолированным проводом (ответвления протяженностью 0,07 км от опоры № 16 ВЛ-0,4 кВ №2 (инв. № 12014517-00)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 – в том числе 0,07 км по техническим условиям Ц-13030.</t>
  </si>
  <si>
    <t>- строительство ВЛ-10 кВ защищенным проводом - строительство ответвления протяженностью 0,53 км от опоры существующей  ВЛ-10 кВ № 415.07 (инв. № 4105)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Ц-13271;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Ц-13271 ;
 строительство ВЛ-0,4 кВ самонесущим изолированным проводом протяженностью 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и возможностью установки трансформатора мощностью 160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Ц-13271.</t>
  </si>
  <si>
    <t>- строительство ВЛ-10 кВ защищенным проводом - строительство ответвления протяженностью 0,03 км от опоры существующей  ВЛ-10 кВ № 243.15 (инв. № 12013521)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0,015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</si>
  <si>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строительство ВЛ-0,4 кВ самонесущим изолированным проводом протяженностью  0,75 км от проектируемой ТП-10/0,4 кВ до границы земельного участка заявителя (марку и сечение провода, протяженность уточнить при проектировании) - в т.ч. 0,58 км по техническим условиям Ц-13274. 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</si>
  <si>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- строительство воздушной линии 10 кВ защищенным проводом - ответвления протяженностью 0,85 км от опоры существующей ВЛ-10 кВ № 412.16 (инв. № 4009) до проектируемой ТП-10/0,4 кВ, с увеличением протяженности существующей ВЛ-10 кВ, в т.ч. 0,3 км совместным подвесом по опорам существующей ВЛ-0,4 кВ (марку и сечение провода, протяженность уточнить при проектировании) –по техническим условиям Ц-13232;
монтаж двух разъединителей 10 кВ на отпаечной и на концевой опоре проектируемого участка ВЛ-10 кВ № 412.16 (тип и технические характеристики уточнить при проектировании) - по техническим условиям Ц-13232;
строительство воздушной линии 0,4 кВ самонесущим изолированным проводом (ВЛИ-0,4 кВ) протяженностью 0,51 км от проектируемой ТП-10/0,4 кВ до границы земельного участка заявителя (марку и сечение провода, протяженность уточнить при проектировании) - в т.ч. 0,25 км по техническим условиям Ц-13232.
строительство ТП-10/0,4 кВ с одним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Ц-13232</t>
  </si>
  <si>
    <t>реконструкция существующей ВЛ-10 кВ № 13 (инв. № 6705) в части монтажа ответвительной арматуры в точке врезки (объем реконструкции уточить при проектировании) – за счет средств тарифа на передачу электроэнергии</t>
  </si>
  <si>
    <t>реконструкция существующей ВЛ-0,4 кВ № 3  (инв. № 12014544-00)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</si>
  <si>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3  (инв. № 12014544-00) в части монтажа ответвительной арматуры в точке врезки (объем реконструкции уточнить при проектировании)</t>
  </si>
  <si>
    <t>замена существующей ТП-10/0,4 кВ № 683/16 (инв. № 13012327-00) на ТП-10/0,4 кВ с одним силовым трансформатором мощностью 100 кВА (тип ТП,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электроэнергии.</t>
  </si>
  <si>
    <t>реконструкция существующей ВЛ-0,4 кВ № 2 (инв. № 12014517-00)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</si>
  <si>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ВЛ-10 кВ № 415.07 (инв. № 4105)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Ц-13271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</si>
  <si>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по техническим условиям  Ц-13266,   Ц-13331.</t>
  </si>
  <si>
    <t>реконструкция существующей ВЛ-10 кВ № 243.15 (инв. № 12013521)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</si>
  <si>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</si>
  <si>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реконструкция существующей ВЛ-0,4 кВ № 1 (инв. отсутств.) протяженностью 0,3 км в части обеспечения возможности совместной подвески с проектируемой ВЛ-10 кВ (объем реконструкции уточнить при проектировании) – за счет средств тарифа на передачу электроэенргии, по техническим условиям Ц-13232.</t>
  </si>
  <si>
    <t>ВЛ-0,4 кВ № 3  (инв. № 12014544-00)</t>
  </si>
  <si>
    <t>Остальной объем строительства включен в С-2940 (Очередь 81_хоз. способ)</t>
  </si>
  <si>
    <t xml:space="preserve">ВЛ-10 кВ № 243.15 (инв. № 12013521) </t>
  </si>
  <si>
    <t>СТП 63 кВА</t>
  </si>
  <si>
    <t>ВЛ-10 кВ № 414.01 (инв. № 4021)</t>
  </si>
  <si>
    <t>Остальной объем строительства включен в Ц-12188 (Очередь 73 Юго-запад); Ц-13274 (Очередь 82 Юго-запад-1)</t>
  </si>
  <si>
    <t xml:space="preserve">ВЛ-0,4 кВ № 1 (инв. отсутств.) </t>
  </si>
  <si>
    <t>Остальной объем строительства включен в Ц-13232 (Очередь 82 Юго-запад-1)</t>
  </si>
  <si>
    <t>Остальной объем строительства включен в Ц-13271 (Очередь № 82)</t>
  </si>
  <si>
    <t xml:space="preserve">ВЛ-10 кВ № 415.07 (инв. № 4105) </t>
  </si>
  <si>
    <t>Объем строительства включен в Ц-13266 (Очередь № 82)</t>
  </si>
  <si>
    <t xml:space="preserve">ТП-10/0,4 кВ № 683/16 (инв. № 13012327-00) </t>
  </si>
  <si>
    <t>Монтаж КТП 100 кВА</t>
  </si>
  <si>
    <t>Демонтаж ТП 16 кВА</t>
  </si>
  <si>
    <t>возврат</t>
  </si>
  <si>
    <t>1) Монтаж КТП 100 кВА
2)Демонтаж ТП 16 кВА</t>
  </si>
  <si>
    <t>Объем строительства включен в Ц-13030 (Очередь 81 Северо-восток)</t>
  </si>
  <si>
    <t>ВЛ-10 кВ № 13 (инв. № 6705)</t>
  </si>
  <si>
    <t>41338875 (ЦЭС-13473/2016)</t>
  </si>
  <si>
    <t>Елфимова Жанна Владимировна</t>
  </si>
  <si>
    <t xml:space="preserve"> - строительство ВЛ-0,4 кВ самонесущим изолированным проводом - строительство ответвления протяженностью 0,2 км от опоры существующей ВЛ-0,4 кВ № 2 (инв. № 13010908-00)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</si>
  <si>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13010908-00)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</si>
  <si>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Курский р-н, х.Кислино, уч.46:11:170606:688</t>
  </si>
  <si>
    <t xml:space="preserve">ВЛ-0,4 кВ № 2 (инв. № 13010908-00) </t>
  </si>
  <si>
    <t>Объем строительства включен в С-2940 (Очередь 81_хоз. способ); С-3014 (Очередь № 84)</t>
  </si>
  <si>
    <t>ИТОГО:</t>
  </si>
  <si>
    <t>1) Монтаж КТП 250 кВА (с тр-ром 160 кВА)
2) Демонтаж ТП 10/0,4 кВ</t>
  </si>
  <si>
    <t>Остальной объем строительства включен в Ц-12643 (Очередь 78_хоз. способ)</t>
  </si>
  <si>
    <t>замена ТП-10/0,4 кВ № 068 (инв. № 13013126-00) на ТП киоскового типа с одним силовым трансформатором мощностью 160 кВА и возможностью установки трансформатора мощностью 250 кВА(тип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электроэнергии, по техническим условиям Ц-13163.</t>
  </si>
  <si>
    <t>Объем строительства включен в Ц-13163 (Очередь 84)</t>
  </si>
  <si>
    <t xml:space="preserve"> ВЛ-0,4 кВ № 1 (инв. № 12015390-00)</t>
  </si>
  <si>
    <t>ТП-10/0,4 кВ № 068 (инв. № 13013126-00)</t>
  </si>
  <si>
    <t>строительство воздушной линии 0,4 кВ самонесущим изолированным проводом -строительство ответвления протяженностью 0,44 км от опоры № 3 существующей ВЛ-0,4 № 1 кВ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0,26 км по техническим условиям Ц-12643.</t>
  </si>
  <si>
    <t>замена ТП-10/0,4 кВ № 068 (инв. № 13013126-00) на ТП киоскового типа с одним силовым трансформатором мощностью 160 кВА и возможностью установки трансформатора мощностью 250 кВА(тип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электроэнергии.
реконструкция существующей ВЛ-0,4 кВ № 1 (инв. № 12015390-00)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Ц-12225.</t>
  </si>
  <si>
    <t xml:space="preserve">строительство воздушной линии 10 кВ защищенным проводом – ответвления  протяженностью 1 км (в том числе 0,4 км с учетом обеспечения возможности совместной подвески ВЛИ-0,4 кВ) от опоры существующей ВЛ-10 кВ № 10.32 (инв. № 12015388-00) до проектируемой ТП-10/0,4 кВ), с увеличением протяженности существующей ВЛ-10 кВ (марку и сечение провода, протяженность уточнить при проектировании).
 Монтаж разъединителя 10 кВна концевой опоре проектируемого ответвления от ВЛ-10 кВ № 10.32 (тип и технические характеристики уточнить при проектировании).
Строительство воздушной линии 0,4 кВ самонесущим изолированным проводом (ВЛИ-0,4 кВ)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 – совместной подвеской по опорам ответвления от ВЛ-10 кВ № 10.32, строящегося в соответствии с п. 10.1 настоящих технических условий.
Строительство ТП-10/0,4 кВс одним силовым трансформатором мощностью 160кВА и возможностью установки трансформатора мощностью 250кВА (тип ТП, мощность силового трансформатора, схемы соединений РУ-10 кВ и РУ-0,4 кВ, количество и параметры оборудования уточнить при проектировании).
</t>
  </si>
  <si>
    <t>ВЛ-10 кВ № 10.32 (инв. № 12015388-00)</t>
  </si>
  <si>
    <t>строительство воздушной линии 0,4 кВ самонесущим изолированным проводом (ВЛИ-0,4 кВ) протяженностью 0,205 км от ТП-10/0,4 кВ № 068 до границы земельного участка заявителя (марку и сечение провода, протяженность уточнить при проектировании) – в том числе 0,075 км совместной подвеской по опорам существующей ВЛИ-0,4 кВ № 1 и 0,09 км совместной подвеской по опорам участка ВЛИ-0,4 кВ, строящегося в рамках договора Ц-12225. Данный объем строительства полностью включен в договор Ц-12017</t>
  </si>
  <si>
    <t>1 км (в том числе 0,4 км с учетом обеспечения возможности совместной подвески ВЛИ-0,4 кВ)</t>
  </si>
  <si>
    <t xml:space="preserve">0,35 км совместной подвеской по опорам проектируемого ответвления от ВЛ-10 кВ </t>
  </si>
  <si>
    <t xml:space="preserve">Монтаж КТП 250 кВА (с тр-ром 160 кВА)
</t>
  </si>
  <si>
    <t>0,205, в том числе 0,165 км совместной подвеской по опорам  ВЛИ-0,4 кВ</t>
  </si>
  <si>
    <t>Монтаж КТП 250 кВА (с тр-ром 160 кВА)</t>
  </si>
  <si>
    <t>Демонтаж ТП 10/0,4 кВ</t>
  </si>
  <si>
    <t>41343717 (СЭС-3023/2016)</t>
  </si>
  <si>
    <t>Татаринов Сергей Алексеевич</t>
  </si>
  <si>
    <t>Курская область, Железногорский район, Троицкий сельсовет, д. Гнездилово, кад. № 46:06:150704:235</t>
  </si>
  <si>
    <t>строительство воздушной линии 10 кВ защищенным проводом (ответвления протяженностью 0,3 км от опоры существующей ВЛ-10 кВ № 12 (инв. № 303150762500) до проектируемой ТП-10/0,4 кВ) с увеличением протяженности существующей ВЛ-10 кВ (марку и сечение провода, протяженность уточнить при проектировании) – по техническим условиям С-3022;
установка разъединителя 10 кВ на концевой опоре проектируемого ответвления от ВЛ-10 кВ № 12 (тип и технические характеристики уточнить при проектировании) – по техническим условиям С-3022;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С-3024.
строительство ТП-10/0,4 кВ с силовым трансформатором мощностью 63 кВА и возможностью установки трансформатора большей мощности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С-3022.</t>
  </si>
  <si>
    <t>41343736 (СЭС-3024/2016)</t>
  </si>
  <si>
    <t>Хатюхин Сергей Михайлович</t>
  </si>
  <si>
    <t>Курская область, Железногорский район, Троицкий сельсовет, д. Гнездилово, кад. № 46:06:150704:236</t>
  </si>
  <si>
    <t>строительство воздушной линии 10 кВ защищенным проводом (ответвления протяженностью 0,3 км от опоры существующей ВЛ-10 кВ № 12 (инв. № 303150762500) до проектируемой ТП-10/0,4 кВ) с увеличением протяженности существующей ВЛ-10 кВ (марку и сечение провода, протяженность уточнить при проектировании) – по техническим условиям С-3022;
установка разъединителя 10 кВ на концевой опоре проектируемого ответвления от ВЛ-10 кВ № 12 (тип и технические характеристики уточнить при проектировании) – по техническим условиям С-3022;
строительство воздушной линии 0,4 кВ самонесущим изолированным проводом (ВЛИ-0,4 кВ) протяженностью 0,27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и возможностью установки трансформатора большей мощности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С-3022.</t>
  </si>
  <si>
    <t>ВЛ-10 кВ № 12 (инв. № 303150762500)</t>
  </si>
  <si>
    <t>41345413 (СЭС-3028/2016)</t>
  </si>
  <si>
    <t>Калашников Виктор Александрович</t>
  </si>
  <si>
    <t>Железногорский район, п. Тепличный, уч. №578</t>
  </si>
  <si>
    <t xml:space="preserve"> - строительство ВЛ-10 кВ защищенным проводом - ответвления протяженностью 0,015 км от опоры существующей ВЛ-10 кВ № 01 (инв. № 303150760900)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С-2975;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С-2975;
строительство ВЛ-0,4 кВ самонесущим изолированным проводом  протяженностью 0,23 км от проектируемой ТП-10/0,4 кВ до границы земельного участка заявителя (марку и сечение провода, протяженность уточнить при проектировании) - в т.ч. 0,23 км по техническим условиям С-2975.
строительство ТП-10/0,4 кВ с одним силовым трансформатором мощностью 100 кВА и возможностью установки трансформатора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С-2975.</t>
  </si>
  <si>
    <t>реконструкция существующей ВЛ-10 кВ № 01 (инв. № 303150760900)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С-2975.</t>
  </si>
  <si>
    <t>41343688 (СЭС-3022/2016)</t>
  </si>
  <si>
    <t>строительство воздушной линии 10 кВ защищенным проводом (ответвления протяженностью 0,3 км от опоры существующей ВЛ-10 кВ № 12 (инв. № 303150762500) до проектируемой ТП-10/0,4 кВ) с увеличением протяженности существующей ВЛ-10 кВ (марку и сечение провода, протяженность уточнить при проектировании);
установка разъединителя 10 кВ на концевой опоре проектируемого ответвления от ВЛ-10 кВ № 12 (тип и технические характеристики уточнить при проектировании)
строительство воздушной линии 0,4 кВ самонесущим изолированным проводом (ВЛИ-0,4 кВ) протяженностью 0,62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и возможностью установки трансформатора большей мощности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</si>
  <si>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Курская область, Железногорский район, Троицкий сельсовет, д. Гнездилово, кад. № 46:06:150704:134</t>
  </si>
  <si>
    <t>Мовчанюк Виталий Викторович</t>
  </si>
  <si>
    <t>КТП 100 кВА (с тр-ром 63 кВА)</t>
  </si>
  <si>
    <t>Объем строительства включен в С-3022 и С-3024 (Очередь 84)</t>
  </si>
  <si>
    <t>Остальной бъем строительства включен в С-3022 (Очередь 84)</t>
  </si>
  <si>
    <t>Объем строительства включен в С-2975 (Очередь 82 Северо-восток)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</si>
</sst>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22"/>
      <color theme="1"/>
      <name val="Times New Roman"/>
      <family val="1"/>
      <charset val="204"/>
    </font>
    <font>
      <b/>
      <sz val="2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164" fontId="12" fillId="3" borderId="3" xfId="0" applyNumberFormat="1" applyFont="1" applyFill="1" applyBorder="1" applyAlignment="1">
      <alignment horizontal="center" vertical="center" wrapText="1"/>
    </xf>
    <xf numFmtId="14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14" fontId="15" fillId="4" borderId="1" xfId="0" applyNumberFormat="1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503"/>
  <sheetViews>
    <sheetView view="pageBreakPreview" zoomScale="30" zoomScaleNormal="70" zoomScaleSheetLayoutView="30" workbookViewId="0">
      <pane ySplit="2" topLeftCell="A3" activePane="bottomLeft" state="frozen"/>
      <selection pane="bottomLeft" activeCell="BK21" activeCellId="10" sqref="BK50 BK48 BK46 BK41 BK40 BK38 BK33 BK31 BK26 BK25 BK21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77.5703125" style="3" customWidth="1"/>
    <col min="9" max="9" width="149.42578125" style="2" customWidth="1"/>
    <col min="10" max="10" width="74.140625" style="2" customWidth="1"/>
    <col min="11" max="11" width="14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9" width="29.85546875" style="14" customWidth="1"/>
    <col min="20" max="20" width="33.7109375" style="14" customWidth="1"/>
    <col min="21" max="21" width="12.42578125" style="1" hidden="1" customWidth="1"/>
    <col min="22" max="22" width="22.42578125" style="1" hidden="1" customWidth="1"/>
    <col min="23" max="23" width="10.140625" style="1" hidden="1" customWidth="1"/>
    <col min="24" max="24" width="30.5703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31.42578125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hidden="1" customWidth="1"/>
    <col min="38" max="38" width="25.42578125" style="1" hidden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16.710937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hidden="1" customWidth="1"/>
    <col min="52" max="52" width="24.28515625" style="1" hidden="1" customWidth="1"/>
    <col min="53" max="53" width="33.855468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25</v>
      </c>
      <c r="C2" s="6" t="s">
        <v>26</v>
      </c>
      <c r="D2" s="6" t="s">
        <v>33</v>
      </c>
      <c r="E2" s="6" t="s">
        <v>28</v>
      </c>
      <c r="F2" s="6" t="s">
        <v>1</v>
      </c>
      <c r="G2" s="6" t="s">
        <v>2</v>
      </c>
      <c r="H2" s="6" t="s">
        <v>20</v>
      </c>
      <c r="I2" s="6" t="s">
        <v>24</v>
      </c>
      <c r="J2" s="6" t="s">
        <v>3</v>
      </c>
      <c r="K2" s="6" t="s">
        <v>29</v>
      </c>
      <c r="L2" s="13" t="s">
        <v>34</v>
      </c>
      <c r="M2" s="13" t="s">
        <v>35</v>
      </c>
      <c r="N2" s="13" t="s">
        <v>36</v>
      </c>
      <c r="O2" s="13"/>
      <c r="P2" s="13" t="s">
        <v>37</v>
      </c>
      <c r="Q2" s="13" t="s">
        <v>38</v>
      </c>
      <c r="R2" s="13" t="s">
        <v>39</v>
      </c>
      <c r="S2" s="13" t="s">
        <v>40</v>
      </c>
      <c r="T2" s="13" t="s">
        <v>41</v>
      </c>
      <c r="U2" s="6" t="s">
        <v>4</v>
      </c>
      <c r="V2" s="6"/>
      <c r="W2" s="6" t="s">
        <v>23</v>
      </c>
      <c r="X2" s="6"/>
      <c r="Y2" s="6" t="s">
        <v>30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27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36</v>
      </c>
      <c r="BA2" s="6" t="s">
        <v>16</v>
      </c>
      <c r="BB2" s="6" t="s">
        <v>42</v>
      </c>
      <c r="BC2" s="6" t="s">
        <v>17</v>
      </c>
      <c r="BD2" s="6"/>
      <c r="BE2" s="6" t="s">
        <v>18</v>
      </c>
      <c r="BF2" s="6"/>
      <c r="BG2" s="6" t="s">
        <v>32</v>
      </c>
      <c r="BH2" s="6"/>
      <c r="BI2" s="6" t="s">
        <v>31</v>
      </c>
      <c r="BJ2" s="6"/>
      <c r="BK2" s="16" t="s">
        <v>22</v>
      </c>
      <c r="BL2" s="9" t="s">
        <v>21</v>
      </c>
      <c r="BM2" s="12" t="s">
        <v>19</v>
      </c>
      <c r="BN2" s="7"/>
    </row>
    <row r="3" spans="1:70" s="127" customFormat="1" ht="409.6" customHeight="1" x14ac:dyDescent="0.25">
      <c r="A3" s="114" t="s">
        <v>65</v>
      </c>
      <c r="B3" s="115" t="s">
        <v>76</v>
      </c>
      <c r="C3" s="116">
        <v>1818382</v>
      </c>
      <c r="D3" s="116">
        <v>199699.61009999999</v>
      </c>
      <c r="E3" s="117">
        <v>50</v>
      </c>
      <c r="F3" s="115" t="s">
        <v>87</v>
      </c>
      <c r="G3" s="115" t="s">
        <v>98</v>
      </c>
      <c r="H3" s="115" t="s">
        <v>100</v>
      </c>
      <c r="I3" s="115" t="s">
        <v>111</v>
      </c>
      <c r="J3" s="115" t="s">
        <v>121</v>
      </c>
      <c r="K3" s="118" t="s">
        <v>148</v>
      </c>
      <c r="L3" s="118"/>
      <c r="M3" s="118"/>
      <c r="N3" s="119">
        <f>SUM(N4:N7)</f>
        <v>416.83799999999997</v>
      </c>
      <c r="O3" s="119">
        <f t="shared" ref="O3:T3" si="0">SUM(O4:O7)</f>
        <v>0</v>
      </c>
      <c r="P3" s="119">
        <f t="shared" si="0"/>
        <v>18.3596</v>
      </c>
      <c r="Q3" s="119">
        <f t="shared" si="0"/>
        <v>106.03659999999999</v>
      </c>
      <c r="R3" s="119">
        <f t="shared" si="0"/>
        <v>284.40800000000002</v>
      </c>
      <c r="S3" s="119">
        <f t="shared" si="0"/>
        <v>8.0337999999999994</v>
      </c>
      <c r="T3" s="119">
        <f t="shared" si="0"/>
        <v>416.83799999999997</v>
      </c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18">
        <v>0.02</v>
      </c>
      <c r="AF3" s="119">
        <f>T4</f>
        <v>29.84</v>
      </c>
      <c r="AG3" s="118"/>
      <c r="AH3" s="120"/>
      <c r="AI3" s="121">
        <v>1</v>
      </c>
      <c r="AJ3" s="119">
        <f>T5</f>
        <v>60.52</v>
      </c>
      <c r="AK3" s="118"/>
      <c r="AL3" s="120"/>
      <c r="AM3" s="120"/>
      <c r="AN3" s="120"/>
      <c r="AO3" s="120"/>
      <c r="AP3" s="120"/>
      <c r="AQ3" s="121" t="s">
        <v>134</v>
      </c>
      <c r="AR3" s="119">
        <f>T6</f>
        <v>293.44799999999998</v>
      </c>
      <c r="AS3" s="120"/>
      <c r="AT3" s="120"/>
      <c r="AU3" s="120"/>
      <c r="AV3" s="120"/>
      <c r="AW3" s="120"/>
      <c r="AX3" s="120"/>
      <c r="AY3" s="118"/>
      <c r="AZ3" s="118"/>
      <c r="BA3" s="121">
        <v>0.03</v>
      </c>
      <c r="BB3" s="119">
        <f>T7</f>
        <v>33.03</v>
      </c>
      <c r="BC3" s="119"/>
      <c r="BD3" s="120"/>
      <c r="BE3" s="118"/>
      <c r="BF3" s="119"/>
      <c r="BG3" s="119"/>
      <c r="BH3" s="119"/>
      <c r="BI3" s="118"/>
      <c r="BJ3" s="120"/>
      <c r="BK3" s="122">
        <f>AF3+AJ3+AR3+BB3</f>
        <v>416.83799999999997</v>
      </c>
      <c r="BL3" s="123">
        <v>42794</v>
      </c>
      <c r="BM3" s="120"/>
      <c r="BN3" s="120"/>
      <c r="BO3" s="124"/>
      <c r="BP3" s="125"/>
      <c r="BQ3" s="123"/>
      <c r="BR3" s="126"/>
    </row>
    <row r="4" spans="1:70" s="22" customFormat="1" ht="126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7</v>
      </c>
      <c r="M4" s="42">
        <f>AE3</f>
        <v>0.02</v>
      </c>
      <c r="N4" s="43">
        <f>M4*1492</f>
        <v>29.84</v>
      </c>
      <c r="O4" s="43"/>
      <c r="P4" s="43">
        <f>N4*0.08</f>
        <v>2.3872</v>
      </c>
      <c r="Q4" s="43">
        <f>N4*0.87</f>
        <v>25.960799999999999</v>
      </c>
      <c r="R4" s="43">
        <v>0</v>
      </c>
      <c r="S4" s="43">
        <f>N4*0.05</f>
        <v>1.492</v>
      </c>
      <c r="T4" s="43">
        <f>SUM(P4:S4)</f>
        <v>29.84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78"/>
      <c r="BB4" s="61"/>
      <c r="BC4" s="43"/>
      <c r="BD4" s="33"/>
      <c r="BE4" s="42"/>
      <c r="BF4" s="43"/>
      <c r="BG4" s="43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2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9</v>
      </c>
      <c r="M5" s="42">
        <f>AI3</f>
        <v>1</v>
      </c>
      <c r="N5" s="43">
        <f>T5</f>
        <v>60.52</v>
      </c>
      <c r="O5" s="43"/>
      <c r="P5" s="43">
        <v>4.4800000000000004</v>
      </c>
      <c r="Q5" s="43">
        <v>8.76</v>
      </c>
      <c r="R5" s="43">
        <v>45.18</v>
      </c>
      <c r="S5" s="43">
        <v>2.1</v>
      </c>
      <c r="T5" s="43">
        <f t="shared" ref="T5:T7" si="1">SUM(P5:S5)</f>
        <v>60.52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78"/>
      <c r="BB5" s="61"/>
      <c r="BC5" s="43"/>
      <c r="BD5" s="33"/>
      <c r="BE5" s="42"/>
      <c r="BF5" s="43"/>
      <c r="BG5" s="43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22" customFormat="1" ht="126.7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12</v>
      </c>
      <c r="M6" s="42" t="str">
        <f>AQ3</f>
        <v>СТП 63 кВА</v>
      </c>
      <c r="N6" s="43">
        <f>T6</f>
        <v>293.44799999999998</v>
      </c>
      <c r="O6" s="42"/>
      <c r="P6" s="42">
        <v>8.85</v>
      </c>
      <c r="Q6" s="42">
        <v>42.91</v>
      </c>
      <c r="R6" s="43">
        <f>217.48*1.1</f>
        <v>239.22800000000001</v>
      </c>
      <c r="S6" s="42">
        <v>2.46</v>
      </c>
      <c r="T6" s="43">
        <f t="shared" si="1"/>
        <v>293.44799999999998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62"/>
      <c r="AR6" s="33"/>
      <c r="AS6" s="33"/>
      <c r="AT6" s="33"/>
      <c r="AU6" s="33"/>
      <c r="AV6" s="33"/>
      <c r="AW6" s="33"/>
      <c r="AX6" s="33"/>
      <c r="AY6" s="42"/>
      <c r="AZ6" s="42"/>
      <c r="BA6" s="78"/>
      <c r="BB6" s="61"/>
      <c r="BC6" s="43"/>
      <c r="BD6" s="33"/>
      <c r="BE6" s="42"/>
      <c r="BF6" s="43"/>
      <c r="BG6" s="43"/>
      <c r="BH6" s="43"/>
      <c r="BI6" s="42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26.7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16</v>
      </c>
      <c r="M7" s="42">
        <f>BA3</f>
        <v>0.03</v>
      </c>
      <c r="N7" s="43">
        <f>M7*1101</f>
        <v>33.03</v>
      </c>
      <c r="O7" s="43"/>
      <c r="P7" s="43">
        <f>N7*0.08</f>
        <v>2.6424000000000003</v>
      </c>
      <c r="Q7" s="43">
        <f>N7*0.86</f>
        <v>28.405799999999999</v>
      </c>
      <c r="R7" s="43">
        <v>0</v>
      </c>
      <c r="S7" s="43">
        <f>N7*0.06</f>
        <v>1.9818</v>
      </c>
      <c r="T7" s="43">
        <f t="shared" si="1"/>
        <v>33.03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78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27" customFormat="1" ht="184.5" customHeight="1" x14ac:dyDescent="0.25">
      <c r="A8" s="114" t="s">
        <v>66</v>
      </c>
      <c r="B8" s="115" t="s">
        <v>77</v>
      </c>
      <c r="C8" s="116">
        <v>466.1</v>
      </c>
      <c r="D8" s="116"/>
      <c r="E8" s="117">
        <v>13</v>
      </c>
      <c r="F8" s="115" t="s">
        <v>88</v>
      </c>
      <c r="G8" s="115" t="s">
        <v>43</v>
      </c>
      <c r="H8" s="115" t="s">
        <v>101</v>
      </c>
      <c r="I8" s="115" t="s">
        <v>112</v>
      </c>
      <c r="J8" s="115" t="s">
        <v>122</v>
      </c>
      <c r="K8" s="118" t="s">
        <v>131</v>
      </c>
      <c r="L8" s="118"/>
      <c r="M8" s="118"/>
      <c r="N8" s="118">
        <f>SUM(N9)</f>
        <v>220.20000000000002</v>
      </c>
      <c r="O8" s="118">
        <f t="shared" ref="O8:T8" si="2">SUM(O9)</f>
        <v>0</v>
      </c>
      <c r="P8" s="118">
        <f t="shared" si="2"/>
        <v>17.616000000000003</v>
      </c>
      <c r="Q8" s="118">
        <f t="shared" si="2"/>
        <v>189.37200000000001</v>
      </c>
      <c r="R8" s="118">
        <f t="shared" si="2"/>
        <v>0</v>
      </c>
      <c r="S8" s="118">
        <f t="shared" si="2"/>
        <v>13.212</v>
      </c>
      <c r="T8" s="118">
        <f t="shared" si="2"/>
        <v>220.20000000000002</v>
      </c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18"/>
      <c r="AF8" s="119"/>
      <c r="AG8" s="118"/>
      <c r="AH8" s="120"/>
      <c r="AI8" s="121"/>
      <c r="AJ8" s="119"/>
      <c r="AK8" s="118"/>
      <c r="AL8" s="120"/>
      <c r="AM8" s="120"/>
      <c r="AN8" s="120"/>
      <c r="AO8" s="120"/>
      <c r="AP8" s="120"/>
      <c r="AQ8" s="121"/>
      <c r="AR8" s="119"/>
      <c r="AS8" s="120"/>
      <c r="AT8" s="120"/>
      <c r="AU8" s="120"/>
      <c r="AV8" s="120"/>
      <c r="AW8" s="120"/>
      <c r="AX8" s="120"/>
      <c r="AY8" s="120"/>
      <c r="AZ8" s="120"/>
      <c r="BA8" s="121">
        <v>0.2</v>
      </c>
      <c r="BB8" s="118">
        <f>T9</f>
        <v>220.20000000000002</v>
      </c>
      <c r="BC8" s="118"/>
      <c r="BD8" s="120"/>
      <c r="BE8" s="118"/>
      <c r="BF8" s="119"/>
      <c r="BG8" s="119"/>
      <c r="BH8" s="120"/>
      <c r="BI8" s="120"/>
      <c r="BJ8" s="120"/>
      <c r="BK8" s="122">
        <f>BB8</f>
        <v>220.20000000000002</v>
      </c>
      <c r="BL8" s="123">
        <v>42802</v>
      </c>
      <c r="BM8" s="120" t="s">
        <v>132</v>
      </c>
      <c r="BN8" s="120"/>
      <c r="BO8" s="124"/>
      <c r="BP8" s="125"/>
      <c r="BQ8" s="123"/>
      <c r="BR8" s="126"/>
    </row>
    <row r="9" spans="1:70" s="22" customFormat="1" ht="184.5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42" t="s">
        <v>16</v>
      </c>
      <c r="M9" s="42">
        <f>BA8</f>
        <v>0.2</v>
      </c>
      <c r="N9" s="42">
        <f>M9*1101</f>
        <v>220.20000000000002</v>
      </c>
      <c r="O9" s="42"/>
      <c r="P9" s="42">
        <f>N9*0.08</f>
        <v>17.616000000000003</v>
      </c>
      <c r="Q9" s="42">
        <f>N9*0.86</f>
        <v>189.37200000000001</v>
      </c>
      <c r="R9" s="42">
        <v>0</v>
      </c>
      <c r="S9" s="42">
        <f>N9*0.06</f>
        <v>13.212</v>
      </c>
      <c r="T9" s="42">
        <f>SUM(P9:S9)</f>
        <v>220.20000000000002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42"/>
      <c r="AF9" s="43"/>
      <c r="AG9" s="42"/>
      <c r="AH9" s="33"/>
      <c r="AI9" s="78"/>
      <c r="AJ9" s="43"/>
      <c r="AK9" s="42"/>
      <c r="AL9" s="33"/>
      <c r="AM9" s="33"/>
      <c r="AN9" s="33"/>
      <c r="AO9" s="33"/>
      <c r="AP9" s="33"/>
      <c r="AQ9" s="78"/>
      <c r="AR9" s="43"/>
      <c r="AS9" s="33"/>
      <c r="AT9" s="33"/>
      <c r="AU9" s="33"/>
      <c r="AV9" s="33"/>
      <c r="AW9" s="33"/>
      <c r="AX9" s="33"/>
      <c r="AY9" s="33"/>
      <c r="AZ9" s="33"/>
      <c r="BA9" s="78"/>
      <c r="BB9" s="61"/>
      <c r="BC9" s="42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127" customFormat="1" ht="204.75" customHeight="1" x14ac:dyDescent="0.25">
      <c r="A10" s="114" t="s">
        <v>67</v>
      </c>
      <c r="B10" s="115" t="s">
        <v>78</v>
      </c>
      <c r="C10" s="116">
        <v>466.1</v>
      </c>
      <c r="D10" s="116"/>
      <c r="E10" s="117">
        <v>12.8</v>
      </c>
      <c r="F10" s="115" t="s">
        <v>89</v>
      </c>
      <c r="G10" s="115" t="s">
        <v>43</v>
      </c>
      <c r="H10" s="115" t="s">
        <v>102</v>
      </c>
      <c r="I10" s="115" t="s">
        <v>113</v>
      </c>
      <c r="J10" s="115" t="s">
        <v>122</v>
      </c>
      <c r="K10" s="118" t="s">
        <v>131</v>
      </c>
      <c r="L10" s="118"/>
      <c r="M10" s="118"/>
      <c r="N10" s="128"/>
      <c r="O10" s="128"/>
      <c r="P10" s="128"/>
      <c r="Q10" s="128"/>
      <c r="R10" s="128"/>
      <c r="S10" s="128"/>
      <c r="T10" s="128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2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18"/>
      <c r="AZ10" s="118"/>
      <c r="BA10" s="121"/>
      <c r="BB10" s="128"/>
      <c r="BC10" s="128"/>
      <c r="BD10" s="120"/>
      <c r="BE10" s="118"/>
      <c r="BF10" s="119"/>
      <c r="BG10" s="119"/>
      <c r="BH10" s="120"/>
      <c r="BI10" s="120"/>
      <c r="BJ10" s="120"/>
      <c r="BK10" s="122"/>
      <c r="BL10" s="123">
        <v>42802</v>
      </c>
      <c r="BM10" s="120" t="s">
        <v>155</v>
      </c>
      <c r="BN10" s="120"/>
      <c r="BO10" s="124"/>
      <c r="BP10" s="125"/>
      <c r="BQ10" s="123"/>
      <c r="BR10" s="126"/>
    </row>
    <row r="11" spans="1:70" s="127" customFormat="1" ht="212.25" customHeight="1" x14ac:dyDescent="0.25">
      <c r="A11" s="114" t="s">
        <v>68</v>
      </c>
      <c r="B11" s="115" t="s">
        <v>79</v>
      </c>
      <c r="C11" s="116">
        <v>466.1</v>
      </c>
      <c r="D11" s="116"/>
      <c r="E11" s="117">
        <v>13.2</v>
      </c>
      <c r="F11" s="115" t="s">
        <v>90</v>
      </c>
      <c r="G11" s="115" t="s">
        <v>43</v>
      </c>
      <c r="H11" s="115" t="s">
        <v>103</v>
      </c>
      <c r="I11" s="115" t="s">
        <v>114</v>
      </c>
      <c r="J11" s="115" t="s">
        <v>123</v>
      </c>
      <c r="K11" s="118" t="s">
        <v>131</v>
      </c>
      <c r="L11" s="118"/>
      <c r="M11" s="118"/>
      <c r="N11" s="118"/>
      <c r="O11" s="118"/>
      <c r="P11" s="118"/>
      <c r="Q11" s="118"/>
      <c r="R11" s="118"/>
      <c r="S11" s="118"/>
      <c r="T11" s="118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2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2"/>
      <c r="BB11" s="122"/>
      <c r="BC11" s="120"/>
      <c r="BD11" s="120"/>
      <c r="BE11" s="118"/>
      <c r="BF11" s="119"/>
      <c r="BG11" s="119"/>
      <c r="BH11" s="120"/>
      <c r="BI11" s="120"/>
      <c r="BJ11" s="120"/>
      <c r="BK11" s="122"/>
      <c r="BL11" s="123">
        <v>42802</v>
      </c>
      <c r="BM11" s="120" t="s">
        <v>155</v>
      </c>
      <c r="BN11" s="120"/>
      <c r="BO11" s="124"/>
      <c r="BP11" s="125"/>
      <c r="BQ11" s="123"/>
      <c r="BR11" s="126"/>
    </row>
    <row r="12" spans="1:70" s="127" customFormat="1" ht="349.5" customHeight="1" x14ac:dyDescent="0.25">
      <c r="A12" s="114" t="s">
        <v>188</v>
      </c>
      <c r="B12" s="115">
        <v>41343688</v>
      </c>
      <c r="C12" s="116">
        <v>466.1</v>
      </c>
      <c r="D12" s="116"/>
      <c r="E12" s="117">
        <v>15</v>
      </c>
      <c r="F12" s="115" t="s">
        <v>191</v>
      </c>
      <c r="G12" s="115" t="s">
        <v>43</v>
      </c>
      <c r="H12" s="115" t="s">
        <v>190</v>
      </c>
      <c r="I12" s="115" t="s">
        <v>189</v>
      </c>
      <c r="J12" s="115"/>
      <c r="K12" s="118"/>
      <c r="L12" s="118"/>
      <c r="M12" s="118"/>
      <c r="N12" s="118">
        <f>SUM(N13:N16)</f>
        <v>1634.1799999999998</v>
      </c>
      <c r="O12" s="118">
        <f t="shared" ref="O12:T12" si="3">SUM(O13:O16)</f>
        <v>0</v>
      </c>
      <c r="P12" s="118">
        <f t="shared" si="3"/>
        <v>108.01759999999999</v>
      </c>
      <c r="Q12" s="118">
        <f t="shared" si="3"/>
        <v>1028.6251999999999</v>
      </c>
      <c r="R12" s="118">
        <f t="shared" si="3"/>
        <v>425.57</v>
      </c>
      <c r="S12" s="118">
        <f t="shared" si="3"/>
        <v>71.967200000000005</v>
      </c>
      <c r="T12" s="118">
        <f t="shared" si="3"/>
        <v>1634.1799999999998</v>
      </c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>
        <v>0.3</v>
      </c>
      <c r="AF12" s="120">
        <f>T13</f>
        <v>447.59999999999997</v>
      </c>
      <c r="AG12" s="120"/>
      <c r="AH12" s="120"/>
      <c r="AI12" s="122">
        <v>1</v>
      </c>
      <c r="AJ12" s="120">
        <f>T14</f>
        <v>60.52</v>
      </c>
      <c r="AK12" s="120"/>
      <c r="AL12" s="120"/>
      <c r="AM12" s="120"/>
      <c r="AN12" s="120"/>
      <c r="AO12" s="120"/>
      <c r="AP12" s="120"/>
      <c r="AQ12" s="120" t="s">
        <v>192</v>
      </c>
      <c r="AR12" s="120">
        <f>T15</f>
        <v>443.43999999999994</v>
      </c>
      <c r="AS12" s="120"/>
      <c r="AT12" s="120"/>
      <c r="AU12" s="120"/>
      <c r="AV12" s="120"/>
      <c r="AW12" s="120"/>
      <c r="AX12" s="120"/>
      <c r="AY12" s="120"/>
      <c r="AZ12" s="120"/>
      <c r="BA12" s="122">
        <v>0.62</v>
      </c>
      <c r="BB12" s="122">
        <f>T16</f>
        <v>682.61999999999989</v>
      </c>
      <c r="BC12" s="120"/>
      <c r="BD12" s="120"/>
      <c r="BE12" s="118"/>
      <c r="BF12" s="119"/>
      <c r="BG12" s="119"/>
      <c r="BH12" s="120"/>
      <c r="BI12" s="120"/>
      <c r="BJ12" s="120"/>
      <c r="BK12" s="122">
        <f>AF12+AJ12+AR12+BB12</f>
        <v>1634.1799999999998</v>
      </c>
      <c r="BL12" s="123">
        <v>42814</v>
      </c>
      <c r="BM12" s="120"/>
      <c r="BN12" s="120"/>
      <c r="BO12" s="124"/>
      <c r="BP12" s="125"/>
      <c r="BQ12" s="123"/>
      <c r="BR12" s="126"/>
    </row>
    <row r="13" spans="1:70" s="92" customFormat="1" ht="167.45" customHeight="1" x14ac:dyDescent="0.25">
      <c r="A13" s="79"/>
      <c r="B13" s="80"/>
      <c r="C13" s="81"/>
      <c r="D13" s="81"/>
      <c r="E13" s="82"/>
      <c r="F13" s="80"/>
      <c r="G13" s="80"/>
      <c r="H13" s="80"/>
      <c r="I13" s="80"/>
      <c r="J13" s="80"/>
      <c r="K13" s="83"/>
      <c r="L13" s="6" t="s">
        <v>7</v>
      </c>
      <c r="M13" s="93">
        <f>AE12</f>
        <v>0.3</v>
      </c>
      <c r="N13" s="84">
        <f>M13*1492</f>
        <v>447.59999999999997</v>
      </c>
      <c r="O13" s="84"/>
      <c r="P13" s="84">
        <f>N13*0.08</f>
        <v>35.808</v>
      </c>
      <c r="Q13" s="84">
        <f>N13*0.87</f>
        <v>389.41199999999998</v>
      </c>
      <c r="R13" s="84">
        <v>0</v>
      </c>
      <c r="S13" s="84">
        <f>N13*0.05</f>
        <v>22.38</v>
      </c>
      <c r="T13" s="84">
        <f>SUM(P13:S13)</f>
        <v>447.59999999999997</v>
      </c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6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6"/>
      <c r="BB13" s="86"/>
      <c r="BC13" s="85"/>
      <c r="BD13" s="85"/>
      <c r="BE13" s="83"/>
      <c r="BF13" s="87"/>
      <c r="BG13" s="87"/>
      <c r="BH13" s="85"/>
      <c r="BI13" s="85"/>
      <c r="BJ13" s="85"/>
      <c r="BK13" s="86"/>
      <c r="BL13" s="88"/>
      <c r="BM13" s="85"/>
      <c r="BN13" s="85"/>
      <c r="BO13" s="89"/>
      <c r="BP13" s="90"/>
      <c r="BQ13" s="88"/>
      <c r="BR13" s="91"/>
    </row>
    <row r="14" spans="1:70" s="92" customFormat="1" ht="167.45" customHeight="1" x14ac:dyDescent="0.25">
      <c r="A14" s="79"/>
      <c r="B14" s="80"/>
      <c r="C14" s="81"/>
      <c r="D14" s="81"/>
      <c r="E14" s="82"/>
      <c r="F14" s="80"/>
      <c r="G14" s="80"/>
      <c r="H14" s="80"/>
      <c r="I14" s="80"/>
      <c r="J14" s="80"/>
      <c r="K14" s="83"/>
      <c r="L14" s="6" t="s">
        <v>9</v>
      </c>
      <c r="M14" s="93">
        <f>AI12</f>
        <v>1</v>
      </c>
      <c r="N14" s="84">
        <f>T14</f>
        <v>60.52</v>
      </c>
      <c r="O14" s="84"/>
      <c r="P14" s="84">
        <v>4.4800000000000004</v>
      </c>
      <c r="Q14" s="84">
        <v>8.76</v>
      </c>
      <c r="R14" s="84">
        <v>45.18</v>
      </c>
      <c r="S14" s="84">
        <v>2.1</v>
      </c>
      <c r="T14" s="84">
        <f t="shared" ref="T14:T15" si="4">SUM(P14:S14)</f>
        <v>60.52</v>
      </c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6"/>
      <c r="BB14" s="86"/>
      <c r="BC14" s="85"/>
      <c r="BD14" s="85"/>
      <c r="BE14" s="83"/>
      <c r="BF14" s="87"/>
      <c r="BG14" s="87"/>
      <c r="BH14" s="85"/>
      <c r="BI14" s="85"/>
      <c r="BJ14" s="85"/>
      <c r="BK14" s="86"/>
      <c r="BL14" s="88"/>
      <c r="BM14" s="85"/>
      <c r="BN14" s="85"/>
      <c r="BO14" s="89"/>
      <c r="BP14" s="90"/>
      <c r="BQ14" s="88"/>
      <c r="BR14" s="91"/>
    </row>
    <row r="15" spans="1:70" s="92" customFormat="1" ht="167.45" customHeight="1" x14ac:dyDescent="0.25">
      <c r="A15" s="79"/>
      <c r="B15" s="80"/>
      <c r="C15" s="81"/>
      <c r="D15" s="81"/>
      <c r="E15" s="82"/>
      <c r="F15" s="80"/>
      <c r="G15" s="80"/>
      <c r="H15" s="80"/>
      <c r="I15" s="80"/>
      <c r="J15" s="80"/>
      <c r="K15" s="83"/>
      <c r="L15" s="6" t="s">
        <v>12</v>
      </c>
      <c r="M15" s="93" t="str">
        <f>AQ12</f>
        <v>КТП 100 кВА (с тр-ром 63 кВА)</v>
      </c>
      <c r="N15" s="84">
        <f>T15</f>
        <v>443.43999999999994</v>
      </c>
      <c r="O15" s="84"/>
      <c r="P15" s="84">
        <v>13.12</v>
      </c>
      <c r="Q15" s="84">
        <v>43.4</v>
      </c>
      <c r="R15" s="84">
        <v>380.39</v>
      </c>
      <c r="S15" s="84">
        <v>6.53</v>
      </c>
      <c r="T15" s="84">
        <f t="shared" si="4"/>
        <v>443.43999999999994</v>
      </c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6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6"/>
      <c r="BB15" s="86"/>
      <c r="BC15" s="85"/>
      <c r="BD15" s="85"/>
      <c r="BE15" s="83"/>
      <c r="BF15" s="87"/>
      <c r="BG15" s="87"/>
      <c r="BH15" s="85"/>
      <c r="BI15" s="85"/>
      <c r="BJ15" s="85"/>
      <c r="BK15" s="86"/>
      <c r="BL15" s="88"/>
      <c r="BM15" s="85"/>
      <c r="BN15" s="85"/>
      <c r="BO15" s="89"/>
      <c r="BP15" s="90"/>
      <c r="BQ15" s="88"/>
      <c r="BR15" s="91"/>
    </row>
    <row r="16" spans="1:70" s="92" customFormat="1" ht="167.45" customHeight="1" x14ac:dyDescent="0.25">
      <c r="A16" s="79"/>
      <c r="B16" s="80"/>
      <c r="C16" s="81"/>
      <c r="D16" s="81"/>
      <c r="E16" s="82"/>
      <c r="F16" s="80"/>
      <c r="G16" s="80"/>
      <c r="H16" s="80"/>
      <c r="I16" s="80"/>
      <c r="J16" s="80"/>
      <c r="K16" s="83"/>
      <c r="L16" s="6" t="s">
        <v>16</v>
      </c>
      <c r="M16" s="93">
        <f>BA12</f>
        <v>0.62</v>
      </c>
      <c r="N16" s="84">
        <f>M16*1101</f>
        <v>682.62</v>
      </c>
      <c r="O16" s="84"/>
      <c r="P16" s="84">
        <f>N16*0.08</f>
        <v>54.6096</v>
      </c>
      <c r="Q16" s="84">
        <f>N16*0.86</f>
        <v>587.05319999999995</v>
      </c>
      <c r="R16" s="84">
        <v>0</v>
      </c>
      <c r="S16" s="84">
        <f>N16*0.06</f>
        <v>40.9572</v>
      </c>
      <c r="T16" s="84">
        <f>SUM(P16:S16)</f>
        <v>682.61999999999989</v>
      </c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6"/>
      <c r="BB16" s="86"/>
      <c r="BC16" s="85"/>
      <c r="BD16" s="85"/>
      <c r="BE16" s="83"/>
      <c r="BF16" s="87"/>
      <c r="BG16" s="87"/>
      <c r="BH16" s="85"/>
      <c r="BI16" s="85"/>
      <c r="BJ16" s="85"/>
      <c r="BK16" s="86"/>
      <c r="BL16" s="88"/>
      <c r="BM16" s="85"/>
      <c r="BN16" s="85"/>
      <c r="BO16" s="89"/>
      <c r="BP16" s="90"/>
      <c r="BQ16" s="88"/>
      <c r="BR16" s="91"/>
    </row>
    <row r="17" spans="1:83" s="127" customFormat="1" ht="409.5" customHeight="1" x14ac:dyDescent="0.25">
      <c r="A17" s="114" t="s">
        <v>174</v>
      </c>
      <c r="B17" s="115">
        <v>41343717</v>
      </c>
      <c r="C17" s="116">
        <v>466.1</v>
      </c>
      <c r="D17" s="116"/>
      <c r="E17" s="117">
        <v>15</v>
      </c>
      <c r="F17" s="115" t="s">
        <v>175</v>
      </c>
      <c r="G17" s="115" t="s">
        <v>43</v>
      </c>
      <c r="H17" s="115" t="s">
        <v>176</v>
      </c>
      <c r="I17" s="115" t="s">
        <v>177</v>
      </c>
      <c r="J17" s="115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2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2"/>
      <c r="BB17" s="122"/>
      <c r="BC17" s="120"/>
      <c r="BD17" s="120"/>
      <c r="BE17" s="118"/>
      <c r="BF17" s="119"/>
      <c r="BG17" s="119"/>
      <c r="BH17" s="120"/>
      <c r="BI17" s="120"/>
      <c r="BJ17" s="120"/>
      <c r="BK17" s="122"/>
      <c r="BL17" s="123">
        <v>42795</v>
      </c>
      <c r="BM17" s="120" t="s">
        <v>193</v>
      </c>
      <c r="BN17" s="120"/>
      <c r="BO17" s="124"/>
      <c r="BP17" s="125"/>
      <c r="BQ17" s="123"/>
      <c r="BR17" s="126"/>
    </row>
    <row r="18" spans="1:83" s="127" customFormat="1" ht="409.5" customHeight="1" x14ac:dyDescent="0.25">
      <c r="A18" s="114" t="s">
        <v>178</v>
      </c>
      <c r="B18" s="115">
        <v>41343736</v>
      </c>
      <c r="C18" s="116">
        <v>466.1</v>
      </c>
      <c r="D18" s="116"/>
      <c r="E18" s="117">
        <v>15</v>
      </c>
      <c r="F18" s="115" t="s">
        <v>179</v>
      </c>
      <c r="G18" s="115" t="s">
        <v>43</v>
      </c>
      <c r="H18" s="115" t="s">
        <v>180</v>
      </c>
      <c r="I18" s="115" t="s">
        <v>181</v>
      </c>
      <c r="J18" s="115"/>
      <c r="K18" s="118" t="s">
        <v>182</v>
      </c>
      <c r="L18" s="118"/>
      <c r="M18" s="118"/>
      <c r="N18" s="118">
        <f>SUM(N19)</f>
        <v>297.27000000000004</v>
      </c>
      <c r="O18" s="118">
        <f t="shared" ref="O18:T18" si="5">SUM(O19)</f>
        <v>0</v>
      </c>
      <c r="P18" s="118">
        <f t="shared" si="5"/>
        <v>23.781600000000005</v>
      </c>
      <c r="Q18" s="118">
        <f t="shared" si="5"/>
        <v>255.65220000000002</v>
      </c>
      <c r="R18" s="118">
        <f t="shared" si="5"/>
        <v>0</v>
      </c>
      <c r="S18" s="118">
        <f t="shared" si="5"/>
        <v>17.836200000000002</v>
      </c>
      <c r="T18" s="118">
        <f t="shared" si="5"/>
        <v>297.27000000000004</v>
      </c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2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2">
        <v>0.27</v>
      </c>
      <c r="BB18" s="122">
        <f>T19</f>
        <v>297.27000000000004</v>
      </c>
      <c r="BC18" s="120"/>
      <c r="BD18" s="120"/>
      <c r="BE18" s="118"/>
      <c r="BF18" s="119"/>
      <c r="BG18" s="119"/>
      <c r="BH18" s="120"/>
      <c r="BI18" s="120"/>
      <c r="BJ18" s="120"/>
      <c r="BK18" s="122">
        <f>BB18</f>
        <v>297.27000000000004</v>
      </c>
      <c r="BL18" s="123">
        <v>42795</v>
      </c>
      <c r="BM18" s="120" t="s">
        <v>194</v>
      </c>
      <c r="BN18" s="120"/>
      <c r="BO18" s="124"/>
      <c r="BP18" s="125"/>
      <c r="BQ18" s="123"/>
      <c r="BR18" s="126"/>
    </row>
    <row r="19" spans="1:83" s="113" customFormat="1" ht="115.9" customHeight="1" x14ac:dyDescent="0.25">
      <c r="A19" s="109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 t="s">
        <v>16</v>
      </c>
      <c r="M19" s="42">
        <f>BA18</f>
        <v>0.27</v>
      </c>
      <c r="N19" s="42">
        <f>M19*1101</f>
        <v>297.27000000000004</v>
      </c>
      <c r="O19" s="42"/>
      <c r="P19" s="38">
        <f>N19*0.08</f>
        <v>23.781600000000005</v>
      </c>
      <c r="Q19" s="38">
        <f>N19*0.86</f>
        <v>255.65220000000002</v>
      </c>
      <c r="R19" s="38">
        <v>0</v>
      </c>
      <c r="S19" s="38">
        <f>N19*0.06</f>
        <v>17.836200000000002</v>
      </c>
      <c r="T19" s="42">
        <f>SUM(P19:S19)</f>
        <v>297.27000000000004</v>
      </c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107"/>
      <c r="AF19" s="42"/>
      <c r="AG19" s="42"/>
      <c r="AH19" s="42"/>
      <c r="AI19" s="42"/>
      <c r="AJ19" s="42"/>
      <c r="AK19" s="42"/>
      <c r="AL19" s="42"/>
      <c r="AM19" s="42"/>
      <c r="AN19" s="107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107"/>
      <c r="BA19" s="42"/>
      <c r="BB19" s="107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107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110"/>
      <c r="CD19" s="111"/>
      <c r="CE19" s="112"/>
    </row>
    <row r="20" spans="1:83" s="127" customFormat="1" ht="409.5" customHeight="1" x14ac:dyDescent="0.25">
      <c r="A20" s="114" t="s">
        <v>183</v>
      </c>
      <c r="B20" s="115">
        <v>41345413</v>
      </c>
      <c r="C20" s="116">
        <v>466.1</v>
      </c>
      <c r="D20" s="116"/>
      <c r="E20" s="117">
        <v>15</v>
      </c>
      <c r="F20" s="115" t="s">
        <v>184</v>
      </c>
      <c r="G20" s="115" t="s">
        <v>43</v>
      </c>
      <c r="H20" s="115" t="s">
        <v>185</v>
      </c>
      <c r="I20" s="115" t="s">
        <v>186</v>
      </c>
      <c r="J20" s="115" t="s">
        <v>187</v>
      </c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2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2"/>
      <c r="BB20" s="122"/>
      <c r="BC20" s="120"/>
      <c r="BD20" s="120"/>
      <c r="BE20" s="118"/>
      <c r="BF20" s="119"/>
      <c r="BG20" s="119"/>
      <c r="BH20" s="120"/>
      <c r="BI20" s="120"/>
      <c r="BJ20" s="120"/>
      <c r="BK20" s="122"/>
      <c r="BL20" s="123">
        <v>42800</v>
      </c>
      <c r="BM20" s="120" t="s">
        <v>195</v>
      </c>
      <c r="BN20" s="120"/>
      <c r="BO20" s="124"/>
      <c r="BP20" s="125"/>
      <c r="BQ20" s="123"/>
      <c r="BR20" s="126"/>
    </row>
    <row r="21" spans="1:83" s="145" customFormat="1" ht="409.5" customHeight="1" x14ac:dyDescent="0.25">
      <c r="A21" s="131" t="s">
        <v>51</v>
      </c>
      <c r="B21" s="132" t="s">
        <v>54</v>
      </c>
      <c r="C21" s="133">
        <v>466.1</v>
      </c>
      <c r="D21" s="133">
        <v>466.1</v>
      </c>
      <c r="E21" s="134">
        <v>12</v>
      </c>
      <c r="F21" s="132" t="s">
        <v>57</v>
      </c>
      <c r="G21" s="132" t="s">
        <v>44</v>
      </c>
      <c r="H21" s="132" t="s">
        <v>60</v>
      </c>
      <c r="I21" s="132" t="s">
        <v>163</v>
      </c>
      <c r="J21" s="132" t="s">
        <v>164</v>
      </c>
      <c r="K21" s="135" t="s">
        <v>161</v>
      </c>
      <c r="L21" s="135"/>
      <c r="M21" s="135"/>
      <c r="N21" s="135">
        <f>SUM(N22:N24)</f>
        <v>748.41999999999985</v>
      </c>
      <c r="O21" s="135">
        <f t="shared" ref="O21:T21" si="6">SUM(O22:O24)</f>
        <v>0</v>
      </c>
      <c r="P21" s="135">
        <f t="shared" si="6"/>
        <v>31.2544</v>
      </c>
      <c r="Q21" s="135">
        <f t="shared" si="6"/>
        <v>223.48480000000001</v>
      </c>
      <c r="R21" s="135">
        <f t="shared" si="6"/>
        <v>475.26</v>
      </c>
      <c r="S21" s="135">
        <f t="shared" si="6"/>
        <v>18.4208</v>
      </c>
      <c r="T21" s="135">
        <f t="shared" si="6"/>
        <v>748.41999999999985</v>
      </c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40"/>
      <c r="AJ21" s="137"/>
      <c r="AK21" s="137"/>
      <c r="AL21" s="137"/>
      <c r="AM21" s="137"/>
      <c r="AN21" s="137"/>
      <c r="AO21" s="137"/>
      <c r="AP21" s="137"/>
      <c r="AQ21" s="137" t="s">
        <v>157</v>
      </c>
      <c r="AR21" s="137">
        <f>T22+T23</f>
        <v>550.2399999999999</v>
      </c>
      <c r="AS21" s="137"/>
      <c r="AT21" s="137"/>
      <c r="AU21" s="137"/>
      <c r="AV21" s="137"/>
      <c r="AW21" s="137"/>
      <c r="AX21" s="137"/>
      <c r="AY21" s="137"/>
      <c r="AZ21" s="137"/>
      <c r="BA21" s="140">
        <v>0.18</v>
      </c>
      <c r="BB21" s="140">
        <f>T24</f>
        <v>198.18</v>
      </c>
      <c r="BC21" s="137"/>
      <c r="BD21" s="137"/>
      <c r="BE21" s="135"/>
      <c r="BF21" s="139"/>
      <c r="BG21" s="139"/>
      <c r="BH21" s="137"/>
      <c r="BI21" s="137"/>
      <c r="BJ21" s="137"/>
      <c r="BK21" s="140">
        <f>AR21+BB21</f>
        <v>748.41999999999985</v>
      </c>
      <c r="BL21" s="141">
        <v>42748</v>
      </c>
      <c r="BM21" s="137" t="s">
        <v>158</v>
      </c>
      <c r="BN21" s="137"/>
      <c r="BO21" s="142"/>
      <c r="BP21" s="143"/>
      <c r="BQ21" s="141"/>
      <c r="BR21" s="144"/>
    </row>
    <row r="22" spans="1:83" s="92" customFormat="1" ht="131.44999999999999" customHeight="1" x14ac:dyDescent="0.25">
      <c r="A22" s="79"/>
      <c r="B22" s="80"/>
      <c r="C22" s="81"/>
      <c r="D22" s="81"/>
      <c r="E22" s="82"/>
      <c r="F22" s="80"/>
      <c r="G22" s="80"/>
      <c r="H22" s="80"/>
      <c r="I22" s="80"/>
      <c r="J22" s="80"/>
      <c r="K22" s="83"/>
      <c r="L22" s="167" t="s">
        <v>12</v>
      </c>
      <c r="M22" s="83" t="s">
        <v>172</v>
      </c>
      <c r="N22" s="84">
        <f>T22</f>
        <v>540.58999999999992</v>
      </c>
      <c r="O22" s="84"/>
      <c r="P22" s="84">
        <v>15.4</v>
      </c>
      <c r="Q22" s="84">
        <v>43.4</v>
      </c>
      <c r="R22" s="84">
        <v>475.26</v>
      </c>
      <c r="S22" s="84">
        <v>6.53</v>
      </c>
      <c r="T22" s="84">
        <f t="shared" ref="T22:T23" si="7">SUM(P22:S22)</f>
        <v>540.58999999999992</v>
      </c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6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6"/>
      <c r="BB22" s="86"/>
      <c r="BC22" s="85"/>
      <c r="BD22" s="85"/>
      <c r="BE22" s="83"/>
      <c r="BF22" s="87"/>
      <c r="BG22" s="87"/>
      <c r="BH22" s="85"/>
      <c r="BI22" s="85"/>
      <c r="BJ22" s="85"/>
      <c r="BK22" s="86"/>
      <c r="BL22" s="88"/>
      <c r="BM22" s="85"/>
      <c r="BN22" s="85"/>
      <c r="BO22" s="89"/>
      <c r="BP22" s="90"/>
      <c r="BQ22" s="88"/>
      <c r="BR22" s="91"/>
    </row>
    <row r="23" spans="1:83" s="92" customFormat="1" ht="131.44999999999999" customHeight="1" x14ac:dyDescent="0.25">
      <c r="A23" s="79"/>
      <c r="B23" s="80"/>
      <c r="C23" s="81"/>
      <c r="D23" s="81"/>
      <c r="E23" s="82"/>
      <c r="F23" s="80"/>
      <c r="G23" s="80"/>
      <c r="H23" s="80"/>
      <c r="I23" s="80"/>
      <c r="J23" s="80"/>
      <c r="K23" s="83"/>
      <c r="L23" s="168"/>
      <c r="M23" s="83" t="s">
        <v>173</v>
      </c>
      <c r="N23" s="84">
        <f>T23</f>
        <v>9.65</v>
      </c>
      <c r="O23" s="84"/>
      <c r="P23" s="84">
        <v>0</v>
      </c>
      <c r="Q23" s="84">
        <v>9.65</v>
      </c>
      <c r="R23" s="84" t="s">
        <v>145</v>
      </c>
      <c r="S23" s="84">
        <v>0</v>
      </c>
      <c r="T23" s="84">
        <f t="shared" si="7"/>
        <v>9.65</v>
      </c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6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6"/>
      <c r="BB23" s="86"/>
      <c r="BC23" s="85"/>
      <c r="BD23" s="85"/>
      <c r="BE23" s="83"/>
      <c r="BF23" s="87"/>
      <c r="BG23" s="87"/>
      <c r="BH23" s="85"/>
      <c r="BI23" s="85"/>
      <c r="BJ23" s="85"/>
      <c r="BK23" s="86"/>
      <c r="BL23" s="88"/>
      <c r="BM23" s="85"/>
      <c r="BN23" s="85"/>
      <c r="BO23" s="89"/>
      <c r="BP23" s="90"/>
      <c r="BQ23" s="88"/>
      <c r="BR23" s="91"/>
    </row>
    <row r="24" spans="1:83" s="92" customFormat="1" ht="131.44999999999999" customHeight="1" x14ac:dyDescent="0.25">
      <c r="A24" s="79"/>
      <c r="B24" s="80"/>
      <c r="C24" s="81"/>
      <c r="D24" s="81"/>
      <c r="E24" s="82"/>
      <c r="F24" s="80"/>
      <c r="G24" s="80"/>
      <c r="H24" s="80"/>
      <c r="I24" s="80"/>
      <c r="J24" s="80"/>
      <c r="K24" s="83"/>
      <c r="L24" s="6" t="s">
        <v>16</v>
      </c>
      <c r="M24" s="84">
        <f>BA21</f>
        <v>0.18</v>
      </c>
      <c r="N24" s="84">
        <f>M24*1101</f>
        <v>198.18</v>
      </c>
      <c r="O24" s="84"/>
      <c r="P24" s="84">
        <f>N24*0.08</f>
        <v>15.8544</v>
      </c>
      <c r="Q24" s="84">
        <f>N24*0.86</f>
        <v>170.4348</v>
      </c>
      <c r="R24" s="84">
        <v>0</v>
      </c>
      <c r="S24" s="84">
        <f>N24*0.06</f>
        <v>11.8908</v>
      </c>
      <c r="T24" s="84">
        <f>SUM(P24:S24)</f>
        <v>198.18</v>
      </c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6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6"/>
      <c r="BB24" s="86"/>
      <c r="BC24" s="85"/>
      <c r="BD24" s="85"/>
      <c r="BE24" s="83"/>
      <c r="BF24" s="87"/>
      <c r="BG24" s="87"/>
      <c r="BH24" s="85"/>
      <c r="BI24" s="85"/>
      <c r="BJ24" s="85"/>
      <c r="BK24" s="86"/>
      <c r="BL24" s="88"/>
      <c r="BM24" s="85"/>
      <c r="BN24" s="85"/>
      <c r="BO24" s="89"/>
      <c r="BP24" s="90"/>
      <c r="BQ24" s="88"/>
      <c r="BR24" s="91"/>
    </row>
    <row r="25" spans="1:83" s="145" customFormat="1" ht="212.25" customHeight="1" x14ac:dyDescent="0.25">
      <c r="A25" s="131" t="s">
        <v>47</v>
      </c>
      <c r="B25" s="132" t="s">
        <v>48</v>
      </c>
      <c r="C25" s="133">
        <v>466.1</v>
      </c>
      <c r="D25" s="133">
        <v>466.1</v>
      </c>
      <c r="E25" s="134">
        <v>9</v>
      </c>
      <c r="F25" s="132" t="s">
        <v>49</v>
      </c>
      <c r="G25" s="132" t="s">
        <v>44</v>
      </c>
      <c r="H25" s="132" t="s">
        <v>50</v>
      </c>
      <c r="I25" s="132" t="s">
        <v>46</v>
      </c>
      <c r="J25" s="132" t="s">
        <v>159</v>
      </c>
      <c r="K25" s="135" t="s">
        <v>162</v>
      </c>
      <c r="L25" s="135"/>
      <c r="M25" s="135"/>
      <c r="N25" s="135"/>
      <c r="O25" s="135"/>
      <c r="P25" s="135"/>
      <c r="Q25" s="135"/>
      <c r="R25" s="135"/>
      <c r="S25" s="135"/>
      <c r="T25" s="135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40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40"/>
      <c r="BB25" s="140"/>
      <c r="BC25" s="137"/>
      <c r="BD25" s="137"/>
      <c r="BE25" s="135"/>
      <c r="BF25" s="139"/>
      <c r="BG25" s="139"/>
      <c r="BH25" s="137"/>
      <c r="BI25" s="137"/>
      <c r="BJ25" s="137"/>
      <c r="BK25" s="140"/>
      <c r="BL25" s="141">
        <v>42749</v>
      </c>
      <c r="BM25" s="137" t="s">
        <v>160</v>
      </c>
      <c r="BN25" s="137"/>
      <c r="BO25" s="142"/>
      <c r="BP25" s="143"/>
      <c r="BQ25" s="141"/>
      <c r="BR25" s="144"/>
    </row>
    <row r="26" spans="1:83" s="145" customFormat="1" ht="409.5" customHeight="1" x14ac:dyDescent="0.25">
      <c r="A26" s="131" t="s">
        <v>52</v>
      </c>
      <c r="B26" s="132" t="s">
        <v>55</v>
      </c>
      <c r="C26" s="133">
        <v>466.1</v>
      </c>
      <c r="D26" s="133">
        <v>466.1</v>
      </c>
      <c r="E26" s="134">
        <v>12</v>
      </c>
      <c r="F26" s="132" t="s">
        <v>58</v>
      </c>
      <c r="G26" s="132" t="s">
        <v>44</v>
      </c>
      <c r="H26" s="132" t="s">
        <v>61</v>
      </c>
      <c r="I26" s="132" t="s">
        <v>165</v>
      </c>
      <c r="J26" s="132" t="s">
        <v>63</v>
      </c>
      <c r="K26" s="135" t="s">
        <v>166</v>
      </c>
      <c r="L26" s="135"/>
      <c r="M26" s="135"/>
      <c r="N26" s="135">
        <f>SUM(N27:N30)</f>
        <v>2478.4599999999996</v>
      </c>
      <c r="O26" s="135">
        <f t="shared" ref="O26:T26" si="8">SUM(O27:O30)</f>
        <v>0</v>
      </c>
      <c r="P26" s="135">
        <f t="shared" si="8"/>
        <v>170.06800000000001</v>
      </c>
      <c r="Q26" s="135">
        <f t="shared" si="8"/>
        <v>1681.6010000000001</v>
      </c>
      <c r="R26" s="135">
        <f t="shared" si="8"/>
        <v>520.43999999999994</v>
      </c>
      <c r="S26" s="135">
        <f t="shared" si="8"/>
        <v>106.351</v>
      </c>
      <c r="T26" s="135">
        <f t="shared" si="8"/>
        <v>2478.4599999999996</v>
      </c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 t="s">
        <v>168</v>
      </c>
      <c r="AF26" s="137">
        <f>T27</f>
        <v>1491.9999999999998</v>
      </c>
      <c r="AG26" s="137"/>
      <c r="AH26" s="137"/>
      <c r="AI26" s="140">
        <v>1</v>
      </c>
      <c r="AJ26" s="137">
        <f>T28</f>
        <v>60.52</v>
      </c>
      <c r="AK26" s="137"/>
      <c r="AL26" s="137"/>
      <c r="AM26" s="137"/>
      <c r="AN26" s="137"/>
      <c r="AO26" s="137"/>
      <c r="AP26" s="137"/>
      <c r="AQ26" s="137" t="s">
        <v>170</v>
      </c>
      <c r="AR26" s="137">
        <f>T29</f>
        <v>540.58999999999992</v>
      </c>
      <c r="AS26" s="137"/>
      <c r="AT26" s="137"/>
      <c r="AU26" s="137"/>
      <c r="AV26" s="137"/>
      <c r="AW26" s="137"/>
      <c r="AX26" s="137"/>
      <c r="AY26" s="137"/>
      <c r="AZ26" s="137"/>
      <c r="BA26" s="140" t="s">
        <v>169</v>
      </c>
      <c r="BB26" s="140">
        <f>T30</f>
        <v>385.34999999999991</v>
      </c>
      <c r="BC26" s="137"/>
      <c r="BD26" s="137"/>
      <c r="BE26" s="135"/>
      <c r="BF26" s="139"/>
      <c r="BG26" s="139"/>
      <c r="BH26" s="137"/>
      <c r="BI26" s="137"/>
      <c r="BJ26" s="137"/>
      <c r="BK26" s="140">
        <f>AF26+AJ26+AR26+BB26</f>
        <v>2478.4599999999996</v>
      </c>
      <c r="BL26" s="141">
        <v>42782</v>
      </c>
      <c r="BM26" s="137"/>
      <c r="BN26" s="137"/>
      <c r="BO26" s="142"/>
      <c r="BP26" s="143"/>
      <c r="BQ26" s="141"/>
      <c r="BR26" s="144"/>
    </row>
    <row r="27" spans="1:83" s="92" customFormat="1" ht="195" customHeight="1" x14ac:dyDescent="0.25">
      <c r="A27" s="79"/>
      <c r="B27" s="80"/>
      <c r="C27" s="81"/>
      <c r="D27" s="81"/>
      <c r="E27" s="82"/>
      <c r="F27" s="80"/>
      <c r="G27" s="80"/>
      <c r="H27" s="80"/>
      <c r="I27" s="80"/>
      <c r="J27" s="80"/>
      <c r="K27" s="83"/>
      <c r="L27" s="6" t="s">
        <v>7</v>
      </c>
      <c r="M27" s="93" t="str">
        <f>AE26</f>
        <v>1 км (в том числе 0,4 км с учетом обеспечения возможности совместной подвески ВЛИ-0,4 кВ)</v>
      </c>
      <c r="N27" s="84">
        <f>1*1492</f>
        <v>1492</v>
      </c>
      <c r="O27" s="84"/>
      <c r="P27" s="84">
        <f>N27*0.08</f>
        <v>119.36</v>
      </c>
      <c r="Q27" s="84">
        <f>N27*0.87</f>
        <v>1298.04</v>
      </c>
      <c r="R27" s="84">
        <v>0</v>
      </c>
      <c r="S27" s="84">
        <f>N27*0.05</f>
        <v>74.600000000000009</v>
      </c>
      <c r="T27" s="84">
        <f>SUM(P27:S27)</f>
        <v>1491.9999999999998</v>
      </c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6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6"/>
      <c r="BB27" s="86"/>
      <c r="BC27" s="85"/>
      <c r="BD27" s="85"/>
      <c r="BE27" s="83"/>
      <c r="BF27" s="87"/>
      <c r="BG27" s="87"/>
      <c r="BH27" s="85"/>
      <c r="BI27" s="85"/>
      <c r="BJ27" s="85"/>
      <c r="BK27" s="86"/>
      <c r="BL27" s="88"/>
      <c r="BM27" s="85"/>
      <c r="BN27" s="85"/>
      <c r="BO27" s="89"/>
      <c r="BP27" s="90"/>
      <c r="BQ27" s="88"/>
      <c r="BR27" s="91"/>
    </row>
    <row r="28" spans="1:83" s="92" customFormat="1" ht="139.15" customHeight="1" x14ac:dyDescent="0.25">
      <c r="A28" s="79"/>
      <c r="B28" s="80"/>
      <c r="C28" s="81"/>
      <c r="D28" s="81"/>
      <c r="E28" s="82"/>
      <c r="F28" s="80"/>
      <c r="G28" s="80"/>
      <c r="H28" s="80"/>
      <c r="I28" s="80"/>
      <c r="J28" s="80"/>
      <c r="K28" s="83"/>
      <c r="L28" s="6" t="s">
        <v>9</v>
      </c>
      <c r="M28" s="93">
        <f>AI26</f>
        <v>1</v>
      </c>
      <c r="N28" s="84">
        <f>T28</f>
        <v>60.52</v>
      </c>
      <c r="O28" s="84"/>
      <c r="P28" s="84">
        <v>4.4800000000000004</v>
      </c>
      <c r="Q28" s="84">
        <v>8.76</v>
      </c>
      <c r="R28" s="84">
        <v>45.18</v>
      </c>
      <c r="S28" s="84">
        <v>2.1</v>
      </c>
      <c r="T28" s="84">
        <f t="shared" ref="T28:T29" si="9">SUM(P28:S28)</f>
        <v>60.52</v>
      </c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6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6"/>
      <c r="BB28" s="86"/>
      <c r="BC28" s="85"/>
      <c r="BD28" s="85"/>
      <c r="BE28" s="83"/>
      <c r="BF28" s="87"/>
      <c r="BG28" s="87"/>
      <c r="BH28" s="85"/>
      <c r="BI28" s="85"/>
      <c r="BJ28" s="85"/>
      <c r="BK28" s="86"/>
      <c r="BL28" s="88"/>
      <c r="BM28" s="85"/>
      <c r="BN28" s="85"/>
      <c r="BO28" s="89"/>
      <c r="BP28" s="90"/>
      <c r="BQ28" s="88"/>
      <c r="BR28" s="91"/>
    </row>
    <row r="29" spans="1:83" s="92" customFormat="1" ht="139.15" customHeight="1" x14ac:dyDescent="0.25">
      <c r="A29" s="79"/>
      <c r="B29" s="80"/>
      <c r="C29" s="81"/>
      <c r="D29" s="81"/>
      <c r="E29" s="82"/>
      <c r="F29" s="80"/>
      <c r="G29" s="80"/>
      <c r="H29" s="80"/>
      <c r="I29" s="80"/>
      <c r="J29" s="80"/>
      <c r="K29" s="83"/>
      <c r="L29" s="6" t="s">
        <v>12</v>
      </c>
      <c r="M29" s="93" t="str">
        <f>AQ26</f>
        <v xml:space="preserve">Монтаж КТП 250 кВА (с тр-ром 160 кВА)
</v>
      </c>
      <c r="N29" s="84">
        <f>T29</f>
        <v>540.58999999999992</v>
      </c>
      <c r="O29" s="84"/>
      <c r="P29" s="84">
        <v>15.4</v>
      </c>
      <c r="Q29" s="84">
        <v>43.4</v>
      </c>
      <c r="R29" s="84">
        <v>475.26</v>
      </c>
      <c r="S29" s="84">
        <v>6.53</v>
      </c>
      <c r="T29" s="84">
        <f t="shared" si="9"/>
        <v>540.58999999999992</v>
      </c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6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6"/>
      <c r="BB29" s="86"/>
      <c r="BC29" s="85"/>
      <c r="BD29" s="85"/>
      <c r="BE29" s="83"/>
      <c r="BF29" s="87"/>
      <c r="BG29" s="87"/>
      <c r="BH29" s="85"/>
      <c r="BI29" s="85"/>
      <c r="BJ29" s="85"/>
      <c r="BK29" s="86"/>
      <c r="BL29" s="88"/>
      <c r="BM29" s="85"/>
      <c r="BN29" s="85"/>
      <c r="BO29" s="89"/>
      <c r="BP29" s="90"/>
      <c r="BQ29" s="88"/>
      <c r="BR29" s="91"/>
    </row>
    <row r="30" spans="1:83" s="92" customFormat="1" ht="139.15" customHeight="1" x14ac:dyDescent="0.25">
      <c r="A30" s="79"/>
      <c r="B30" s="80"/>
      <c r="C30" s="81"/>
      <c r="D30" s="81"/>
      <c r="E30" s="82"/>
      <c r="F30" s="80"/>
      <c r="G30" s="80"/>
      <c r="H30" s="80"/>
      <c r="I30" s="80"/>
      <c r="J30" s="80"/>
      <c r="K30" s="83"/>
      <c r="L30" s="6" t="s">
        <v>16</v>
      </c>
      <c r="M30" s="93" t="str">
        <f>BA26</f>
        <v xml:space="preserve">0,35 км совместной подвеской по опорам проектируемого ответвления от ВЛ-10 кВ </v>
      </c>
      <c r="N30" s="84">
        <f>0.35*1101</f>
        <v>385.34999999999997</v>
      </c>
      <c r="O30" s="84"/>
      <c r="P30" s="84">
        <f>N30*0.08</f>
        <v>30.827999999999999</v>
      </c>
      <c r="Q30" s="84">
        <f>N30*0.86</f>
        <v>331.40099999999995</v>
      </c>
      <c r="R30" s="84">
        <v>0</v>
      </c>
      <c r="S30" s="84">
        <f>N30*0.06</f>
        <v>23.120999999999999</v>
      </c>
      <c r="T30" s="84">
        <f>SUM(P30:S30)</f>
        <v>385.34999999999991</v>
      </c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6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6"/>
      <c r="BB30" s="86"/>
      <c r="BC30" s="85"/>
      <c r="BD30" s="85"/>
      <c r="BE30" s="83"/>
      <c r="BF30" s="87"/>
      <c r="BG30" s="87"/>
      <c r="BH30" s="85"/>
      <c r="BI30" s="85"/>
      <c r="BJ30" s="85"/>
      <c r="BK30" s="86"/>
      <c r="BL30" s="88"/>
      <c r="BM30" s="85"/>
      <c r="BN30" s="85"/>
      <c r="BO30" s="89"/>
      <c r="BP30" s="90"/>
      <c r="BQ30" s="88"/>
      <c r="BR30" s="91"/>
    </row>
    <row r="31" spans="1:83" s="145" customFormat="1" ht="212.25" customHeight="1" x14ac:dyDescent="0.25">
      <c r="A31" s="131" t="s">
        <v>53</v>
      </c>
      <c r="B31" s="132" t="s">
        <v>56</v>
      </c>
      <c r="C31" s="133">
        <v>466.1</v>
      </c>
      <c r="D31" s="133">
        <v>466.1</v>
      </c>
      <c r="E31" s="134">
        <v>9</v>
      </c>
      <c r="F31" s="132" t="s">
        <v>59</v>
      </c>
      <c r="G31" s="132" t="s">
        <v>44</v>
      </c>
      <c r="H31" s="132" t="s">
        <v>62</v>
      </c>
      <c r="I31" s="132" t="s">
        <v>167</v>
      </c>
      <c r="J31" s="132" t="s">
        <v>64</v>
      </c>
      <c r="K31" s="135"/>
      <c r="L31" s="135"/>
      <c r="M31" s="135"/>
      <c r="N31" s="135">
        <f>SUM(N32)</f>
        <v>109.11269999999998</v>
      </c>
      <c r="O31" s="135">
        <f t="shared" ref="O31:T31" si="10">SUM(O32)</f>
        <v>0</v>
      </c>
      <c r="P31" s="135">
        <f t="shared" si="10"/>
        <v>8.7290159999999979</v>
      </c>
      <c r="Q31" s="135">
        <f t="shared" si="10"/>
        <v>93.836921999999973</v>
      </c>
      <c r="R31" s="135">
        <f t="shared" si="10"/>
        <v>0</v>
      </c>
      <c r="S31" s="135">
        <f t="shared" si="10"/>
        <v>6.5467619999999984</v>
      </c>
      <c r="T31" s="135">
        <f t="shared" si="10"/>
        <v>109.11269999999998</v>
      </c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40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40" t="s">
        <v>171</v>
      </c>
      <c r="BB31" s="140">
        <f>T32</f>
        <v>109.11269999999998</v>
      </c>
      <c r="BC31" s="137"/>
      <c r="BD31" s="137"/>
      <c r="BE31" s="135"/>
      <c r="BF31" s="139"/>
      <c r="BG31" s="139"/>
      <c r="BH31" s="137"/>
      <c r="BI31" s="137"/>
      <c r="BJ31" s="137"/>
      <c r="BK31" s="140">
        <f>BB31</f>
        <v>109.11269999999998</v>
      </c>
      <c r="BL31" s="141">
        <v>42781</v>
      </c>
      <c r="BM31" s="137"/>
      <c r="BN31" s="137"/>
      <c r="BO31" s="142"/>
      <c r="BP31" s="143"/>
      <c r="BQ31" s="141"/>
      <c r="BR31" s="144"/>
    </row>
    <row r="32" spans="1:83" s="92" customFormat="1" ht="151.9" customHeight="1" x14ac:dyDescent="0.25">
      <c r="A32" s="79"/>
      <c r="B32" s="80"/>
      <c r="C32" s="81"/>
      <c r="D32" s="81"/>
      <c r="E32" s="82"/>
      <c r="F32" s="80"/>
      <c r="G32" s="80"/>
      <c r="H32" s="80"/>
      <c r="I32" s="80"/>
      <c r="J32" s="80"/>
      <c r="K32" s="83"/>
      <c r="L32" s="6" t="s">
        <v>16</v>
      </c>
      <c r="M32" s="93" t="str">
        <f>BA31</f>
        <v>0,205, в том числе 0,165 км совместной подвеской по опорам  ВЛИ-0,4 кВ</v>
      </c>
      <c r="N32" s="84">
        <f>(0.205-0.165)*1101+(0.165*394.38)</f>
        <v>109.11269999999998</v>
      </c>
      <c r="O32" s="84"/>
      <c r="P32" s="84">
        <f>N32*0.08</f>
        <v>8.7290159999999979</v>
      </c>
      <c r="Q32" s="84">
        <f>N32*0.86</f>
        <v>93.836921999999973</v>
      </c>
      <c r="R32" s="84">
        <v>0</v>
      </c>
      <c r="S32" s="84">
        <f>N32*0.06</f>
        <v>6.5467619999999984</v>
      </c>
      <c r="T32" s="84">
        <f>SUM(P32:S32)</f>
        <v>109.11269999999998</v>
      </c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6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6"/>
      <c r="BB32" s="86"/>
      <c r="BC32" s="85"/>
      <c r="BD32" s="85"/>
      <c r="BE32" s="83"/>
      <c r="BF32" s="87"/>
      <c r="BG32" s="87"/>
      <c r="BH32" s="85"/>
      <c r="BI32" s="85"/>
      <c r="BJ32" s="85"/>
      <c r="BK32" s="86"/>
      <c r="BL32" s="88"/>
      <c r="BM32" s="85"/>
      <c r="BN32" s="85"/>
      <c r="BO32" s="89"/>
      <c r="BP32" s="90"/>
      <c r="BQ32" s="88"/>
      <c r="BR32" s="91"/>
    </row>
    <row r="33" spans="1:70" s="145" customFormat="1" ht="182.25" customHeight="1" x14ac:dyDescent="0.25">
      <c r="A33" s="131" t="s">
        <v>69</v>
      </c>
      <c r="B33" s="132" t="s">
        <v>80</v>
      </c>
      <c r="C33" s="133">
        <v>466.1</v>
      </c>
      <c r="D33" s="133"/>
      <c r="E33" s="134">
        <v>14</v>
      </c>
      <c r="F33" s="132" t="s">
        <v>91</v>
      </c>
      <c r="G33" s="132" t="s">
        <v>45</v>
      </c>
      <c r="H33" s="132" t="s">
        <v>104</v>
      </c>
      <c r="I33" s="132" t="s">
        <v>115</v>
      </c>
      <c r="J33" s="132" t="s">
        <v>124</v>
      </c>
      <c r="K33" s="146" t="s">
        <v>142</v>
      </c>
      <c r="L33" s="146"/>
      <c r="M33" s="146"/>
      <c r="N33" s="137">
        <f>SUM(N34:N36)</f>
        <v>778.77</v>
      </c>
      <c r="O33" s="137">
        <f t="shared" ref="O33:T33" si="11">SUM(O34:O36)</f>
        <v>0</v>
      </c>
      <c r="P33" s="137">
        <f t="shared" si="11"/>
        <v>36.33</v>
      </c>
      <c r="Q33" s="137">
        <f t="shared" si="11"/>
        <v>289.76499999999999</v>
      </c>
      <c r="R33" s="137">
        <f t="shared" si="11"/>
        <v>429.64</v>
      </c>
      <c r="S33" s="137">
        <f t="shared" si="11"/>
        <v>23.035</v>
      </c>
      <c r="T33" s="137">
        <f t="shared" si="11"/>
        <v>778.77</v>
      </c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40"/>
      <c r="AJ33" s="137"/>
      <c r="AK33" s="137"/>
      <c r="AL33" s="137"/>
      <c r="AM33" s="137"/>
      <c r="AN33" s="137"/>
      <c r="AO33" s="137"/>
      <c r="AP33" s="137"/>
      <c r="AQ33" s="147" t="s">
        <v>146</v>
      </c>
      <c r="AR33" s="142">
        <f>T34+T35</f>
        <v>503.51999999999992</v>
      </c>
      <c r="AS33" s="137"/>
      <c r="AT33" s="137"/>
      <c r="AU33" s="137"/>
      <c r="AV33" s="137"/>
      <c r="AW33" s="137"/>
      <c r="AX33" s="137"/>
      <c r="AY33" s="137"/>
      <c r="AZ33" s="137"/>
      <c r="BA33" s="147">
        <v>0.25</v>
      </c>
      <c r="BB33" s="142">
        <f>T36</f>
        <v>275.25</v>
      </c>
      <c r="BC33" s="142"/>
      <c r="BD33" s="137"/>
      <c r="BE33" s="135"/>
      <c r="BF33" s="139"/>
      <c r="BG33" s="139"/>
      <c r="BH33" s="137"/>
      <c r="BI33" s="137"/>
      <c r="BJ33" s="137"/>
      <c r="BK33" s="140">
        <f>AR33+BB33</f>
        <v>778.77</v>
      </c>
      <c r="BL33" s="141">
        <v>42794</v>
      </c>
      <c r="BM33" s="137"/>
      <c r="BN33" s="137"/>
      <c r="BO33" s="142"/>
      <c r="BP33" s="143"/>
      <c r="BQ33" s="141"/>
      <c r="BR33" s="144"/>
    </row>
    <row r="34" spans="1:70" s="22" customFormat="1" ht="182.2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6"/>
      <c r="L34" s="167" t="s">
        <v>12</v>
      </c>
      <c r="M34" s="6" t="s">
        <v>143</v>
      </c>
      <c r="N34" s="34">
        <f>T34</f>
        <v>493.86999999999995</v>
      </c>
      <c r="O34" s="34"/>
      <c r="P34" s="34">
        <v>14.31</v>
      </c>
      <c r="Q34" s="34">
        <v>43.4</v>
      </c>
      <c r="R34" s="34">
        <v>429.64</v>
      </c>
      <c r="S34" s="34">
        <v>6.52</v>
      </c>
      <c r="T34" s="34">
        <f t="shared" ref="T34:T36" si="12">SUM(P34:S34)</f>
        <v>493.86999999999995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62"/>
      <c r="AJ34" s="33"/>
      <c r="AK34" s="33"/>
      <c r="AL34" s="33"/>
      <c r="AM34" s="33"/>
      <c r="AN34" s="33"/>
      <c r="AO34" s="33"/>
      <c r="AP34" s="33"/>
      <c r="AQ34" s="62"/>
      <c r="AR34" s="33"/>
      <c r="AS34" s="33"/>
      <c r="AT34" s="33"/>
      <c r="AU34" s="33"/>
      <c r="AV34" s="33"/>
      <c r="AW34" s="33"/>
      <c r="AX34" s="33"/>
      <c r="AY34" s="33"/>
      <c r="AZ34" s="33"/>
      <c r="BA34" s="62"/>
      <c r="BB34" s="62"/>
      <c r="BC34" s="33"/>
      <c r="BD34" s="33"/>
      <c r="BE34" s="42"/>
      <c r="BF34" s="43"/>
      <c r="BG34" s="43"/>
      <c r="BH34" s="33"/>
      <c r="BI34" s="3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82.2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6"/>
      <c r="L35" s="168"/>
      <c r="M35" s="6" t="s">
        <v>144</v>
      </c>
      <c r="N35" s="34">
        <f>T35</f>
        <v>9.65</v>
      </c>
      <c r="O35" s="34"/>
      <c r="P35" s="34">
        <v>0</v>
      </c>
      <c r="Q35" s="34">
        <v>9.65</v>
      </c>
      <c r="R35" s="34" t="s">
        <v>145</v>
      </c>
      <c r="S35" s="34">
        <v>0</v>
      </c>
      <c r="T35" s="34">
        <f t="shared" si="12"/>
        <v>9.65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62"/>
      <c r="AJ35" s="33"/>
      <c r="AK35" s="33"/>
      <c r="AL35" s="33"/>
      <c r="AM35" s="33"/>
      <c r="AN35" s="33"/>
      <c r="AO35" s="33"/>
      <c r="AP35" s="33"/>
      <c r="AQ35" s="62"/>
      <c r="AR35" s="33"/>
      <c r="AS35" s="33"/>
      <c r="AT35" s="33"/>
      <c r="AU35" s="33"/>
      <c r="AV35" s="33"/>
      <c r="AW35" s="33"/>
      <c r="AX35" s="33"/>
      <c r="AY35" s="33"/>
      <c r="AZ35" s="33"/>
      <c r="BA35" s="62"/>
      <c r="BB35" s="62"/>
      <c r="BC35" s="33"/>
      <c r="BD35" s="33"/>
      <c r="BE35" s="42"/>
      <c r="BF35" s="43"/>
      <c r="BG35" s="43"/>
      <c r="BH35" s="33"/>
      <c r="BI35" s="3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82.2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6"/>
      <c r="L36" s="6" t="s">
        <v>16</v>
      </c>
      <c r="M36" s="6">
        <f>BA33</f>
        <v>0.25</v>
      </c>
      <c r="N36" s="34">
        <f>M36*1101</f>
        <v>275.25</v>
      </c>
      <c r="O36" s="34"/>
      <c r="P36" s="34">
        <f>N36*0.08</f>
        <v>22.02</v>
      </c>
      <c r="Q36" s="34">
        <f>N36*0.86</f>
        <v>236.715</v>
      </c>
      <c r="R36" s="34">
        <v>0</v>
      </c>
      <c r="S36" s="34">
        <f>N36*0.06</f>
        <v>16.515000000000001</v>
      </c>
      <c r="T36" s="34">
        <f t="shared" si="12"/>
        <v>275.25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62"/>
      <c r="AJ36" s="33"/>
      <c r="AK36" s="33"/>
      <c r="AL36" s="33"/>
      <c r="AM36" s="33"/>
      <c r="AN36" s="33"/>
      <c r="AO36" s="33"/>
      <c r="AP36" s="33"/>
      <c r="AQ36" s="62"/>
      <c r="AR36" s="33"/>
      <c r="AS36" s="33"/>
      <c r="AT36" s="33"/>
      <c r="AU36" s="33"/>
      <c r="AV36" s="33"/>
      <c r="AW36" s="33"/>
      <c r="AX36" s="33"/>
      <c r="AY36" s="33"/>
      <c r="AZ36" s="33"/>
      <c r="BA36" s="62"/>
      <c r="BB36" s="62"/>
      <c r="BC36" s="33"/>
      <c r="BD36" s="33"/>
      <c r="BE36" s="42"/>
      <c r="BF36" s="43"/>
      <c r="BG36" s="43"/>
      <c r="BH36" s="33"/>
      <c r="BI36" s="3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127" customFormat="1" ht="189" customHeight="1" x14ac:dyDescent="0.25">
      <c r="A37" s="114" t="s">
        <v>70</v>
      </c>
      <c r="B37" s="115" t="s">
        <v>81</v>
      </c>
      <c r="C37" s="116">
        <v>466.1</v>
      </c>
      <c r="D37" s="116"/>
      <c r="E37" s="117">
        <v>15</v>
      </c>
      <c r="F37" s="115" t="s">
        <v>92</v>
      </c>
      <c r="G37" s="115" t="s">
        <v>45</v>
      </c>
      <c r="H37" s="115" t="s">
        <v>105</v>
      </c>
      <c r="I37" s="115" t="s">
        <v>116</v>
      </c>
      <c r="J37" s="115" t="s">
        <v>125</v>
      </c>
      <c r="K37" s="129"/>
      <c r="L37" s="129"/>
      <c r="M37" s="129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2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30"/>
      <c r="BB37" s="120"/>
      <c r="BC37" s="129"/>
      <c r="BD37" s="120"/>
      <c r="BE37" s="118"/>
      <c r="BF37" s="119"/>
      <c r="BG37" s="119"/>
      <c r="BH37" s="120"/>
      <c r="BI37" s="120"/>
      <c r="BJ37" s="120"/>
      <c r="BK37" s="122"/>
      <c r="BL37" s="123">
        <v>42794</v>
      </c>
      <c r="BM37" s="120" t="s">
        <v>147</v>
      </c>
      <c r="BN37" s="120"/>
      <c r="BO37" s="124"/>
      <c r="BP37" s="125"/>
      <c r="BQ37" s="123"/>
      <c r="BR37" s="126"/>
    </row>
    <row r="38" spans="1:70" s="145" customFormat="1" ht="409.6" customHeight="1" x14ac:dyDescent="0.25">
      <c r="A38" s="131" t="s">
        <v>71</v>
      </c>
      <c r="B38" s="132" t="s">
        <v>82</v>
      </c>
      <c r="C38" s="133">
        <v>466.1</v>
      </c>
      <c r="D38" s="133"/>
      <c r="E38" s="134">
        <v>15</v>
      </c>
      <c r="F38" s="132" t="s">
        <v>93</v>
      </c>
      <c r="G38" s="132" t="s">
        <v>45</v>
      </c>
      <c r="H38" s="132" t="s">
        <v>106</v>
      </c>
      <c r="I38" s="132" t="s">
        <v>117</v>
      </c>
      <c r="J38" s="132" t="s">
        <v>126</v>
      </c>
      <c r="K38" s="135" t="s">
        <v>140</v>
      </c>
      <c r="L38" s="146"/>
      <c r="M38" s="146"/>
      <c r="N38" s="137">
        <f>SUM(N39)</f>
        <v>275.25</v>
      </c>
      <c r="O38" s="137">
        <f t="shared" ref="O38:T38" si="13">SUM(O39)</f>
        <v>0</v>
      </c>
      <c r="P38" s="137">
        <f t="shared" si="13"/>
        <v>22.02</v>
      </c>
      <c r="Q38" s="137">
        <f t="shared" si="13"/>
        <v>236.715</v>
      </c>
      <c r="R38" s="137">
        <f t="shared" si="13"/>
        <v>0</v>
      </c>
      <c r="S38" s="137">
        <f t="shared" si="13"/>
        <v>16.515000000000001</v>
      </c>
      <c r="T38" s="137">
        <f t="shared" si="13"/>
        <v>275.25</v>
      </c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40"/>
      <c r="AJ38" s="137"/>
      <c r="AK38" s="137"/>
      <c r="AL38" s="137"/>
      <c r="AM38" s="137"/>
      <c r="AN38" s="137"/>
      <c r="AO38" s="137"/>
      <c r="AP38" s="137"/>
      <c r="AQ38" s="135"/>
      <c r="AR38" s="136"/>
      <c r="AS38" s="135"/>
      <c r="AT38" s="137"/>
      <c r="AU38" s="137"/>
      <c r="AV38" s="137"/>
      <c r="AW38" s="137"/>
      <c r="AX38" s="137"/>
      <c r="AY38" s="137"/>
      <c r="AZ38" s="137"/>
      <c r="BA38" s="138">
        <v>0.25</v>
      </c>
      <c r="BB38" s="136">
        <f>T39</f>
        <v>275.25</v>
      </c>
      <c r="BC38" s="135"/>
      <c r="BD38" s="137"/>
      <c r="BE38" s="135"/>
      <c r="BF38" s="139"/>
      <c r="BG38" s="139"/>
      <c r="BH38" s="137"/>
      <c r="BI38" s="137"/>
      <c r="BJ38" s="137"/>
      <c r="BK38" s="140">
        <f>BB38</f>
        <v>275.25</v>
      </c>
      <c r="BL38" s="141">
        <v>42799</v>
      </c>
      <c r="BM38" s="137" t="s">
        <v>139</v>
      </c>
      <c r="BN38" s="137"/>
      <c r="BO38" s="142"/>
      <c r="BP38" s="143"/>
      <c r="BQ38" s="141"/>
      <c r="BR38" s="144"/>
    </row>
    <row r="39" spans="1:70" s="22" customFormat="1" ht="167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6" t="s">
        <v>16</v>
      </c>
      <c r="M39" s="6">
        <f>BA38</f>
        <v>0.25</v>
      </c>
      <c r="N39" s="33">
        <f>M39*1101</f>
        <v>275.25</v>
      </c>
      <c r="O39" s="33"/>
      <c r="P39" s="33">
        <f>N39*0.08</f>
        <v>22.02</v>
      </c>
      <c r="Q39" s="33">
        <f>N39*0.86</f>
        <v>236.715</v>
      </c>
      <c r="R39" s="33">
        <v>0</v>
      </c>
      <c r="S39" s="33">
        <f>N39*0.06</f>
        <v>16.515000000000001</v>
      </c>
      <c r="T39" s="33">
        <f>SUM(P39:S39)</f>
        <v>275.25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62"/>
      <c r="AJ39" s="33"/>
      <c r="AK39" s="33"/>
      <c r="AL39" s="33"/>
      <c r="AM39" s="33"/>
      <c r="AN39" s="33"/>
      <c r="AO39" s="33"/>
      <c r="AP39" s="33"/>
      <c r="AQ39" s="42"/>
      <c r="AR39" s="38"/>
      <c r="AS39" s="42"/>
      <c r="AT39" s="33"/>
      <c r="AU39" s="33"/>
      <c r="AV39" s="33"/>
      <c r="AW39" s="33"/>
      <c r="AX39" s="33"/>
      <c r="AY39" s="33"/>
      <c r="AZ39" s="33"/>
      <c r="BA39" s="78"/>
      <c r="BB39" s="74"/>
      <c r="BC39" s="42"/>
      <c r="BD39" s="33"/>
      <c r="BE39" s="42"/>
      <c r="BF39" s="43"/>
      <c r="BG39" s="43"/>
      <c r="BH39" s="33"/>
      <c r="BI39" s="3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145" customFormat="1" ht="193.5" customHeight="1" x14ac:dyDescent="0.25">
      <c r="A40" s="131" t="s">
        <v>72</v>
      </c>
      <c r="B40" s="132" t="s">
        <v>83</v>
      </c>
      <c r="C40" s="133">
        <v>466.1</v>
      </c>
      <c r="D40" s="133"/>
      <c r="E40" s="134">
        <v>15</v>
      </c>
      <c r="F40" s="132" t="s">
        <v>94</v>
      </c>
      <c r="G40" s="132" t="s">
        <v>45</v>
      </c>
      <c r="H40" s="132" t="s">
        <v>107</v>
      </c>
      <c r="I40" s="132" t="s">
        <v>46</v>
      </c>
      <c r="J40" s="132" t="s">
        <v>127</v>
      </c>
      <c r="K40" s="135"/>
      <c r="L40" s="135"/>
      <c r="M40" s="135"/>
      <c r="N40" s="136"/>
      <c r="O40" s="136"/>
      <c r="P40" s="136"/>
      <c r="Q40" s="136"/>
      <c r="R40" s="136"/>
      <c r="S40" s="136"/>
      <c r="T40" s="136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40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8"/>
      <c r="BB40" s="136"/>
      <c r="BC40" s="136"/>
      <c r="BD40" s="137"/>
      <c r="BE40" s="135"/>
      <c r="BF40" s="139"/>
      <c r="BG40" s="135"/>
      <c r="BH40" s="136"/>
      <c r="BI40" s="136"/>
      <c r="BJ40" s="137"/>
      <c r="BK40" s="140"/>
      <c r="BL40" s="141">
        <v>42794</v>
      </c>
      <c r="BM40" s="137" t="s">
        <v>141</v>
      </c>
      <c r="BN40" s="137"/>
      <c r="BO40" s="142"/>
      <c r="BP40" s="143"/>
      <c r="BQ40" s="141"/>
      <c r="BR40" s="144"/>
    </row>
    <row r="41" spans="1:70" s="145" customFormat="1" ht="409.6" customHeight="1" x14ac:dyDescent="0.25">
      <c r="A41" s="131" t="s">
        <v>73</v>
      </c>
      <c r="B41" s="132" t="s">
        <v>84</v>
      </c>
      <c r="C41" s="133">
        <v>466.1</v>
      </c>
      <c r="D41" s="133"/>
      <c r="E41" s="134">
        <v>15</v>
      </c>
      <c r="F41" s="132" t="s">
        <v>95</v>
      </c>
      <c r="G41" s="132" t="s">
        <v>99</v>
      </c>
      <c r="H41" s="132" t="s">
        <v>108</v>
      </c>
      <c r="I41" s="132" t="s">
        <v>118</v>
      </c>
      <c r="J41" s="132" t="s">
        <v>128</v>
      </c>
      <c r="K41" s="135" t="s">
        <v>133</v>
      </c>
      <c r="L41" s="135"/>
      <c r="M41" s="135"/>
      <c r="N41" s="135">
        <f>SUM(N42:N45)</f>
        <v>415.24299999999994</v>
      </c>
      <c r="O41" s="135">
        <f t="shared" ref="O41:T41" si="14">SUM(O42:O45)</f>
        <v>0</v>
      </c>
      <c r="P41" s="135">
        <f t="shared" si="14"/>
        <v>18.232000000000003</v>
      </c>
      <c r="Q41" s="135">
        <f t="shared" si="14"/>
        <v>104.8141</v>
      </c>
      <c r="R41" s="135">
        <f t="shared" si="14"/>
        <v>284.40800000000002</v>
      </c>
      <c r="S41" s="135">
        <f t="shared" si="14"/>
        <v>7.7888999999999999</v>
      </c>
      <c r="T41" s="135">
        <f t="shared" si="14"/>
        <v>415.24299999999994</v>
      </c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5">
        <v>0.03</v>
      </c>
      <c r="AF41" s="135">
        <f>T42</f>
        <v>44.759999999999991</v>
      </c>
      <c r="AG41" s="135"/>
      <c r="AH41" s="137"/>
      <c r="AI41" s="138">
        <v>1</v>
      </c>
      <c r="AJ41" s="135">
        <f>T43</f>
        <v>60.52</v>
      </c>
      <c r="AK41" s="135"/>
      <c r="AL41" s="137"/>
      <c r="AM41" s="137"/>
      <c r="AN41" s="137"/>
      <c r="AO41" s="137"/>
      <c r="AP41" s="137"/>
      <c r="AQ41" s="138" t="s">
        <v>134</v>
      </c>
      <c r="AR41" s="139">
        <f>T44</f>
        <v>293.44799999999998</v>
      </c>
      <c r="AS41" s="137"/>
      <c r="AT41" s="137"/>
      <c r="AU41" s="137"/>
      <c r="AV41" s="137"/>
      <c r="AW41" s="137"/>
      <c r="AX41" s="137"/>
      <c r="AY41" s="137"/>
      <c r="AZ41" s="137"/>
      <c r="BA41" s="138">
        <v>1.4999999999999999E-2</v>
      </c>
      <c r="BB41" s="136">
        <f>T45</f>
        <v>16.515000000000001</v>
      </c>
      <c r="BC41" s="136"/>
      <c r="BD41" s="137"/>
      <c r="BE41" s="135"/>
      <c r="BF41" s="139"/>
      <c r="BG41" s="139"/>
      <c r="BH41" s="137"/>
      <c r="BI41" s="137"/>
      <c r="BJ41" s="137"/>
      <c r="BK41" s="140">
        <f>AF41+AJ41+AR41+BB41</f>
        <v>415.24299999999994</v>
      </c>
      <c r="BL41" s="141">
        <v>42802</v>
      </c>
      <c r="BM41" s="137"/>
      <c r="BN41" s="137"/>
      <c r="BO41" s="142"/>
      <c r="BP41" s="143"/>
      <c r="BQ41" s="141"/>
      <c r="BR41" s="144"/>
    </row>
    <row r="42" spans="1:70" s="22" customFormat="1" ht="147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 t="s">
        <v>7</v>
      </c>
      <c r="M42" s="42">
        <f>AE41</f>
        <v>0.03</v>
      </c>
      <c r="N42" s="42">
        <f>M42*1492</f>
        <v>44.76</v>
      </c>
      <c r="O42" s="42"/>
      <c r="P42" s="42">
        <f>N42*0.08</f>
        <v>3.5808</v>
      </c>
      <c r="Q42" s="42">
        <f>N42*0.87</f>
        <v>38.941199999999995</v>
      </c>
      <c r="R42" s="42">
        <v>0</v>
      </c>
      <c r="S42" s="42">
        <f>N42*0.05</f>
        <v>2.238</v>
      </c>
      <c r="T42" s="42">
        <f>SUM(P42:S42)</f>
        <v>44.759999999999991</v>
      </c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62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78"/>
      <c r="BB42" s="74"/>
      <c r="BC42" s="42"/>
      <c r="BD42" s="33"/>
      <c r="BE42" s="42"/>
      <c r="BF42" s="43"/>
      <c r="BG42" s="43"/>
      <c r="BH42" s="33"/>
      <c r="BI42" s="33"/>
      <c r="BJ42" s="33"/>
      <c r="BK42" s="62"/>
      <c r="BL42" s="24"/>
      <c r="BM42" s="33"/>
      <c r="BN42" s="33"/>
      <c r="BO42" s="34"/>
      <c r="BP42" s="23"/>
      <c r="BQ42" s="24"/>
      <c r="BR42" s="25"/>
    </row>
    <row r="43" spans="1:70" s="22" customFormat="1" ht="14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9</v>
      </c>
      <c r="M43" s="42">
        <f>AI41</f>
        <v>1</v>
      </c>
      <c r="N43" s="42">
        <f>T43</f>
        <v>60.52</v>
      </c>
      <c r="O43" s="42"/>
      <c r="P43" s="42">
        <f>4.48</f>
        <v>4.4800000000000004</v>
      </c>
      <c r="Q43" s="42">
        <f>8.76</f>
        <v>8.76</v>
      </c>
      <c r="R43" s="42">
        <f>45.18</f>
        <v>45.18</v>
      </c>
      <c r="S43" s="42">
        <f>2.1</f>
        <v>2.1</v>
      </c>
      <c r="T43" s="42">
        <f>SUM(P43:S43)</f>
        <v>60.52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62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78"/>
      <c r="BB43" s="74"/>
      <c r="BC43" s="42"/>
      <c r="BD43" s="33"/>
      <c r="BE43" s="42"/>
      <c r="BF43" s="43"/>
      <c r="BG43" s="43"/>
      <c r="BH43" s="33"/>
      <c r="BI43" s="3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22" customFormat="1" ht="147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12</v>
      </c>
      <c r="M44" s="42" t="str">
        <f>AQ41</f>
        <v>СТП 63 кВА</v>
      </c>
      <c r="N44" s="43">
        <f>T44</f>
        <v>293.44799999999998</v>
      </c>
      <c r="O44" s="42"/>
      <c r="P44" s="42">
        <v>8.85</v>
      </c>
      <c r="Q44" s="42">
        <v>42.91</v>
      </c>
      <c r="R44" s="43">
        <f>217.48*1.1</f>
        <v>239.22800000000001</v>
      </c>
      <c r="S44" s="42">
        <v>2.46</v>
      </c>
      <c r="T44" s="43">
        <f t="shared" ref="T44" si="15">SUM(P44:S44)</f>
        <v>293.44799999999998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62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78"/>
      <c r="BB44" s="74"/>
      <c r="BC44" s="42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22" customFormat="1" ht="147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BA41</f>
        <v>1.4999999999999999E-2</v>
      </c>
      <c r="N45" s="38">
        <f>M45*1101</f>
        <v>16.515000000000001</v>
      </c>
      <c r="O45" s="42"/>
      <c r="P45" s="42">
        <f>N45*0.08</f>
        <v>1.3212000000000002</v>
      </c>
      <c r="Q45" s="38">
        <f>N45*0.86</f>
        <v>14.2029</v>
      </c>
      <c r="R45" s="42">
        <v>0</v>
      </c>
      <c r="S45" s="38">
        <f>N45*0.06</f>
        <v>0.9909</v>
      </c>
      <c r="T45" s="38">
        <f t="shared" ref="T45" si="16">SUM(P45:S45)</f>
        <v>16.515000000000001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62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78"/>
      <c r="BB45" s="74"/>
      <c r="BC45" s="42"/>
      <c r="BD45" s="33"/>
      <c r="BE45" s="42"/>
      <c r="BF45" s="43"/>
      <c r="BG45" s="43"/>
      <c r="BH45" s="33"/>
      <c r="BI45" s="3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45" customFormat="1" ht="409.6" customHeight="1" x14ac:dyDescent="0.25">
      <c r="A46" s="131" t="s">
        <v>74</v>
      </c>
      <c r="B46" s="132" t="s">
        <v>85</v>
      </c>
      <c r="C46" s="133">
        <v>466.1</v>
      </c>
      <c r="D46" s="133"/>
      <c r="E46" s="134">
        <v>15</v>
      </c>
      <c r="F46" s="132" t="s">
        <v>96</v>
      </c>
      <c r="G46" s="132" t="s">
        <v>45</v>
      </c>
      <c r="H46" s="132" t="s">
        <v>109</v>
      </c>
      <c r="I46" s="132" t="s">
        <v>119</v>
      </c>
      <c r="J46" s="132" t="s">
        <v>129</v>
      </c>
      <c r="K46" s="135" t="s">
        <v>135</v>
      </c>
      <c r="L46" s="135"/>
      <c r="M46" s="135"/>
      <c r="N46" s="136">
        <f>SUM(N47)</f>
        <v>187.17000000000002</v>
      </c>
      <c r="O46" s="136">
        <f t="shared" ref="O46:T46" si="17">SUM(O47)</f>
        <v>0</v>
      </c>
      <c r="P46" s="136">
        <f t="shared" si="17"/>
        <v>14.973600000000001</v>
      </c>
      <c r="Q46" s="136">
        <f t="shared" si="17"/>
        <v>160.96620000000001</v>
      </c>
      <c r="R46" s="136">
        <f t="shared" si="17"/>
        <v>0</v>
      </c>
      <c r="S46" s="136">
        <f t="shared" si="17"/>
        <v>11.2302</v>
      </c>
      <c r="T46" s="136">
        <f t="shared" si="17"/>
        <v>187.17000000000002</v>
      </c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5"/>
      <c r="AF46" s="135"/>
      <c r="AG46" s="135"/>
      <c r="AH46" s="137"/>
      <c r="AI46" s="138"/>
      <c r="AJ46" s="135"/>
      <c r="AK46" s="135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8">
        <v>0.17</v>
      </c>
      <c r="BB46" s="136">
        <f>T47</f>
        <v>187.17000000000002</v>
      </c>
      <c r="BC46" s="135"/>
      <c r="BD46" s="135"/>
      <c r="BE46" s="135"/>
      <c r="BF46" s="139"/>
      <c r="BG46" s="139"/>
      <c r="BH46" s="135"/>
      <c r="BI46" s="139"/>
      <c r="BJ46" s="137"/>
      <c r="BK46" s="140">
        <f>BB46</f>
        <v>187.17000000000002</v>
      </c>
      <c r="BL46" s="141">
        <v>42801</v>
      </c>
      <c r="BM46" s="137" t="s">
        <v>136</v>
      </c>
      <c r="BN46" s="137"/>
      <c r="BO46" s="142"/>
      <c r="BP46" s="143"/>
      <c r="BQ46" s="141"/>
      <c r="BR46" s="144"/>
    </row>
    <row r="47" spans="1:70" s="22" customFormat="1" ht="171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16</v>
      </c>
      <c r="M47" s="42">
        <f>BA46</f>
        <v>0.17</v>
      </c>
      <c r="N47" s="38">
        <f>M47*1101</f>
        <v>187.17000000000002</v>
      </c>
      <c r="O47" s="42"/>
      <c r="P47" s="38">
        <f>N47*0.08</f>
        <v>14.973600000000001</v>
      </c>
      <c r="Q47" s="38">
        <f>N47*0.86</f>
        <v>160.96620000000001</v>
      </c>
      <c r="R47" s="42">
        <v>0</v>
      </c>
      <c r="S47" s="38">
        <f>N47*0.06</f>
        <v>11.2302</v>
      </c>
      <c r="T47" s="38">
        <f t="shared" ref="T47" si="18">SUM(P47:S47)</f>
        <v>187.17000000000002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42"/>
      <c r="AF47" s="42"/>
      <c r="AG47" s="42"/>
      <c r="AH47" s="33"/>
      <c r="AI47" s="78"/>
      <c r="AJ47" s="42"/>
      <c r="AK47" s="42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78"/>
      <c r="BB47" s="43"/>
      <c r="BC47" s="43"/>
      <c r="BD47" s="42"/>
      <c r="BE47" s="42"/>
      <c r="BF47" s="43"/>
      <c r="BG47" s="43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145" customFormat="1" ht="171.75" customHeight="1" x14ac:dyDescent="0.25">
      <c r="A48" s="131" t="s">
        <v>149</v>
      </c>
      <c r="B48" s="132">
        <v>41338875</v>
      </c>
      <c r="C48" s="133">
        <v>466.1</v>
      </c>
      <c r="D48" s="133"/>
      <c r="E48" s="134">
        <v>15</v>
      </c>
      <c r="F48" s="132" t="s">
        <v>150</v>
      </c>
      <c r="G48" s="132" t="s">
        <v>45</v>
      </c>
      <c r="H48" s="132" t="s">
        <v>153</v>
      </c>
      <c r="I48" s="132" t="s">
        <v>151</v>
      </c>
      <c r="J48" s="132" t="s">
        <v>152</v>
      </c>
      <c r="K48" s="135" t="s">
        <v>154</v>
      </c>
      <c r="L48" s="135"/>
      <c r="M48" s="135"/>
      <c r="N48" s="136">
        <f>SUM(N49)</f>
        <v>220.20000000000002</v>
      </c>
      <c r="O48" s="136">
        <f t="shared" ref="O48:T48" si="19">SUM(O49)</f>
        <v>0</v>
      </c>
      <c r="P48" s="136">
        <f t="shared" si="19"/>
        <v>17.616000000000003</v>
      </c>
      <c r="Q48" s="136">
        <f t="shared" si="19"/>
        <v>189.37200000000001</v>
      </c>
      <c r="R48" s="136">
        <f t="shared" si="19"/>
        <v>0</v>
      </c>
      <c r="S48" s="136">
        <f t="shared" si="19"/>
        <v>13.212</v>
      </c>
      <c r="T48" s="136">
        <f t="shared" si="19"/>
        <v>220.20000000000002</v>
      </c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5"/>
      <c r="AF48" s="135"/>
      <c r="AG48" s="135"/>
      <c r="AH48" s="137"/>
      <c r="AI48" s="138"/>
      <c r="AJ48" s="135"/>
      <c r="AK48" s="135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8">
        <v>0.2</v>
      </c>
      <c r="BB48" s="136">
        <f>T49</f>
        <v>220.20000000000002</v>
      </c>
      <c r="BC48" s="135"/>
      <c r="BD48" s="135"/>
      <c r="BE48" s="135"/>
      <c r="BF48" s="139"/>
      <c r="BG48" s="139"/>
      <c r="BH48" s="135"/>
      <c r="BI48" s="139"/>
      <c r="BJ48" s="137"/>
      <c r="BK48" s="140">
        <f>BB48</f>
        <v>220.20000000000002</v>
      </c>
      <c r="BL48" s="141">
        <v>42806</v>
      </c>
      <c r="BM48" s="137"/>
      <c r="BN48" s="137"/>
      <c r="BO48" s="142"/>
      <c r="BP48" s="143"/>
      <c r="BQ48" s="141"/>
      <c r="BR48" s="144"/>
    </row>
    <row r="49" spans="1:70" s="22" customFormat="1" ht="171.7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 t="s">
        <v>16</v>
      </c>
      <c r="M49" s="42">
        <f>BA48</f>
        <v>0.2</v>
      </c>
      <c r="N49" s="38">
        <f>M49*1101</f>
        <v>220.20000000000002</v>
      </c>
      <c r="O49" s="42"/>
      <c r="P49" s="38">
        <f>N49*0.08</f>
        <v>17.616000000000003</v>
      </c>
      <c r="Q49" s="38">
        <f>N49*0.86</f>
        <v>189.37200000000001</v>
      </c>
      <c r="R49" s="42">
        <v>0</v>
      </c>
      <c r="S49" s="38">
        <f>N49*0.06</f>
        <v>13.212</v>
      </c>
      <c r="T49" s="38">
        <f t="shared" ref="T49" si="20">SUM(P49:S49)</f>
        <v>220.20000000000002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42"/>
      <c r="AF49" s="42"/>
      <c r="AG49" s="42"/>
      <c r="AH49" s="33"/>
      <c r="AI49" s="78"/>
      <c r="AJ49" s="42"/>
      <c r="AK49" s="42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78"/>
      <c r="BB49" s="43"/>
      <c r="BC49" s="43"/>
      <c r="BD49" s="42"/>
      <c r="BE49" s="42"/>
      <c r="BF49" s="43"/>
      <c r="BG49" s="43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145" customFormat="1" ht="408.75" customHeight="1" x14ac:dyDescent="0.25">
      <c r="A50" s="131" t="s">
        <v>75</v>
      </c>
      <c r="B50" s="132" t="s">
        <v>86</v>
      </c>
      <c r="C50" s="133">
        <v>466.1</v>
      </c>
      <c r="D50" s="133"/>
      <c r="E50" s="134">
        <v>12</v>
      </c>
      <c r="F50" s="132" t="s">
        <v>97</v>
      </c>
      <c r="G50" s="132" t="s">
        <v>45</v>
      </c>
      <c r="H50" s="132" t="s">
        <v>110</v>
      </c>
      <c r="I50" s="132" t="s">
        <v>120</v>
      </c>
      <c r="J50" s="132" t="s">
        <v>130</v>
      </c>
      <c r="K50" s="135" t="s">
        <v>137</v>
      </c>
      <c r="L50" s="135"/>
      <c r="M50" s="135"/>
      <c r="N50" s="136">
        <f>SUM(N51)</f>
        <v>286.26</v>
      </c>
      <c r="O50" s="136">
        <f t="shared" ref="O50:T50" si="21">SUM(O51)</f>
        <v>0</v>
      </c>
      <c r="P50" s="136">
        <f t="shared" si="21"/>
        <v>22.9008</v>
      </c>
      <c r="Q50" s="136">
        <f t="shared" si="21"/>
        <v>246.18359999999998</v>
      </c>
      <c r="R50" s="136">
        <f t="shared" si="21"/>
        <v>0</v>
      </c>
      <c r="S50" s="136">
        <f t="shared" si="21"/>
        <v>17.175599999999999</v>
      </c>
      <c r="T50" s="136">
        <f t="shared" si="21"/>
        <v>286.25999999999993</v>
      </c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5"/>
      <c r="AF50" s="135"/>
      <c r="AG50" s="135"/>
      <c r="AH50" s="137"/>
      <c r="AI50" s="138"/>
      <c r="AJ50" s="135"/>
      <c r="AK50" s="135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5"/>
      <c r="AZ50" s="135"/>
      <c r="BA50" s="138">
        <v>0.26</v>
      </c>
      <c r="BB50" s="136">
        <f>T51</f>
        <v>286.25999999999993</v>
      </c>
      <c r="BC50" s="135"/>
      <c r="BD50" s="135"/>
      <c r="BE50" s="135"/>
      <c r="BF50" s="139"/>
      <c r="BG50" s="139"/>
      <c r="BH50" s="135"/>
      <c r="BI50" s="139"/>
      <c r="BJ50" s="137"/>
      <c r="BK50" s="140">
        <f>BB50</f>
        <v>286.25999999999993</v>
      </c>
      <c r="BL50" s="141">
        <v>42801</v>
      </c>
      <c r="BM50" s="137" t="s">
        <v>138</v>
      </c>
      <c r="BN50" s="137"/>
      <c r="BO50" s="142"/>
      <c r="BP50" s="143"/>
      <c r="BQ50" s="141"/>
      <c r="BR50" s="144"/>
    </row>
    <row r="51" spans="1:70" s="22" customFormat="1" ht="156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 t="s">
        <v>16</v>
      </c>
      <c r="M51" s="42">
        <f>BA50</f>
        <v>0.26</v>
      </c>
      <c r="N51" s="38">
        <f>M51*1101</f>
        <v>286.26</v>
      </c>
      <c r="O51" s="42"/>
      <c r="P51" s="38">
        <f>N51*0.08</f>
        <v>22.9008</v>
      </c>
      <c r="Q51" s="38">
        <f>N51*0.86</f>
        <v>246.18359999999998</v>
      </c>
      <c r="R51" s="42">
        <v>0</v>
      </c>
      <c r="S51" s="38">
        <f>N51*0.06</f>
        <v>17.175599999999999</v>
      </c>
      <c r="T51" s="38">
        <f t="shared" ref="T51" si="22">SUM(P51:S51)</f>
        <v>286.25999999999993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42"/>
      <c r="AF51" s="42"/>
      <c r="AG51" s="42"/>
      <c r="AH51" s="33"/>
      <c r="AI51" s="78"/>
      <c r="AJ51" s="42"/>
      <c r="AK51" s="42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42"/>
      <c r="AZ51" s="42"/>
      <c r="BA51" s="78"/>
      <c r="BB51" s="43"/>
      <c r="BC51" s="43"/>
      <c r="BD51" s="42"/>
      <c r="BE51" s="42"/>
      <c r="BF51" s="43"/>
      <c r="BG51" s="43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105" customFormat="1" ht="188.25" customHeight="1" x14ac:dyDescent="0.25">
      <c r="A52" s="94"/>
      <c r="B52" s="95"/>
      <c r="C52" s="96"/>
      <c r="D52" s="96"/>
      <c r="E52" s="97"/>
      <c r="F52" s="95"/>
      <c r="G52" s="95"/>
      <c r="H52" s="95"/>
      <c r="I52" s="95"/>
      <c r="J52" s="95"/>
      <c r="K52" s="98"/>
      <c r="L52" s="98" t="s">
        <v>156</v>
      </c>
      <c r="M52" s="98"/>
      <c r="N52" s="99">
        <f t="shared" ref="N52:T52" si="23">N3+N8+N12+N18+N21+N26+N31+N33+N38+N41+N46+N48+N50</f>
        <v>8067.3736999999992</v>
      </c>
      <c r="O52" s="99">
        <f t="shared" si="23"/>
        <v>0</v>
      </c>
      <c r="P52" s="99">
        <f t="shared" si="23"/>
        <v>509.898616</v>
      </c>
      <c r="Q52" s="99">
        <f t="shared" si="23"/>
        <v>4806.4246219999995</v>
      </c>
      <c r="R52" s="99">
        <f t="shared" si="23"/>
        <v>2419.7259999999997</v>
      </c>
      <c r="S52" s="99">
        <f t="shared" si="23"/>
        <v>331.32446200000004</v>
      </c>
      <c r="T52" s="99">
        <f t="shared" si="23"/>
        <v>8067.3736999999992</v>
      </c>
      <c r="U52" s="99"/>
      <c r="V52" s="99">
        <f>V3+V8+V12+V18+V21+V26+V31+V33+V38+V41+V46+V48+V50</f>
        <v>0</v>
      </c>
      <c r="W52" s="99"/>
      <c r="X52" s="99">
        <f>X3+X8+X12+X18+X21+X26+X31+X33+X38+X41+X46+X48+X50</f>
        <v>0</v>
      </c>
      <c r="Y52" s="99"/>
      <c r="Z52" s="99">
        <f>Z3+Z8+Z12+Z18+Z21+Z26+Z31+Z33+Z38+Z41+Z46+Z48+Z50</f>
        <v>0</v>
      </c>
      <c r="AA52" s="99"/>
      <c r="AB52" s="99">
        <f>AB3+AB8+AB12+AB18+AB21+AB26+AB31+AB33+AB38+AB41+AB46+AB48+AB50</f>
        <v>0</v>
      </c>
      <c r="AC52" s="99"/>
      <c r="AD52" s="99">
        <f>AD3+AD8+AD12+AD18+AD21+AD26+AD31+AD33+AD38+AD41+AD46+AD48+AD50</f>
        <v>0</v>
      </c>
      <c r="AE52" s="99"/>
      <c r="AF52" s="99">
        <f>AF3+AF8+AF12+AF18+AF21+AF26+AF31+AF33+AF38+AF41+AF46+AF48+AF50</f>
        <v>2014.1999999999996</v>
      </c>
      <c r="AG52" s="99"/>
      <c r="AH52" s="99">
        <f>AH3+AH8+AH12+AH18+AH21+AH26+AH31+AH33+AH38+AH41+AH46+AH48+AH50</f>
        <v>0</v>
      </c>
      <c r="AI52" s="99"/>
      <c r="AJ52" s="99">
        <f>AJ3+AJ8+AJ12+AJ18+AJ21+AJ26+AJ31+AJ33+AJ38+AJ41+AJ46+AJ48+AJ50</f>
        <v>242.08</v>
      </c>
      <c r="AK52" s="99"/>
      <c r="AL52" s="99">
        <f>AL3+AL8+AL12+AL18+AL21+AL26+AL31+AL33+AL38+AL41+AL46+AL48+AL50</f>
        <v>0</v>
      </c>
      <c r="AM52" s="99"/>
      <c r="AN52" s="99">
        <f>AN3+AN8+AN12+AN18+AN21+AN26+AN31+AN33+AN38+AN41+AN46+AN48+AN50</f>
        <v>0</v>
      </c>
      <c r="AO52" s="99"/>
      <c r="AP52" s="99">
        <f>AP3+AP8+AP12+AP18+AP21+AP26+AP31+AP33+AP38+AP41+AP46+AP48+AP50</f>
        <v>0</v>
      </c>
      <c r="AQ52" s="99"/>
      <c r="AR52" s="99">
        <f>AR3+AR8+AR12+AR18+AR21+AR26+AR31+AR33+AR38+AR41+AR46+AR48+AR50</f>
        <v>2624.6859999999992</v>
      </c>
      <c r="AS52" s="99"/>
      <c r="AT52" s="99">
        <f>AT3+AT8+AT12+AT18+AT21+AT26+AT31+AT33+AT38+AT41+AT46+AT48+AT50</f>
        <v>0</v>
      </c>
      <c r="AU52" s="99"/>
      <c r="AV52" s="99">
        <f>AV3+AV8+AV12+AV18+AV21+AV26+AV31+AV33+AV38+AV41+AV46+AV48+AV50</f>
        <v>0</v>
      </c>
      <c r="AW52" s="99"/>
      <c r="AX52" s="99">
        <f>AX3+AX8+AX12+AX18+AX21+AX26+AX31+AX33+AX38+AX41+AX46+AX48+AX50</f>
        <v>0</v>
      </c>
      <c r="AY52" s="99"/>
      <c r="AZ52" s="99">
        <f>AZ3+AZ8+AZ12+AZ18+AZ21+AZ26+AZ31+AZ33+AZ38+AZ41+AZ46+AZ48+AZ50</f>
        <v>0</v>
      </c>
      <c r="BA52" s="99"/>
      <c r="BB52" s="99">
        <f>BB3+BB8+BB12+BB18+BB21+BB26+BB31+BB33+BB38+BB41+BB46+BB48+BB50</f>
        <v>3186.4076999999993</v>
      </c>
      <c r="BC52" s="99"/>
      <c r="BD52" s="99">
        <f>BD3+BD8+BD12+BD18+BD21+BD26+BD31+BD33+BD38+BD41+BD46+BD48+BD50</f>
        <v>0</v>
      </c>
      <c r="BE52" s="99"/>
      <c r="BF52" s="99">
        <f>BF3+BF8+BF12+BF18+BF21+BF26+BF31+BF33+BF38+BF41+BF46+BF48+BF50</f>
        <v>0</v>
      </c>
      <c r="BG52" s="99"/>
      <c r="BH52" s="99">
        <f>BH3+BH8+BH12+BH18+BH21+BH26+BH31+BH33+BH38+BH41+BH46+BH48+BH50</f>
        <v>0</v>
      </c>
      <c r="BI52" s="99"/>
      <c r="BJ52" s="99">
        <f>BJ3+BJ8+BJ12+BJ18+BJ21+BJ26+BJ31+BJ33+BJ38+BJ41+BJ46+BJ48+BJ50</f>
        <v>0</v>
      </c>
      <c r="BK52" s="99">
        <f>BK3+BK8+BK12+BK18+BK21+BK26+BK31+BK33+BK38+BK41+BK46+BK48+BK50</f>
        <v>8067.3736999999992</v>
      </c>
      <c r="BL52" s="100"/>
      <c r="BM52" s="101"/>
      <c r="BN52" s="101"/>
      <c r="BO52" s="102"/>
      <c r="BP52" s="103"/>
      <c r="BQ52" s="100"/>
      <c r="BR52" s="104"/>
    </row>
    <row r="53" spans="1:70" s="22" customFormat="1" ht="171.7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38"/>
      <c r="O53" s="38"/>
      <c r="P53" s="38"/>
      <c r="Q53" s="38"/>
      <c r="R53" s="38"/>
      <c r="S53" s="38"/>
      <c r="T53" s="38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42"/>
      <c r="AF53" s="42"/>
      <c r="AG53" s="42"/>
      <c r="AH53" s="33"/>
      <c r="AI53" s="76"/>
      <c r="AJ53" s="42"/>
      <c r="AK53" s="42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42"/>
      <c r="AZ53" s="42"/>
      <c r="BA53" s="76"/>
      <c r="BB53" s="43"/>
      <c r="BC53" s="43"/>
      <c r="BD53" s="42"/>
      <c r="BE53" s="42"/>
      <c r="BF53" s="43"/>
      <c r="BG53" s="43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22" customFormat="1" ht="171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38"/>
      <c r="O54" s="38"/>
      <c r="P54" s="38"/>
      <c r="Q54" s="38"/>
      <c r="R54" s="38"/>
      <c r="S54" s="38"/>
      <c r="T54" s="38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2"/>
      <c r="AG54" s="42"/>
      <c r="AH54" s="33"/>
      <c r="AI54" s="76"/>
      <c r="AJ54" s="42"/>
      <c r="AK54" s="42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42"/>
      <c r="AZ54" s="42"/>
      <c r="BA54" s="76"/>
      <c r="BB54" s="43"/>
      <c r="BC54" s="43"/>
      <c r="BD54" s="42"/>
      <c r="BE54" s="42"/>
      <c r="BF54" s="43"/>
      <c r="BG54" s="43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71.7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38"/>
      <c r="O55" s="38"/>
      <c r="P55" s="38"/>
      <c r="Q55" s="38"/>
      <c r="R55" s="38"/>
      <c r="S55" s="38"/>
      <c r="T55" s="38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42"/>
      <c r="AF55" s="42"/>
      <c r="AG55" s="42"/>
      <c r="AH55" s="33"/>
      <c r="AI55" s="76"/>
      <c r="AJ55" s="42"/>
      <c r="AK55" s="42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42"/>
      <c r="AZ55" s="42"/>
      <c r="BA55" s="76"/>
      <c r="BB55" s="43"/>
      <c r="BC55" s="43"/>
      <c r="BD55" s="42"/>
      <c r="BE55" s="42"/>
      <c r="BF55" s="43"/>
      <c r="BG55" s="43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71.7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38"/>
      <c r="O56" s="38"/>
      <c r="P56" s="38"/>
      <c r="Q56" s="38"/>
      <c r="R56" s="38"/>
      <c r="S56" s="38"/>
      <c r="T56" s="38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42"/>
      <c r="AF56" s="42"/>
      <c r="AG56" s="42"/>
      <c r="AH56" s="33"/>
      <c r="AI56" s="76"/>
      <c r="AJ56" s="42"/>
      <c r="AK56" s="42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76"/>
      <c r="BB56" s="38"/>
      <c r="BC56" s="38"/>
      <c r="BD56" s="42"/>
      <c r="BE56" s="42"/>
      <c r="BF56" s="43"/>
      <c r="BG56" s="43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71.7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6"/>
      <c r="M57" s="76"/>
      <c r="N57" s="38"/>
      <c r="O57" s="38"/>
      <c r="P57" s="38"/>
      <c r="Q57" s="38"/>
      <c r="R57" s="38"/>
      <c r="S57" s="38"/>
      <c r="T57" s="38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42"/>
      <c r="AF57" s="42"/>
      <c r="AG57" s="42"/>
      <c r="AH57" s="33"/>
      <c r="AI57" s="76"/>
      <c r="AJ57" s="42"/>
      <c r="AK57" s="42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76"/>
      <c r="BB57" s="43"/>
      <c r="BC57" s="43"/>
      <c r="BD57" s="42"/>
      <c r="BE57" s="42"/>
      <c r="BF57" s="43"/>
      <c r="BG57" s="43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171.75" customHeight="1" x14ac:dyDescent="0.25">
      <c r="A58" s="17"/>
      <c r="B58" s="18"/>
      <c r="C58" s="19"/>
      <c r="D58" s="19"/>
      <c r="E58" s="20"/>
      <c r="F58" s="18"/>
      <c r="G58" s="18"/>
      <c r="H58" s="18"/>
      <c r="I58" s="75"/>
      <c r="J58" s="18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42"/>
      <c r="AF58" s="42"/>
      <c r="AG58" s="42"/>
      <c r="AH58" s="33"/>
      <c r="AI58" s="76"/>
      <c r="AJ58" s="42"/>
      <c r="AK58" s="42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42"/>
      <c r="AZ58" s="38"/>
      <c r="BA58" s="42"/>
      <c r="BB58" s="43"/>
      <c r="BC58" s="43"/>
      <c r="BD58" s="42"/>
      <c r="BE58" s="42"/>
      <c r="BF58" s="43"/>
      <c r="BG58" s="43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197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76"/>
      <c r="N59" s="38"/>
      <c r="O59" s="38"/>
      <c r="P59" s="38"/>
      <c r="Q59" s="38"/>
      <c r="R59" s="38"/>
      <c r="S59" s="38"/>
      <c r="T59" s="38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42"/>
      <c r="AF59" s="42"/>
      <c r="AG59" s="42"/>
      <c r="AH59" s="33"/>
      <c r="AI59" s="76"/>
      <c r="AJ59" s="42"/>
      <c r="AK59" s="42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76"/>
      <c r="BB59" s="38"/>
      <c r="BC59" s="38"/>
      <c r="BD59" s="42"/>
      <c r="BE59" s="42"/>
      <c r="BF59" s="43"/>
      <c r="BG59" s="42"/>
      <c r="BH59" s="43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97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6"/>
      <c r="M60" s="76"/>
      <c r="N60" s="38"/>
      <c r="O60" s="38"/>
      <c r="P60" s="38"/>
      <c r="Q60" s="38"/>
      <c r="R60" s="38"/>
      <c r="S60" s="38"/>
      <c r="T60" s="38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42"/>
      <c r="AF60" s="42"/>
      <c r="AG60" s="42"/>
      <c r="AH60" s="33"/>
      <c r="AI60" s="76"/>
      <c r="AJ60" s="42"/>
      <c r="AK60" s="42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76"/>
      <c r="BB60" s="61"/>
      <c r="BC60" s="43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22" customFormat="1" ht="197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6"/>
      <c r="M61" s="76"/>
      <c r="N61" s="38"/>
      <c r="O61" s="42"/>
      <c r="P61" s="43"/>
      <c r="Q61" s="43"/>
      <c r="R61" s="43"/>
      <c r="S61" s="43"/>
      <c r="T61" s="4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2"/>
      <c r="AG61" s="42"/>
      <c r="AH61" s="33"/>
      <c r="AI61" s="76"/>
      <c r="AJ61" s="42"/>
      <c r="AK61" s="42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76"/>
      <c r="BB61" s="61"/>
      <c r="BC61" s="43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197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6"/>
      <c r="M62" s="76"/>
      <c r="N62" s="43"/>
      <c r="O62" s="42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42"/>
      <c r="AF62" s="42"/>
      <c r="AG62" s="42"/>
      <c r="AH62" s="33"/>
      <c r="AI62" s="76"/>
      <c r="AJ62" s="42"/>
      <c r="AK62" s="42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76"/>
      <c r="BB62" s="61"/>
      <c r="BC62" s="43"/>
      <c r="BD62" s="42"/>
      <c r="BE62" s="42"/>
      <c r="BF62" s="43"/>
      <c r="BG62" s="42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171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42"/>
      <c r="AF63" s="42"/>
      <c r="AG63" s="42"/>
      <c r="AH63" s="33"/>
      <c r="AI63" s="76"/>
      <c r="AJ63" s="42"/>
      <c r="AK63" s="42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42"/>
      <c r="AZ63" s="38"/>
      <c r="BA63" s="42"/>
      <c r="BB63" s="43"/>
      <c r="BC63" s="43"/>
      <c r="BD63" s="42"/>
      <c r="BE63" s="42"/>
      <c r="BF63" s="43"/>
      <c r="BG63" s="43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197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38"/>
      <c r="O64" s="38"/>
      <c r="P64" s="38"/>
      <c r="Q64" s="38"/>
      <c r="R64" s="38"/>
      <c r="S64" s="38"/>
      <c r="T64" s="38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2"/>
      <c r="AG64" s="42"/>
      <c r="AH64" s="33"/>
      <c r="AI64" s="76"/>
      <c r="AJ64" s="42"/>
      <c r="AK64" s="42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76"/>
      <c r="BB64" s="38"/>
      <c r="BC64" s="38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97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6"/>
      <c r="M65" s="76"/>
      <c r="N65" s="38"/>
      <c r="O65" s="38"/>
      <c r="P65" s="38"/>
      <c r="Q65" s="38"/>
      <c r="R65" s="38"/>
      <c r="S65" s="38"/>
      <c r="T65" s="38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42"/>
      <c r="AF65" s="42"/>
      <c r="AG65" s="42"/>
      <c r="AH65" s="33"/>
      <c r="AI65" s="76"/>
      <c r="AJ65" s="42"/>
      <c r="AK65" s="42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76"/>
      <c r="BB65" s="61"/>
      <c r="BC65" s="43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97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38"/>
      <c r="O66" s="38"/>
      <c r="P66" s="38"/>
      <c r="Q66" s="38"/>
      <c r="R66" s="38"/>
      <c r="S66" s="38"/>
      <c r="T66" s="38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42"/>
      <c r="AF66" s="42"/>
      <c r="AG66" s="42"/>
      <c r="AH66" s="33"/>
      <c r="AI66" s="76"/>
      <c r="AJ66" s="42"/>
      <c r="AK66" s="42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76"/>
      <c r="BB66" s="38"/>
      <c r="BC66" s="38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97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6"/>
      <c r="M67" s="76"/>
      <c r="N67" s="38"/>
      <c r="O67" s="38"/>
      <c r="P67" s="38"/>
      <c r="Q67" s="38"/>
      <c r="R67" s="38"/>
      <c r="S67" s="38"/>
      <c r="T67" s="38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42"/>
      <c r="AG67" s="42"/>
      <c r="AH67" s="33"/>
      <c r="AI67" s="76"/>
      <c r="AJ67" s="42"/>
      <c r="AK67" s="42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76"/>
      <c r="BB67" s="74"/>
      <c r="BC67" s="38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197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38"/>
      <c r="O68" s="38"/>
      <c r="P68" s="38"/>
      <c r="Q68" s="38"/>
      <c r="R68" s="38"/>
      <c r="S68" s="38"/>
      <c r="T68" s="38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42"/>
      <c r="AF68" s="42"/>
      <c r="AG68" s="42"/>
      <c r="AH68" s="33"/>
      <c r="AI68" s="76"/>
      <c r="AJ68" s="42"/>
      <c r="AK68" s="42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76"/>
      <c r="BB68" s="38"/>
      <c r="BC68" s="38"/>
      <c r="BD68" s="42"/>
      <c r="BE68" s="42"/>
      <c r="BF68" s="43"/>
      <c r="BG68" s="42"/>
      <c r="BH68" s="42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197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6"/>
      <c r="M69" s="76"/>
      <c r="N69" s="38"/>
      <c r="O69" s="38"/>
      <c r="P69" s="38"/>
      <c r="Q69" s="38"/>
      <c r="R69" s="38"/>
      <c r="S69" s="38"/>
      <c r="T69" s="38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42"/>
      <c r="AF69" s="42"/>
      <c r="AG69" s="42"/>
      <c r="AH69" s="33"/>
      <c r="AI69" s="76"/>
      <c r="AJ69" s="42"/>
      <c r="AK69" s="42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76"/>
      <c r="BB69" s="61"/>
      <c r="BC69" s="43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252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38"/>
      <c r="O70" s="38"/>
      <c r="P70" s="38"/>
      <c r="Q70" s="38"/>
      <c r="R70" s="38"/>
      <c r="S70" s="38"/>
      <c r="T70" s="38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42"/>
      <c r="AF70" s="43"/>
      <c r="AG70" s="43"/>
      <c r="AH70" s="33"/>
      <c r="AI70" s="76"/>
      <c r="AJ70" s="43"/>
      <c r="AK70" s="4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76"/>
      <c r="BB70" s="38"/>
      <c r="BC70" s="42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252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6"/>
      <c r="M71" s="76"/>
      <c r="N71" s="38"/>
      <c r="O71" s="38"/>
      <c r="P71" s="38"/>
      <c r="Q71" s="38"/>
      <c r="R71" s="38"/>
      <c r="S71" s="38"/>
      <c r="T71" s="38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42"/>
      <c r="AF71" s="43"/>
      <c r="AG71" s="43"/>
      <c r="AH71" s="33"/>
      <c r="AI71" s="76"/>
      <c r="AJ71" s="43"/>
      <c r="AK71" s="43"/>
      <c r="AL71" s="33"/>
      <c r="AM71" s="33"/>
      <c r="AN71" s="33"/>
      <c r="AO71" s="33"/>
      <c r="AP71" s="33"/>
      <c r="AQ71" s="62"/>
      <c r="AR71" s="33"/>
      <c r="AS71" s="33"/>
      <c r="AT71" s="33"/>
      <c r="AU71" s="33"/>
      <c r="AV71" s="33"/>
      <c r="AW71" s="33"/>
      <c r="AX71" s="33"/>
      <c r="AY71" s="33"/>
      <c r="AZ71" s="33"/>
      <c r="BA71" s="76"/>
      <c r="BB71" s="74"/>
      <c r="BC71" s="38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2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38"/>
      <c r="O72" s="38"/>
      <c r="P72" s="38"/>
      <c r="Q72" s="38"/>
      <c r="R72" s="38"/>
      <c r="S72" s="38"/>
      <c r="T72" s="38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42"/>
      <c r="AF72" s="43"/>
      <c r="AG72" s="43"/>
      <c r="AH72" s="33"/>
      <c r="AI72" s="76"/>
      <c r="AJ72" s="43"/>
      <c r="AK72" s="43"/>
      <c r="AL72" s="33"/>
      <c r="AM72" s="33"/>
      <c r="AN72" s="33"/>
      <c r="AO72" s="33"/>
      <c r="AP72" s="33"/>
      <c r="AQ72" s="62"/>
      <c r="AR72" s="33"/>
      <c r="AS72" s="33"/>
      <c r="AT72" s="33"/>
      <c r="AU72" s="33"/>
      <c r="AV72" s="33"/>
      <c r="AW72" s="33"/>
      <c r="AX72" s="33"/>
      <c r="AY72" s="33"/>
      <c r="AZ72" s="33"/>
      <c r="BA72" s="76"/>
      <c r="BB72" s="76"/>
      <c r="BC72" s="42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209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3"/>
      <c r="P73" s="43"/>
      <c r="Q73" s="43"/>
      <c r="R73" s="43"/>
      <c r="S73" s="43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42"/>
      <c r="AF73" s="43"/>
      <c r="AG73" s="42"/>
      <c r="AH73" s="33"/>
      <c r="AI73" s="76"/>
      <c r="AJ73" s="43"/>
      <c r="AK73" s="42"/>
      <c r="AL73" s="33"/>
      <c r="AM73" s="42"/>
      <c r="AN73" s="43"/>
      <c r="AO73" s="42"/>
      <c r="AP73" s="33"/>
      <c r="AQ73" s="76"/>
      <c r="AR73" s="43"/>
      <c r="AS73" s="33"/>
      <c r="AT73" s="33"/>
      <c r="AU73" s="33"/>
      <c r="AV73" s="33"/>
      <c r="AW73" s="33"/>
      <c r="AX73" s="33"/>
      <c r="AY73" s="33"/>
      <c r="AZ73" s="33"/>
      <c r="BA73" s="42"/>
      <c r="BB73" s="38"/>
      <c r="BC73" s="38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136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3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42"/>
      <c r="AF74" s="42"/>
      <c r="AG74" s="42"/>
      <c r="AH74" s="33"/>
      <c r="AI74" s="76"/>
      <c r="AJ74" s="42"/>
      <c r="AK74" s="42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76"/>
      <c r="BB74" s="74"/>
      <c r="BC74" s="38"/>
      <c r="BD74" s="42"/>
      <c r="BE74" s="42"/>
      <c r="BF74" s="43"/>
      <c r="BG74" s="42"/>
      <c r="BH74" s="42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136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3"/>
      <c r="O75" s="43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/>
      <c r="AF75" s="42"/>
      <c r="AG75" s="42"/>
      <c r="AH75" s="33"/>
      <c r="AI75" s="76"/>
      <c r="AJ75" s="42"/>
      <c r="AK75" s="42"/>
      <c r="AL75" s="33"/>
      <c r="AM75" s="33"/>
      <c r="AN75" s="33"/>
      <c r="AO75" s="33"/>
      <c r="AP75" s="33"/>
      <c r="AQ75" s="62"/>
      <c r="AR75" s="33"/>
      <c r="AS75" s="33"/>
      <c r="AT75" s="33"/>
      <c r="AU75" s="33"/>
      <c r="AV75" s="33"/>
      <c r="AW75" s="33"/>
      <c r="AX75" s="33"/>
      <c r="AY75" s="33"/>
      <c r="AZ75" s="33"/>
      <c r="BA75" s="76"/>
      <c r="BB75" s="74"/>
      <c r="BC75" s="38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36.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2"/>
      <c r="O76" s="42"/>
      <c r="P76" s="42"/>
      <c r="Q76" s="42"/>
      <c r="R76" s="42"/>
      <c r="S76" s="42"/>
      <c r="T76" s="4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42"/>
      <c r="AF76" s="42"/>
      <c r="AG76" s="42"/>
      <c r="AH76" s="33"/>
      <c r="AI76" s="76"/>
      <c r="AJ76" s="42"/>
      <c r="AK76" s="42"/>
      <c r="AL76" s="33"/>
      <c r="AM76" s="33"/>
      <c r="AN76" s="33"/>
      <c r="AO76" s="33"/>
      <c r="AP76" s="33"/>
      <c r="AQ76" s="62"/>
      <c r="AR76" s="33"/>
      <c r="AS76" s="33"/>
      <c r="AT76" s="33"/>
      <c r="AU76" s="33"/>
      <c r="AV76" s="33"/>
      <c r="AW76" s="33"/>
      <c r="AX76" s="33"/>
      <c r="AY76" s="33"/>
      <c r="AZ76" s="33"/>
      <c r="BA76" s="76"/>
      <c r="BB76" s="74"/>
      <c r="BC76" s="38"/>
      <c r="BD76" s="42"/>
      <c r="BE76" s="42"/>
      <c r="BF76" s="43"/>
      <c r="BG76" s="42"/>
      <c r="BH76" s="42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22" customFormat="1" ht="136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76"/>
      <c r="M77" s="42"/>
      <c r="N77" s="43"/>
      <c r="O77" s="42"/>
      <c r="P77" s="42"/>
      <c r="Q77" s="42"/>
      <c r="R77" s="42"/>
      <c r="S77" s="42"/>
      <c r="T77" s="4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42"/>
      <c r="AF77" s="42"/>
      <c r="AG77" s="42"/>
      <c r="AH77" s="33"/>
      <c r="AI77" s="76"/>
      <c r="AJ77" s="42"/>
      <c r="AK77" s="42"/>
      <c r="AL77" s="33"/>
      <c r="AM77" s="33"/>
      <c r="AN77" s="33"/>
      <c r="AO77" s="33"/>
      <c r="AP77" s="33"/>
      <c r="AQ77" s="62"/>
      <c r="AR77" s="33"/>
      <c r="AS77" s="33"/>
      <c r="AT77" s="33"/>
      <c r="AU77" s="33"/>
      <c r="AV77" s="33"/>
      <c r="AW77" s="33"/>
      <c r="AX77" s="33"/>
      <c r="AY77" s="33"/>
      <c r="AZ77" s="33"/>
      <c r="BA77" s="76"/>
      <c r="BB77" s="74"/>
      <c r="BC77" s="38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22" customFormat="1" ht="209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38"/>
      <c r="O78" s="38"/>
      <c r="P78" s="38"/>
      <c r="Q78" s="38"/>
      <c r="R78" s="38"/>
      <c r="S78" s="38"/>
      <c r="T78" s="38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42"/>
      <c r="AF78" s="42"/>
      <c r="AG78" s="42"/>
      <c r="AH78" s="33"/>
      <c r="AI78" s="76"/>
      <c r="AJ78" s="42"/>
      <c r="AK78" s="42"/>
      <c r="AL78" s="33"/>
      <c r="AM78" s="33"/>
      <c r="AN78" s="33"/>
      <c r="AO78" s="33"/>
      <c r="AP78" s="33"/>
      <c r="AQ78" s="62"/>
      <c r="AR78" s="33"/>
      <c r="AS78" s="33"/>
      <c r="AT78" s="33"/>
      <c r="AU78" s="33"/>
      <c r="AV78" s="33"/>
      <c r="AW78" s="33"/>
      <c r="AX78" s="33"/>
      <c r="AY78" s="33"/>
      <c r="AZ78" s="33"/>
      <c r="BA78" s="76"/>
      <c r="BB78" s="38"/>
      <c r="BC78" s="42"/>
      <c r="BD78" s="42"/>
      <c r="BE78" s="42"/>
      <c r="BF78" s="43"/>
      <c r="BG78" s="42"/>
      <c r="BH78" s="42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22" customFormat="1" ht="154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6"/>
      <c r="M79" s="76"/>
      <c r="N79" s="38"/>
      <c r="O79" s="38"/>
      <c r="P79" s="38"/>
      <c r="Q79" s="38"/>
      <c r="R79" s="38"/>
      <c r="S79" s="38"/>
      <c r="T79" s="38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42"/>
      <c r="AF79" s="42"/>
      <c r="AG79" s="42"/>
      <c r="AH79" s="33"/>
      <c r="AI79" s="76"/>
      <c r="AJ79" s="42"/>
      <c r="AK79" s="42"/>
      <c r="AL79" s="33"/>
      <c r="AM79" s="33"/>
      <c r="AN79" s="33"/>
      <c r="AO79" s="33"/>
      <c r="AP79" s="33"/>
      <c r="AQ79" s="62"/>
      <c r="AR79" s="33"/>
      <c r="AS79" s="33"/>
      <c r="AT79" s="33"/>
      <c r="AU79" s="33"/>
      <c r="AV79" s="33"/>
      <c r="AW79" s="33"/>
      <c r="AX79" s="33"/>
      <c r="AY79" s="33"/>
      <c r="AZ79" s="33"/>
      <c r="BA79" s="76"/>
      <c r="BB79" s="76"/>
      <c r="BC79" s="42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22" customFormat="1" ht="249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3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42"/>
      <c r="AF80" s="42"/>
      <c r="AG80" s="42"/>
      <c r="AH80" s="33"/>
      <c r="AI80" s="76"/>
      <c r="AJ80" s="42"/>
      <c r="AK80" s="42"/>
      <c r="AL80" s="33"/>
      <c r="AM80" s="33"/>
      <c r="AN80" s="33"/>
      <c r="AO80" s="33"/>
      <c r="AP80" s="33"/>
      <c r="AQ80" s="62"/>
      <c r="AR80" s="33"/>
      <c r="AS80" s="33"/>
      <c r="AT80" s="33"/>
      <c r="AU80" s="33"/>
      <c r="AV80" s="33"/>
      <c r="AW80" s="33"/>
      <c r="AX80" s="33"/>
      <c r="AY80" s="33"/>
      <c r="AZ80" s="33"/>
      <c r="BA80" s="76"/>
      <c r="BB80" s="43"/>
      <c r="BC80" s="43"/>
      <c r="BD80" s="42"/>
      <c r="BE80" s="42"/>
      <c r="BF80" s="43"/>
      <c r="BG80" s="42"/>
      <c r="BH80" s="42"/>
      <c r="BI80" s="4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22" customFormat="1" ht="152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38"/>
      <c r="O81" s="38"/>
      <c r="P81" s="38"/>
      <c r="Q81" s="38"/>
      <c r="R81" s="38"/>
      <c r="S81" s="38"/>
      <c r="T81" s="38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42"/>
      <c r="AF81" s="42"/>
      <c r="AG81" s="42"/>
      <c r="AH81" s="33"/>
      <c r="AI81" s="76"/>
      <c r="AJ81" s="42"/>
      <c r="AK81" s="42"/>
      <c r="AL81" s="33"/>
      <c r="AM81" s="33"/>
      <c r="AN81" s="33"/>
      <c r="AO81" s="33"/>
      <c r="AP81" s="33"/>
      <c r="AQ81" s="62"/>
      <c r="AR81" s="33"/>
      <c r="AS81" s="33"/>
      <c r="AT81" s="33"/>
      <c r="AU81" s="33"/>
      <c r="AV81" s="33"/>
      <c r="AW81" s="33"/>
      <c r="AX81" s="33"/>
      <c r="AY81" s="33"/>
      <c r="AZ81" s="33"/>
      <c r="BA81" s="76"/>
      <c r="BB81" s="38"/>
      <c r="BC81" s="38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22" customFormat="1" ht="152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6"/>
      <c r="M82" s="76"/>
      <c r="N82" s="38"/>
      <c r="O82" s="38"/>
      <c r="P82" s="38"/>
      <c r="Q82" s="38"/>
      <c r="R82" s="38"/>
      <c r="S82" s="38"/>
      <c r="T82" s="38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42"/>
      <c r="AF82" s="42"/>
      <c r="AG82" s="42"/>
      <c r="AH82" s="33"/>
      <c r="AI82" s="76"/>
      <c r="AJ82" s="42"/>
      <c r="AK82" s="42"/>
      <c r="AL82" s="33"/>
      <c r="AM82" s="33"/>
      <c r="AN82" s="33"/>
      <c r="AO82" s="33"/>
      <c r="AP82" s="33"/>
      <c r="AQ82" s="62"/>
      <c r="AR82" s="33"/>
      <c r="AS82" s="33"/>
      <c r="AT82" s="33"/>
      <c r="AU82" s="33"/>
      <c r="AV82" s="33"/>
      <c r="AW82" s="33"/>
      <c r="AX82" s="33"/>
      <c r="AY82" s="33"/>
      <c r="AZ82" s="33"/>
      <c r="BA82" s="76"/>
      <c r="BB82" s="76"/>
      <c r="BC82" s="42"/>
      <c r="BD82" s="42"/>
      <c r="BE82" s="42"/>
      <c r="BF82" s="43"/>
      <c r="BG82" s="42"/>
      <c r="BH82" s="42"/>
      <c r="BI82" s="4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92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42"/>
      <c r="AF83" s="38"/>
      <c r="AG83" s="42"/>
      <c r="AH83" s="33"/>
      <c r="AI83" s="76"/>
      <c r="AJ83" s="38"/>
      <c r="AK83" s="42"/>
      <c r="AL83" s="33"/>
      <c r="AM83" s="33"/>
      <c r="AN83" s="33"/>
      <c r="AO83" s="33"/>
      <c r="AP83" s="33"/>
      <c r="AQ83" s="76"/>
      <c r="AR83" s="38"/>
      <c r="AS83" s="33"/>
      <c r="AT83" s="33"/>
      <c r="AU83" s="33"/>
      <c r="AV83" s="33"/>
      <c r="AW83" s="33"/>
      <c r="AX83" s="33"/>
      <c r="AY83" s="42"/>
      <c r="AZ83" s="38"/>
      <c r="BA83" s="42"/>
      <c r="BB83" s="38"/>
      <c r="BC83" s="38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22" customFormat="1" ht="129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2"/>
      <c r="O84" s="42"/>
      <c r="P84" s="42"/>
      <c r="Q84" s="42"/>
      <c r="R84" s="42"/>
      <c r="S84" s="42"/>
      <c r="T84" s="38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42"/>
      <c r="AF84" s="38"/>
      <c r="AG84" s="42"/>
      <c r="AH84" s="33"/>
      <c r="AI84" s="76"/>
      <c r="AJ84" s="38"/>
      <c r="AK84" s="42"/>
      <c r="AL84" s="33"/>
      <c r="AM84" s="33"/>
      <c r="AN84" s="33"/>
      <c r="AO84" s="33"/>
      <c r="AP84" s="33"/>
      <c r="AQ84" s="76"/>
      <c r="AR84" s="38"/>
      <c r="AS84" s="33"/>
      <c r="AT84" s="33"/>
      <c r="AU84" s="33"/>
      <c r="AV84" s="33"/>
      <c r="AW84" s="33"/>
      <c r="AX84" s="33"/>
      <c r="AY84" s="33"/>
      <c r="AZ84" s="33"/>
      <c r="BA84" s="76"/>
      <c r="BB84" s="38"/>
      <c r="BC84" s="38"/>
      <c r="BD84" s="42"/>
      <c r="BE84" s="42"/>
      <c r="BF84" s="43"/>
      <c r="BG84" s="42"/>
      <c r="BH84" s="42"/>
      <c r="BI84" s="43"/>
      <c r="BJ84" s="33"/>
      <c r="BK84" s="62"/>
      <c r="BL84" s="24"/>
      <c r="BM84" s="33"/>
      <c r="BN84" s="33"/>
      <c r="BO84" s="34"/>
      <c r="BP84" s="23"/>
      <c r="BQ84" s="24"/>
      <c r="BR84" s="25"/>
    </row>
    <row r="85" spans="1:70" s="22" customFormat="1" ht="154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38"/>
      <c r="O85" s="38"/>
      <c r="P85" s="38"/>
      <c r="Q85" s="38"/>
      <c r="R85" s="38"/>
      <c r="S85" s="38"/>
      <c r="T85" s="38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42"/>
      <c r="AF85" s="43"/>
      <c r="AG85" s="43"/>
      <c r="AH85" s="33"/>
      <c r="AI85" s="76"/>
      <c r="AJ85" s="42"/>
      <c r="AK85" s="42"/>
      <c r="AL85" s="33"/>
      <c r="AM85" s="33"/>
      <c r="AN85" s="33"/>
      <c r="AO85" s="33"/>
      <c r="AP85" s="33"/>
      <c r="AQ85" s="76"/>
      <c r="AR85" s="42"/>
      <c r="AS85" s="33"/>
      <c r="AT85" s="33"/>
      <c r="AU85" s="33"/>
      <c r="AV85" s="33"/>
      <c r="AW85" s="33"/>
      <c r="AX85" s="33"/>
      <c r="AY85" s="33"/>
      <c r="AZ85" s="33"/>
      <c r="BA85" s="76"/>
      <c r="BB85" s="43"/>
      <c r="BC85" s="43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54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38"/>
      <c r="O86" s="38"/>
      <c r="P86" s="38"/>
      <c r="Q86" s="38"/>
      <c r="R86" s="38"/>
      <c r="S86" s="38"/>
      <c r="T86" s="38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42"/>
      <c r="AF86" s="43"/>
      <c r="AG86" s="43"/>
      <c r="AH86" s="33"/>
      <c r="AI86" s="76"/>
      <c r="AJ86" s="42"/>
      <c r="AK86" s="42"/>
      <c r="AL86" s="33"/>
      <c r="AM86" s="33"/>
      <c r="AN86" s="33"/>
      <c r="AO86" s="33"/>
      <c r="AP86" s="33"/>
      <c r="AQ86" s="76"/>
      <c r="AR86" s="42"/>
      <c r="AS86" s="33"/>
      <c r="AT86" s="33"/>
      <c r="AU86" s="33"/>
      <c r="AV86" s="33"/>
      <c r="AW86" s="33"/>
      <c r="AX86" s="33"/>
      <c r="AY86" s="33"/>
      <c r="AZ86" s="33"/>
      <c r="BA86" s="76"/>
      <c r="BB86" s="38"/>
      <c r="BC86" s="42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154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38"/>
      <c r="O87" s="38"/>
      <c r="P87" s="38"/>
      <c r="Q87" s="38"/>
      <c r="R87" s="38"/>
      <c r="S87" s="38"/>
      <c r="T87" s="38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3"/>
      <c r="AG87" s="43"/>
      <c r="AH87" s="33"/>
      <c r="AI87" s="76"/>
      <c r="AJ87" s="42"/>
      <c r="AK87" s="42"/>
      <c r="AL87" s="33"/>
      <c r="AM87" s="33"/>
      <c r="AN87" s="33"/>
      <c r="AO87" s="33"/>
      <c r="AP87" s="33"/>
      <c r="AQ87" s="76"/>
      <c r="AR87" s="42"/>
      <c r="AS87" s="33"/>
      <c r="AT87" s="33"/>
      <c r="AU87" s="33"/>
      <c r="AV87" s="33"/>
      <c r="AW87" s="33"/>
      <c r="AX87" s="33"/>
      <c r="AY87" s="33"/>
      <c r="AZ87" s="33"/>
      <c r="BA87" s="76"/>
      <c r="BB87" s="43"/>
      <c r="BC87" s="43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154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6"/>
      <c r="L88" s="6"/>
      <c r="M88" s="6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3"/>
      <c r="AG88" s="43"/>
      <c r="AH88" s="33"/>
      <c r="AI88" s="76"/>
      <c r="AJ88" s="42"/>
      <c r="AK88" s="42"/>
      <c r="AL88" s="33"/>
      <c r="AM88" s="33"/>
      <c r="AN88" s="33"/>
      <c r="AO88" s="33"/>
      <c r="AP88" s="33"/>
      <c r="AQ88" s="76"/>
      <c r="AR88" s="42"/>
      <c r="AS88" s="33"/>
      <c r="AT88" s="33"/>
      <c r="AU88" s="33"/>
      <c r="AV88" s="33"/>
      <c r="AW88" s="33"/>
      <c r="AX88" s="33"/>
      <c r="AY88" s="33"/>
      <c r="AZ88" s="33"/>
      <c r="BA88" s="77"/>
      <c r="BB88" s="33"/>
      <c r="BC88" s="6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54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6"/>
      <c r="L89" s="6"/>
      <c r="M89" s="6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3"/>
      <c r="AG89" s="43"/>
      <c r="AH89" s="33"/>
      <c r="AI89" s="76"/>
      <c r="AJ89" s="42"/>
      <c r="AK89" s="42"/>
      <c r="AL89" s="33"/>
      <c r="AM89" s="33"/>
      <c r="AN89" s="33"/>
      <c r="AO89" s="33"/>
      <c r="AP89" s="33"/>
      <c r="AQ89" s="76"/>
      <c r="AR89" s="42"/>
      <c r="AS89" s="33"/>
      <c r="AT89" s="33"/>
      <c r="AU89" s="33"/>
      <c r="AV89" s="33"/>
      <c r="AW89" s="33"/>
      <c r="AX89" s="33"/>
      <c r="AY89" s="33"/>
      <c r="AZ89" s="33"/>
      <c r="BA89" s="76"/>
      <c r="BB89" s="43"/>
      <c r="BC89" s="43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154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6"/>
      <c r="L90" s="6"/>
      <c r="M90" s="6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3"/>
      <c r="AG90" s="43"/>
      <c r="AH90" s="33"/>
      <c r="AI90" s="76"/>
      <c r="AJ90" s="42"/>
      <c r="AK90" s="42"/>
      <c r="AL90" s="33"/>
      <c r="AM90" s="33"/>
      <c r="AN90" s="33"/>
      <c r="AO90" s="33"/>
      <c r="AP90" s="33"/>
      <c r="AQ90" s="76"/>
      <c r="AR90" s="42"/>
      <c r="AS90" s="33"/>
      <c r="AT90" s="33"/>
      <c r="AU90" s="33"/>
      <c r="AV90" s="33"/>
      <c r="AW90" s="33"/>
      <c r="AX90" s="33"/>
      <c r="AY90" s="33"/>
      <c r="AZ90" s="33"/>
      <c r="BA90" s="77"/>
      <c r="BB90" s="33"/>
      <c r="BC90" s="33"/>
      <c r="BD90" s="42"/>
      <c r="BE90" s="42"/>
      <c r="BF90" s="43"/>
      <c r="BG90" s="42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54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6"/>
      <c r="L91" s="6"/>
      <c r="M91" s="6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3"/>
      <c r="AG91" s="43"/>
      <c r="AH91" s="33"/>
      <c r="AI91" s="76"/>
      <c r="AJ91" s="42"/>
      <c r="AK91" s="42"/>
      <c r="AL91" s="33"/>
      <c r="AM91" s="33"/>
      <c r="AN91" s="33"/>
      <c r="AO91" s="33"/>
      <c r="AP91" s="33"/>
      <c r="AQ91" s="76"/>
      <c r="AR91" s="42"/>
      <c r="AS91" s="33"/>
      <c r="AT91" s="33"/>
      <c r="AU91" s="33"/>
      <c r="AV91" s="33"/>
      <c r="AW91" s="33"/>
      <c r="AX91" s="33"/>
      <c r="AY91" s="33"/>
      <c r="AZ91" s="33"/>
      <c r="BA91" s="76"/>
      <c r="BB91" s="43"/>
      <c r="BC91" s="43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249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6"/>
      <c r="L92" s="6"/>
      <c r="M92" s="6"/>
      <c r="N92" s="34"/>
      <c r="O92" s="34"/>
      <c r="P92" s="34"/>
      <c r="Q92" s="34"/>
      <c r="R92" s="34"/>
      <c r="S92" s="34"/>
      <c r="T92" s="3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6"/>
      <c r="AF92" s="34"/>
      <c r="AG92" s="34"/>
      <c r="AH92" s="33"/>
      <c r="AI92" s="77"/>
      <c r="AJ92" s="34"/>
      <c r="AK92" s="34"/>
      <c r="AL92" s="33"/>
      <c r="AM92" s="33"/>
      <c r="AN92" s="33"/>
      <c r="AO92" s="33"/>
      <c r="AP92" s="33"/>
      <c r="AQ92" s="77"/>
      <c r="AR92" s="34"/>
      <c r="AS92" s="33"/>
      <c r="AT92" s="33"/>
      <c r="AU92" s="33"/>
      <c r="AV92" s="33"/>
      <c r="AW92" s="33"/>
      <c r="AX92" s="33"/>
      <c r="AY92" s="33"/>
      <c r="AZ92" s="33"/>
      <c r="BA92" s="77"/>
      <c r="BB92" s="33"/>
      <c r="BC92" s="6"/>
      <c r="BD92" s="33"/>
      <c r="BE92" s="33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24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6"/>
      <c r="L93" s="6"/>
      <c r="M93" s="6"/>
      <c r="N93" s="34"/>
      <c r="O93" s="34"/>
      <c r="P93" s="34"/>
      <c r="Q93" s="34"/>
      <c r="R93" s="34"/>
      <c r="S93" s="34"/>
      <c r="T93" s="3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3"/>
      <c r="AG93" s="43"/>
      <c r="AH93" s="33"/>
      <c r="AI93" s="76"/>
      <c r="AJ93" s="42"/>
      <c r="AK93" s="42"/>
      <c r="AL93" s="33"/>
      <c r="AM93" s="33"/>
      <c r="AN93" s="33"/>
      <c r="AO93" s="33"/>
      <c r="AP93" s="33"/>
      <c r="AQ93" s="76"/>
      <c r="AR93" s="42"/>
      <c r="AS93" s="33"/>
      <c r="AT93" s="33"/>
      <c r="AU93" s="33"/>
      <c r="AV93" s="33"/>
      <c r="AW93" s="33"/>
      <c r="AX93" s="33"/>
      <c r="AY93" s="33"/>
      <c r="AZ93" s="33"/>
      <c r="BA93" s="76"/>
      <c r="BB93" s="38"/>
      <c r="BC93" s="38"/>
      <c r="BD93" s="42"/>
      <c r="BE93" s="42"/>
      <c r="BF93" s="43"/>
      <c r="BG93" s="42"/>
      <c r="BH93" s="42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24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6"/>
      <c r="L94" s="6"/>
      <c r="M94" s="6"/>
      <c r="N94" s="34"/>
      <c r="O94" s="34"/>
      <c r="P94" s="34"/>
      <c r="Q94" s="34"/>
      <c r="R94" s="34"/>
      <c r="S94" s="34"/>
      <c r="T94" s="3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42"/>
      <c r="AF94" s="43"/>
      <c r="AG94" s="43"/>
      <c r="AH94" s="33"/>
      <c r="AI94" s="76"/>
      <c r="AJ94" s="42"/>
      <c r="AK94" s="42"/>
      <c r="AL94" s="33"/>
      <c r="AM94" s="33"/>
      <c r="AN94" s="33"/>
      <c r="AO94" s="33"/>
      <c r="AP94" s="33"/>
      <c r="AQ94" s="76"/>
      <c r="AR94" s="42"/>
      <c r="AS94" s="33"/>
      <c r="AT94" s="33"/>
      <c r="AU94" s="33"/>
      <c r="AV94" s="33"/>
      <c r="AW94" s="33"/>
      <c r="AX94" s="33"/>
      <c r="AY94" s="33"/>
      <c r="AZ94" s="33"/>
      <c r="BA94" s="76"/>
      <c r="BB94" s="38"/>
      <c r="BC94" s="38"/>
      <c r="BD94" s="42"/>
      <c r="BE94" s="42"/>
      <c r="BF94" s="43"/>
      <c r="BG94" s="42"/>
      <c r="BH94" s="42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24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6"/>
      <c r="L95" s="6"/>
      <c r="M95" s="6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42"/>
      <c r="AF95" s="43"/>
      <c r="AG95" s="43"/>
      <c r="AH95" s="33"/>
      <c r="AI95" s="76"/>
      <c r="AJ95" s="42"/>
      <c r="AK95" s="42"/>
      <c r="AL95" s="33"/>
      <c r="AM95" s="33"/>
      <c r="AN95" s="33"/>
      <c r="AO95" s="33"/>
      <c r="AP95" s="33"/>
      <c r="AQ95" s="76"/>
      <c r="AR95" s="42"/>
      <c r="AS95" s="33"/>
      <c r="AT95" s="33"/>
      <c r="AU95" s="33"/>
      <c r="AV95" s="33"/>
      <c r="AW95" s="33"/>
      <c r="AX95" s="33"/>
      <c r="AY95" s="33"/>
      <c r="AZ95" s="33"/>
      <c r="BA95" s="76"/>
      <c r="BB95" s="38"/>
      <c r="BC95" s="38"/>
      <c r="BD95" s="42"/>
      <c r="BE95" s="42"/>
      <c r="BF95" s="43"/>
      <c r="BG95" s="42"/>
      <c r="BH95" s="42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24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6"/>
      <c r="L96" s="6"/>
      <c r="M96" s="6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42"/>
      <c r="AF96" s="43"/>
      <c r="AG96" s="43"/>
      <c r="AH96" s="33"/>
      <c r="AI96" s="76"/>
      <c r="AJ96" s="42"/>
      <c r="AK96" s="42"/>
      <c r="AL96" s="33"/>
      <c r="AM96" s="33"/>
      <c r="AN96" s="33"/>
      <c r="AO96" s="33"/>
      <c r="AP96" s="33"/>
      <c r="AQ96" s="76"/>
      <c r="AR96" s="42"/>
      <c r="AS96" s="33"/>
      <c r="AT96" s="33"/>
      <c r="AU96" s="33"/>
      <c r="AV96" s="33"/>
      <c r="AW96" s="33"/>
      <c r="AX96" s="33"/>
      <c r="AY96" s="33"/>
      <c r="AZ96" s="33"/>
      <c r="BA96" s="76"/>
      <c r="BB96" s="38"/>
      <c r="BC96" s="38"/>
      <c r="BD96" s="42"/>
      <c r="BE96" s="42"/>
      <c r="BF96" s="43"/>
      <c r="BG96" s="42"/>
      <c r="BH96" s="42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24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6"/>
      <c r="L97" s="6"/>
      <c r="M97" s="6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42"/>
      <c r="AF97" s="43"/>
      <c r="AG97" s="43"/>
      <c r="AH97" s="33"/>
      <c r="AI97" s="76"/>
      <c r="AJ97" s="42"/>
      <c r="AK97" s="42"/>
      <c r="AL97" s="33"/>
      <c r="AM97" s="33"/>
      <c r="AN97" s="33"/>
      <c r="AO97" s="33"/>
      <c r="AP97" s="33"/>
      <c r="AQ97" s="76"/>
      <c r="AR97" s="42"/>
      <c r="AS97" s="33"/>
      <c r="AT97" s="33"/>
      <c r="AU97" s="33"/>
      <c r="AV97" s="33"/>
      <c r="AW97" s="33"/>
      <c r="AX97" s="33"/>
      <c r="AY97" s="33"/>
      <c r="AZ97" s="33"/>
      <c r="BA97" s="76"/>
      <c r="BB97" s="38"/>
      <c r="BC97" s="38"/>
      <c r="BD97" s="42"/>
      <c r="BE97" s="42"/>
      <c r="BF97" s="43"/>
      <c r="BG97" s="42"/>
      <c r="BH97" s="42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409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38"/>
      <c r="O98" s="38"/>
      <c r="P98" s="38"/>
      <c r="Q98" s="38"/>
      <c r="R98" s="38"/>
      <c r="S98" s="38"/>
      <c r="T98" s="38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42"/>
      <c r="AF98" s="43"/>
      <c r="AG98" s="43"/>
      <c r="AH98" s="33"/>
      <c r="AI98" s="76"/>
      <c r="AJ98" s="42"/>
      <c r="AK98" s="42"/>
      <c r="AL98" s="33"/>
      <c r="AM98" s="33"/>
      <c r="AN98" s="33"/>
      <c r="AO98" s="33"/>
      <c r="AP98" s="33"/>
      <c r="AQ98" s="76"/>
      <c r="AR98" s="42"/>
      <c r="AS98" s="33"/>
      <c r="AT98" s="33"/>
      <c r="AU98" s="33"/>
      <c r="AV98" s="33"/>
      <c r="AW98" s="33"/>
      <c r="AX98" s="33"/>
      <c r="AY98" s="33"/>
      <c r="AZ98" s="33"/>
      <c r="BA98" s="76"/>
      <c r="BB98" s="43"/>
      <c r="BC98" s="43"/>
      <c r="BD98" s="42"/>
      <c r="BE98" s="42"/>
      <c r="BF98" s="43"/>
      <c r="BG98" s="42"/>
      <c r="BH98" s="42"/>
      <c r="BI98" s="4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237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38"/>
      <c r="O99" s="38"/>
      <c r="P99" s="38"/>
      <c r="Q99" s="38"/>
      <c r="R99" s="38"/>
      <c r="S99" s="38"/>
      <c r="T99" s="38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76"/>
      <c r="BB99" s="38"/>
      <c r="BC99" s="42"/>
      <c r="BD99" s="42"/>
      <c r="BE99" s="42"/>
      <c r="BF99" s="43"/>
      <c r="BG99" s="42"/>
      <c r="BH99" s="38"/>
      <c r="BI99" s="42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39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38"/>
      <c r="O100" s="38"/>
      <c r="P100" s="38"/>
      <c r="Q100" s="38"/>
      <c r="R100" s="38"/>
      <c r="S100" s="38"/>
      <c r="T100" s="3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76"/>
      <c r="BB100" s="43"/>
      <c r="BC100" s="43"/>
      <c r="BD100" s="42"/>
      <c r="BE100" s="42"/>
      <c r="BF100" s="43"/>
      <c r="BG100" s="42"/>
      <c r="BH100" s="38"/>
      <c r="BI100" s="42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237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3"/>
      <c r="P101" s="43"/>
      <c r="Q101" s="43"/>
      <c r="R101" s="43"/>
      <c r="S101" s="43"/>
      <c r="T101" s="4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6"/>
      <c r="AJ101" s="43"/>
      <c r="AK101" s="43"/>
      <c r="AL101" s="33"/>
      <c r="AM101" s="33"/>
      <c r="AN101" s="33"/>
      <c r="AO101" s="33"/>
      <c r="AP101" s="33"/>
      <c r="AQ101" s="76"/>
      <c r="AR101" s="43"/>
      <c r="AS101" s="33"/>
      <c r="AT101" s="33"/>
      <c r="AU101" s="33"/>
      <c r="AV101" s="33"/>
      <c r="AW101" s="33"/>
      <c r="AX101" s="33"/>
      <c r="AY101" s="33"/>
      <c r="AZ101" s="33"/>
      <c r="BA101" s="76"/>
      <c r="BB101" s="43"/>
      <c r="BC101" s="42"/>
      <c r="BD101" s="38"/>
      <c r="BE101" s="42"/>
      <c r="BF101" s="43"/>
      <c r="BG101" s="42"/>
      <c r="BH101" s="42"/>
      <c r="BI101" s="4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2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6"/>
      <c r="M102" s="42"/>
      <c r="N102" s="43"/>
      <c r="O102" s="43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76"/>
      <c r="BB102" s="43"/>
      <c r="BC102" s="43"/>
      <c r="BD102" s="42"/>
      <c r="BE102" s="42"/>
      <c r="BF102" s="43"/>
      <c r="BG102" s="42"/>
      <c r="BH102" s="42"/>
      <c r="BI102" s="4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2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6"/>
      <c r="M103" s="42"/>
      <c r="N103" s="43"/>
      <c r="O103" s="43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76"/>
      <c r="BB103" s="43"/>
      <c r="BC103" s="43"/>
      <c r="BD103" s="42"/>
      <c r="BE103" s="42"/>
      <c r="BF103" s="43"/>
      <c r="BG103" s="42"/>
      <c r="BH103" s="42"/>
      <c r="BI103" s="4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122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42"/>
      <c r="N104" s="43"/>
      <c r="O104" s="43"/>
      <c r="P104" s="43"/>
      <c r="Q104" s="43"/>
      <c r="R104" s="43"/>
      <c r="S104" s="43"/>
      <c r="T104" s="4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76"/>
      <c r="BB104" s="43"/>
      <c r="BC104" s="43"/>
      <c r="BD104" s="42"/>
      <c r="BE104" s="42"/>
      <c r="BF104" s="43"/>
      <c r="BG104" s="42"/>
      <c r="BH104" s="42"/>
      <c r="BI104" s="4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122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6"/>
      <c r="M105" s="42"/>
      <c r="N105" s="43"/>
      <c r="O105" s="43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76"/>
      <c r="BB105" s="43"/>
      <c r="BC105" s="43"/>
      <c r="BD105" s="42"/>
      <c r="BE105" s="42"/>
      <c r="BF105" s="43"/>
      <c r="BG105" s="42"/>
      <c r="BH105" s="42"/>
      <c r="BI105" s="4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122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76"/>
      <c r="BB106" s="43"/>
      <c r="BC106" s="43"/>
      <c r="BD106" s="42"/>
      <c r="BE106" s="42"/>
      <c r="BF106" s="43"/>
      <c r="BG106" s="42"/>
      <c r="BH106" s="42"/>
      <c r="BI106" s="4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25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38"/>
      <c r="O107" s="38"/>
      <c r="P107" s="38"/>
      <c r="Q107" s="38"/>
      <c r="R107" s="38"/>
      <c r="S107" s="38"/>
      <c r="T107" s="38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76"/>
      <c r="BB107" s="38"/>
      <c r="BC107" s="38"/>
      <c r="BD107" s="42"/>
      <c r="BE107" s="42"/>
      <c r="BF107" s="43"/>
      <c r="BG107" s="42"/>
      <c r="BH107" s="42"/>
      <c r="BI107" s="4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5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38"/>
      <c r="O108" s="38"/>
      <c r="P108" s="38"/>
      <c r="Q108" s="38"/>
      <c r="R108" s="38"/>
      <c r="S108" s="38"/>
      <c r="T108" s="38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76"/>
      <c r="BB108" s="43"/>
      <c r="BC108" s="43"/>
      <c r="BD108" s="42"/>
      <c r="BE108" s="42"/>
      <c r="BF108" s="43"/>
      <c r="BG108" s="42"/>
      <c r="BH108" s="42"/>
      <c r="BI108" s="4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25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38"/>
      <c r="Q109" s="38"/>
      <c r="R109" s="38"/>
      <c r="S109" s="38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42"/>
      <c r="AZ109" s="38"/>
      <c r="BA109" s="76"/>
      <c r="BB109" s="38"/>
      <c r="BC109" s="38"/>
      <c r="BD109" s="42"/>
      <c r="BE109" s="42"/>
      <c r="BF109" s="43"/>
      <c r="BG109" s="42"/>
      <c r="BH109" s="42"/>
      <c r="BI109" s="4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62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76"/>
      <c r="BB110" s="43"/>
      <c r="BC110" s="43"/>
      <c r="BD110" s="42"/>
      <c r="BE110" s="42"/>
      <c r="BF110" s="43"/>
      <c r="BG110" s="42"/>
      <c r="BH110" s="42"/>
      <c r="BI110" s="4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62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8"/>
      <c r="O111" s="38"/>
      <c r="P111" s="38"/>
      <c r="Q111" s="38"/>
      <c r="R111" s="38"/>
      <c r="S111" s="38"/>
      <c r="T111" s="3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76"/>
      <c r="BB111" s="43"/>
      <c r="BC111" s="43"/>
      <c r="BD111" s="42"/>
      <c r="BE111" s="42"/>
      <c r="BF111" s="43"/>
      <c r="BG111" s="42"/>
      <c r="BH111" s="42"/>
      <c r="BI111" s="4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294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3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42"/>
      <c r="AF112" s="43"/>
      <c r="AG112" s="43"/>
      <c r="AH112" s="33"/>
      <c r="AI112" s="76"/>
      <c r="AJ112" s="43"/>
      <c r="AK112" s="4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6"/>
      <c r="BB112" s="43"/>
      <c r="BC112" s="43"/>
      <c r="BD112" s="42"/>
      <c r="BE112" s="42"/>
      <c r="BF112" s="43"/>
      <c r="BG112" s="42"/>
      <c r="BH112" s="42"/>
      <c r="BI112" s="43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42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2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76"/>
      <c r="BB113" s="43"/>
      <c r="BC113" s="43"/>
      <c r="BD113" s="42"/>
      <c r="BE113" s="42"/>
      <c r="BF113" s="43"/>
      <c r="BG113" s="42"/>
      <c r="BH113" s="42"/>
      <c r="BI113" s="4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42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76"/>
      <c r="BB114" s="43"/>
      <c r="BC114" s="43"/>
      <c r="BD114" s="42"/>
      <c r="BE114" s="42"/>
      <c r="BF114" s="43"/>
      <c r="BG114" s="42"/>
      <c r="BH114" s="42"/>
      <c r="BI114" s="4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87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42"/>
      <c r="AN115" s="43"/>
      <c r="AO115" s="42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3"/>
      <c r="BA115" s="42"/>
      <c r="BB115" s="43"/>
      <c r="BC115" s="42"/>
      <c r="BD115" s="42"/>
      <c r="BE115" s="42"/>
      <c r="BF115" s="43"/>
      <c r="BG115" s="42"/>
      <c r="BH115" s="42"/>
      <c r="BI115" s="4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87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42"/>
      <c r="AZ116" s="42"/>
      <c r="BA116" s="76"/>
      <c r="BB116" s="61"/>
      <c r="BC116" s="42"/>
      <c r="BD116" s="42"/>
      <c r="BE116" s="42"/>
      <c r="BF116" s="43"/>
      <c r="BG116" s="42"/>
      <c r="BH116" s="42"/>
      <c r="BI116" s="4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87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42"/>
      <c r="Q117" s="42"/>
      <c r="R117" s="42"/>
      <c r="S117" s="42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42"/>
      <c r="AZ117" s="42"/>
      <c r="BA117" s="76"/>
      <c r="BB117" s="61"/>
      <c r="BC117" s="42"/>
      <c r="BD117" s="42"/>
      <c r="BE117" s="42"/>
      <c r="BF117" s="43"/>
      <c r="BG117" s="42"/>
      <c r="BH117" s="42"/>
      <c r="BI117" s="4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7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2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76"/>
      <c r="BB118" s="43"/>
      <c r="BC118" s="43"/>
      <c r="BD118" s="42"/>
      <c r="BE118" s="42"/>
      <c r="BF118" s="43"/>
      <c r="BG118" s="42"/>
      <c r="BH118" s="42"/>
      <c r="BI118" s="4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187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76"/>
      <c r="N119" s="23"/>
      <c r="O119" s="23"/>
      <c r="P119" s="23"/>
      <c r="Q119" s="23"/>
      <c r="R119" s="23"/>
      <c r="S119" s="23"/>
      <c r="T119" s="2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76"/>
      <c r="BB119" s="76"/>
      <c r="BC119" s="42"/>
      <c r="BD119" s="42"/>
      <c r="BE119" s="42"/>
      <c r="BF119" s="43"/>
      <c r="BG119" s="42"/>
      <c r="BH119" s="42"/>
      <c r="BI119" s="4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34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76"/>
      <c r="BB120" s="76"/>
      <c r="BC120" s="42"/>
      <c r="BD120" s="42"/>
      <c r="BE120" s="42"/>
      <c r="BF120" s="43"/>
      <c r="BG120" s="43"/>
      <c r="BH120" s="42"/>
      <c r="BI120" s="4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67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3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62"/>
      <c r="AR121" s="33"/>
      <c r="AS121" s="33"/>
      <c r="AT121" s="33"/>
      <c r="AU121" s="33"/>
      <c r="AV121" s="33"/>
      <c r="AW121" s="33"/>
      <c r="AX121" s="33"/>
      <c r="AY121" s="33"/>
      <c r="AZ121" s="33"/>
      <c r="BA121" s="76"/>
      <c r="BB121" s="76"/>
      <c r="BC121" s="42"/>
      <c r="BD121" s="42"/>
      <c r="BE121" s="42"/>
      <c r="BF121" s="43"/>
      <c r="BG121" s="42"/>
      <c r="BH121" s="42"/>
      <c r="BI121" s="4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409.6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42"/>
      <c r="AF122" s="43"/>
      <c r="AG122" s="42"/>
      <c r="AH122" s="33"/>
      <c r="AI122" s="76"/>
      <c r="AJ122" s="43"/>
      <c r="AK122" s="42"/>
      <c r="AL122" s="43"/>
      <c r="AM122" s="42"/>
      <c r="AN122" s="33"/>
      <c r="AO122" s="33"/>
      <c r="AP122" s="33"/>
      <c r="AQ122" s="76"/>
      <c r="AR122" s="43"/>
      <c r="AS122" s="33"/>
      <c r="AT122" s="33"/>
      <c r="AU122" s="33"/>
      <c r="AV122" s="33"/>
      <c r="AW122" s="33"/>
      <c r="AX122" s="33"/>
      <c r="AY122" s="33"/>
      <c r="AZ122" s="33"/>
      <c r="BA122" s="76"/>
      <c r="BB122" s="43"/>
      <c r="BC122" s="42"/>
      <c r="BD122" s="43"/>
      <c r="BE122" s="42"/>
      <c r="BF122" s="43"/>
      <c r="BG122" s="42"/>
      <c r="BH122" s="43"/>
      <c r="BI122" s="4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4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2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42"/>
      <c r="AF123" s="43"/>
      <c r="AG123" s="42"/>
      <c r="AH123" s="33"/>
      <c r="AI123" s="76"/>
      <c r="AJ123" s="42"/>
      <c r="AK123" s="42"/>
      <c r="AL123" s="33"/>
      <c r="AM123" s="33"/>
      <c r="AN123" s="33"/>
      <c r="AO123" s="33"/>
      <c r="AP123" s="33"/>
      <c r="AQ123" s="76"/>
      <c r="AR123" s="42"/>
      <c r="AS123" s="33"/>
      <c r="AT123" s="33"/>
      <c r="AU123" s="33"/>
      <c r="AV123" s="33"/>
      <c r="AW123" s="33"/>
      <c r="AX123" s="33"/>
      <c r="AY123" s="33"/>
      <c r="AZ123" s="33"/>
      <c r="BA123" s="76"/>
      <c r="BB123" s="43"/>
      <c r="BC123" s="42"/>
      <c r="BD123" s="43"/>
      <c r="BE123" s="42"/>
      <c r="BF123" s="43"/>
      <c r="BG123" s="42"/>
      <c r="BH123" s="43"/>
      <c r="BI123" s="4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34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3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42"/>
      <c r="AF124" s="43"/>
      <c r="AG124" s="42"/>
      <c r="AH124" s="33"/>
      <c r="AI124" s="76"/>
      <c r="AJ124" s="42"/>
      <c r="AK124" s="42"/>
      <c r="AL124" s="33"/>
      <c r="AM124" s="33"/>
      <c r="AN124" s="33"/>
      <c r="AO124" s="33"/>
      <c r="AP124" s="33"/>
      <c r="AQ124" s="76"/>
      <c r="AR124" s="42"/>
      <c r="AS124" s="33"/>
      <c r="AT124" s="33"/>
      <c r="AU124" s="33"/>
      <c r="AV124" s="33"/>
      <c r="AW124" s="33"/>
      <c r="AX124" s="33"/>
      <c r="AY124" s="33"/>
      <c r="AZ124" s="33"/>
      <c r="BA124" s="76"/>
      <c r="BB124" s="43"/>
      <c r="BC124" s="42"/>
      <c r="BD124" s="43"/>
      <c r="BE124" s="42"/>
      <c r="BF124" s="43"/>
      <c r="BG124" s="42"/>
      <c r="BH124" s="43"/>
      <c r="BI124" s="4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34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42"/>
      <c r="AF125" s="43"/>
      <c r="AG125" s="42"/>
      <c r="AH125" s="33"/>
      <c r="AI125" s="76"/>
      <c r="AJ125" s="42"/>
      <c r="AK125" s="42"/>
      <c r="AL125" s="33"/>
      <c r="AM125" s="33"/>
      <c r="AN125" s="33"/>
      <c r="AO125" s="33"/>
      <c r="AP125" s="33"/>
      <c r="AQ125" s="76"/>
      <c r="AR125" s="42"/>
      <c r="AS125" s="33"/>
      <c r="AT125" s="33"/>
      <c r="AU125" s="33"/>
      <c r="AV125" s="33"/>
      <c r="AW125" s="33"/>
      <c r="AX125" s="33"/>
      <c r="AY125" s="33"/>
      <c r="AZ125" s="33"/>
      <c r="BA125" s="76"/>
      <c r="BB125" s="43"/>
      <c r="BC125" s="42"/>
      <c r="BD125" s="43"/>
      <c r="BE125" s="42"/>
      <c r="BF125" s="43"/>
      <c r="BG125" s="42"/>
      <c r="BH125" s="43"/>
      <c r="BI125" s="4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34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2"/>
      <c r="P126" s="42"/>
      <c r="Q126" s="42"/>
      <c r="R126" s="42"/>
      <c r="S126" s="42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2"/>
      <c r="AH126" s="33"/>
      <c r="AI126" s="76"/>
      <c r="AJ126" s="42"/>
      <c r="AK126" s="42"/>
      <c r="AL126" s="33"/>
      <c r="AM126" s="33"/>
      <c r="AN126" s="33"/>
      <c r="AO126" s="33"/>
      <c r="AP126" s="33"/>
      <c r="AQ126" s="76"/>
      <c r="AR126" s="42"/>
      <c r="AS126" s="33"/>
      <c r="AT126" s="33"/>
      <c r="AU126" s="33"/>
      <c r="AV126" s="33"/>
      <c r="AW126" s="33"/>
      <c r="AX126" s="33"/>
      <c r="AY126" s="33"/>
      <c r="AZ126" s="33"/>
      <c r="BA126" s="76"/>
      <c r="BB126" s="43"/>
      <c r="BC126" s="42"/>
      <c r="BD126" s="43"/>
      <c r="BE126" s="42"/>
      <c r="BF126" s="43"/>
      <c r="BG126" s="42"/>
      <c r="BH126" s="43"/>
      <c r="BI126" s="4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134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43"/>
      <c r="AG127" s="42"/>
      <c r="AH127" s="33"/>
      <c r="AI127" s="76"/>
      <c r="AJ127" s="42"/>
      <c r="AK127" s="42"/>
      <c r="AL127" s="33"/>
      <c r="AM127" s="33"/>
      <c r="AN127" s="33"/>
      <c r="AO127" s="33"/>
      <c r="AP127" s="33"/>
      <c r="AQ127" s="76"/>
      <c r="AR127" s="42"/>
      <c r="AS127" s="33"/>
      <c r="AT127" s="33"/>
      <c r="AU127" s="33"/>
      <c r="AV127" s="33"/>
      <c r="AW127" s="33"/>
      <c r="AX127" s="33"/>
      <c r="AY127" s="33"/>
      <c r="AZ127" s="33"/>
      <c r="BA127" s="76"/>
      <c r="BB127" s="43"/>
      <c r="BC127" s="42"/>
      <c r="BD127" s="43"/>
      <c r="BE127" s="42"/>
      <c r="BF127" s="43"/>
      <c r="BG127" s="42"/>
      <c r="BH127" s="43"/>
      <c r="BI127" s="4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409.6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42"/>
      <c r="AF128" s="43"/>
      <c r="AG128" s="43"/>
      <c r="AH128" s="33"/>
      <c r="AI128" s="76"/>
      <c r="AJ128" s="43"/>
      <c r="AK128" s="43"/>
      <c r="AL128" s="33"/>
      <c r="AM128" s="33"/>
      <c r="AN128" s="33"/>
      <c r="AO128" s="33"/>
      <c r="AP128" s="33"/>
      <c r="AQ128" s="76"/>
      <c r="AR128" s="43"/>
      <c r="AS128" s="33"/>
      <c r="AT128" s="33"/>
      <c r="AU128" s="33"/>
      <c r="AV128" s="33"/>
      <c r="AW128" s="33"/>
      <c r="AX128" s="33"/>
      <c r="AY128" s="33"/>
      <c r="AZ128" s="33"/>
      <c r="BA128" s="76"/>
      <c r="BB128" s="43"/>
      <c r="BC128" s="43"/>
      <c r="BD128" s="42"/>
      <c r="BE128" s="42"/>
      <c r="BF128" s="43"/>
      <c r="BG128" s="42"/>
      <c r="BH128" s="42"/>
      <c r="BI128" s="4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134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3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3"/>
      <c r="BB129" s="73"/>
      <c r="BC129" s="42"/>
      <c r="BD129" s="42"/>
      <c r="BE129" s="42"/>
      <c r="BF129" s="43"/>
      <c r="BG129" s="42"/>
      <c r="BH129" s="42"/>
      <c r="BI129" s="4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134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3"/>
      <c r="BB130" s="73"/>
      <c r="BC130" s="42"/>
      <c r="BD130" s="42"/>
      <c r="BE130" s="42"/>
      <c r="BF130" s="43"/>
      <c r="BG130" s="42"/>
      <c r="BH130" s="42"/>
      <c r="BI130" s="4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3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2"/>
      <c r="P131" s="42"/>
      <c r="Q131" s="42"/>
      <c r="R131" s="42"/>
      <c r="S131" s="42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73"/>
      <c r="BB131" s="73"/>
      <c r="BC131" s="42"/>
      <c r="BD131" s="42"/>
      <c r="BE131" s="42"/>
      <c r="BF131" s="43"/>
      <c r="BG131" s="42"/>
      <c r="BH131" s="42"/>
      <c r="BI131" s="4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34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73"/>
      <c r="BB132" s="73"/>
      <c r="BC132" s="42"/>
      <c r="BD132" s="42"/>
      <c r="BE132" s="42"/>
      <c r="BF132" s="43"/>
      <c r="BG132" s="42"/>
      <c r="BH132" s="42"/>
      <c r="BI132" s="4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409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3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42"/>
      <c r="AH133" s="43"/>
      <c r="AI133" s="4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73"/>
      <c r="BB133" s="43"/>
      <c r="BC133" s="43"/>
      <c r="BD133" s="42"/>
      <c r="BE133" s="42"/>
      <c r="BF133" s="43"/>
      <c r="BG133" s="42"/>
      <c r="BH133" s="42"/>
      <c r="BI133" s="4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32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2"/>
      <c r="O134" s="42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3"/>
      <c r="BB134" s="73"/>
      <c r="BC134" s="42"/>
      <c r="BD134" s="42"/>
      <c r="BE134" s="42"/>
      <c r="BF134" s="43"/>
      <c r="BG134" s="42"/>
      <c r="BH134" s="42"/>
      <c r="BI134" s="43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32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3"/>
      <c r="P135" s="43"/>
      <c r="Q135" s="43"/>
      <c r="R135" s="43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3"/>
      <c r="BB135" s="73"/>
      <c r="BC135" s="42"/>
      <c r="BD135" s="42"/>
      <c r="BE135" s="42"/>
      <c r="BF135" s="43"/>
      <c r="BG135" s="42"/>
      <c r="BH135" s="42"/>
      <c r="BI135" s="4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409.6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3"/>
      <c r="O136" s="43"/>
      <c r="P136" s="43"/>
      <c r="Q136" s="43"/>
      <c r="R136" s="43"/>
      <c r="S136" s="43"/>
      <c r="T136" s="4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3"/>
      <c r="BB136" s="43"/>
      <c r="BC136" s="43"/>
      <c r="BD136" s="42"/>
      <c r="BE136" s="42"/>
      <c r="BF136" s="43"/>
      <c r="BG136" s="42"/>
      <c r="BH136" s="42"/>
      <c r="BI136" s="4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6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3"/>
      <c r="O137" s="43"/>
      <c r="P137" s="43"/>
      <c r="Q137" s="43"/>
      <c r="R137" s="43"/>
      <c r="S137" s="43"/>
      <c r="T137" s="4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73"/>
      <c r="BB137" s="73"/>
      <c r="BC137" s="42"/>
      <c r="BD137" s="42"/>
      <c r="BE137" s="42"/>
      <c r="BF137" s="43"/>
      <c r="BG137" s="42"/>
      <c r="BH137" s="42"/>
      <c r="BI137" s="4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162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3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73"/>
      <c r="BB138" s="73"/>
      <c r="BC138" s="42"/>
      <c r="BD138" s="42"/>
      <c r="BE138" s="42"/>
      <c r="BF138" s="43"/>
      <c r="BG138" s="42"/>
      <c r="BH138" s="43"/>
      <c r="BI138" s="43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162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2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73"/>
      <c r="BB139" s="73"/>
      <c r="BC139" s="42"/>
      <c r="BD139" s="42"/>
      <c r="BE139" s="42"/>
      <c r="BF139" s="43"/>
      <c r="BG139" s="42"/>
      <c r="BH139" s="42"/>
      <c r="BI139" s="4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40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3"/>
      <c r="O140" s="43"/>
      <c r="P140" s="43"/>
      <c r="Q140" s="43"/>
      <c r="R140" s="43"/>
      <c r="S140" s="43"/>
      <c r="T140" s="4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3"/>
      <c r="BB140" s="43"/>
      <c r="BC140" s="43"/>
      <c r="BD140" s="42"/>
      <c r="BE140" s="42"/>
      <c r="BF140" s="43"/>
      <c r="BG140" s="42"/>
      <c r="BH140" s="42"/>
      <c r="BI140" s="4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54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3"/>
      <c r="O141" s="43"/>
      <c r="P141" s="43"/>
      <c r="Q141" s="43"/>
      <c r="R141" s="43"/>
      <c r="S141" s="43"/>
      <c r="T141" s="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3"/>
      <c r="BB141" s="73"/>
      <c r="BC141" s="42"/>
      <c r="BD141" s="42"/>
      <c r="BE141" s="42"/>
      <c r="BF141" s="43"/>
      <c r="BG141" s="42"/>
      <c r="BH141" s="42"/>
      <c r="BI141" s="4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86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3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3"/>
      <c r="BB142" s="73"/>
      <c r="BC142" s="42"/>
      <c r="BD142" s="42"/>
      <c r="BE142" s="42"/>
      <c r="BF142" s="43"/>
      <c r="BG142" s="42"/>
      <c r="BH142" s="42"/>
      <c r="BI142" s="4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7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3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3"/>
      <c r="BB143" s="43"/>
      <c r="BC143" s="43"/>
      <c r="BD143" s="42"/>
      <c r="BE143" s="42"/>
      <c r="BF143" s="43"/>
      <c r="BG143" s="42"/>
      <c r="BH143" s="42"/>
      <c r="BI143" s="4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7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3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3"/>
      <c r="BB144" s="61"/>
      <c r="BC144" s="43"/>
      <c r="BD144" s="42"/>
      <c r="BE144" s="42"/>
      <c r="BF144" s="43"/>
      <c r="BG144" s="42"/>
      <c r="BH144" s="42"/>
      <c r="BI144" s="4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24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3"/>
      <c r="O145" s="43"/>
      <c r="P145" s="43"/>
      <c r="Q145" s="43"/>
      <c r="R145" s="43"/>
      <c r="S145" s="43"/>
      <c r="T145" s="4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65"/>
      <c r="BB145" s="43"/>
      <c r="BC145" s="43"/>
      <c r="BD145" s="42"/>
      <c r="BE145" s="42"/>
      <c r="BF145" s="43"/>
      <c r="BG145" s="42"/>
      <c r="BH145" s="42"/>
      <c r="BI145" s="4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24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2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3"/>
      <c r="BB146" s="61"/>
      <c r="BC146" s="43"/>
      <c r="BD146" s="42"/>
      <c r="BE146" s="42"/>
      <c r="BF146" s="43"/>
      <c r="BG146" s="42"/>
      <c r="BH146" s="42"/>
      <c r="BI146" s="4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231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3"/>
      <c r="P147" s="43"/>
      <c r="Q147" s="43"/>
      <c r="R147" s="43"/>
      <c r="S147" s="43"/>
      <c r="T147" s="4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3"/>
      <c r="BB147" s="43"/>
      <c r="BC147" s="43"/>
      <c r="BD147" s="42"/>
      <c r="BE147" s="42"/>
      <c r="BF147" s="43"/>
      <c r="BG147" s="42"/>
      <c r="BH147" s="42"/>
      <c r="BI147" s="4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231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42"/>
      <c r="O148" s="42"/>
      <c r="P148" s="42"/>
      <c r="Q148" s="38"/>
      <c r="R148" s="42"/>
      <c r="S148" s="38"/>
      <c r="T148" s="4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42"/>
      <c r="AN148" s="42"/>
      <c r="AO148" s="42"/>
      <c r="AP148" s="33"/>
      <c r="AQ148" s="33"/>
      <c r="AR148" s="33"/>
      <c r="AS148" s="33"/>
      <c r="AT148" s="33"/>
      <c r="AU148" s="33"/>
      <c r="AV148" s="33"/>
      <c r="AW148" s="33"/>
      <c r="AX148" s="33"/>
      <c r="AY148" s="42"/>
      <c r="AZ148" s="42"/>
      <c r="BA148" s="42"/>
      <c r="BB148" s="73"/>
      <c r="BC148" s="42"/>
      <c r="BD148" s="42"/>
      <c r="BE148" s="42"/>
      <c r="BF148" s="43"/>
      <c r="BG148" s="42"/>
      <c r="BH148" s="42"/>
      <c r="BI148" s="4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59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2"/>
      <c r="Q149" s="38"/>
      <c r="R149" s="42"/>
      <c r="S149" s="38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3"/>
      <c r="BB149" s="73"/>
      <c r="BC149" s="42"/>
      <c r="BD149" s="42"/>
      <c r="BE149" s="42"/>
      <c r="BF149" s="43"/>
      <c r="BG149" s="42"/>
      <c r="BH149" s="42"/>
      <c r="BI149" s="4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59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3"/>
      <c r="BB150" s="73"/>
      <c r="BC150" s="42"/>
      <c r="BD150" s="42"/>
      <c r="BE150" s="42"/>
      <c r="BF150" s="43"/>
      <c r="BG150" s="42"/>
      <c r="BH150" s="42"/>
      <c r="BI150" s="4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408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42"/>
      <c r="AF151" s="42"/>
      <c r="AG151" s="42"/>
      <c r="AH151" s="33"/>
      <c r="AI151" s="73"/>
      <c r="AJ151" s="38"/>
      <c r="AK151" s="42"/>
      <c r="AL151" s="38"/>
      <c r="AM151" s="42"/>
      <c r="AN151" s="33"/>
      <c r="AO151" s="33"/>
      <c r="AP151" s="33"/>
      <c r="AQ151" s="73"/>
      <c r="AR151" s="38"/>
      <c r="AS151" s="33"/>
      <c r="AT151" s="33"/>
      <c r="AU151" s="33"/>
      <c r="AV151" s="33"/>
      <c r="AW151" s="33"/>
      <c r="AX151" s="33"/>
      <c r="AY151" s="33"/>
      <c r="AZ151" s="33"/>
      <c r="BA151" s="73"/>
      <c r="BB151" s="38"/>
      <c r="BC151" s="42"/>
      <c r="BD151" s="42"/>
      <c r="BE151" s="42"/>
      <c r="BF151" s="43"/>
      <c r="BG151" s="42"/>
      <c r="BH151" s="42"/>
      <c r="BI151" s="4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138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2"/>
      <c r="O152" s="42"/>
      <c r="P152" s="38"/>
      <c r="Q152" s="38"/>
      <c r="R152" s="38"/>
      <c r="S152" s="38"/>
      <c r="T152" s="42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3"/>
      <c r="BB152" s="73"/>
      <c r="BC152" s="42"/>
      <c r="BD152" s="42"/>
      <c r="BE152" s="42"/>
      <c r="BF152" s="43"/>
      <c r="BG152" s="42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138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3"/>
      <c r="BB153" s="73"/>
      <c r="BC153" s="42"/>
      <c r="BD153" s="42"/>
      <c r="BE153" s="42"/>
      <c r="BF153" s="43"/>
      <c r="BG153" s="42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138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73"/>
      <c r="BB154" s="73"/>
      <c r="BC154" s="42"/>
      <c r="BD154" s="42"/>
      <c r="BE154" s="42"/>
      <c r="BF154" s="43"/>
      <c r="BG154" s="42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138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3"/>
      <c r="BB155" s="73"/>
      <c r="BC155" s="42"/>
      <c r="BD155" s="42"/>
      <c r="BE155" s="42"/>
      <c r="BF155" s="43"/>
      <c r="BG155" s="42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138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62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3"/>
      <c r="BB156" s="73"/>
      <c r="BC156" s="42"/>
      <c r="BD156" s="42"/>
      <c r="BE156" s="42"/>
      <c r="BF156" s="43"/>
      <c r="BG156" s="42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82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38"/>
      <c r="AG157" s="42"/>
      <c r="AH157" s="33"/>
      <c r="AI157" s="73"/>
      <c r="AJ157" s="38"/>
      <c r="AK157" s="38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42"/>
      <c r="AZ157" s="42"/>
      <c r="BA157" s="42"/>
      <c r="BB157" s="43"/>
      <c r="BC157" s="43"/>
      <c r="BD157" s="42"/>
      <c r="BE157" s="42"/>
      <c r="BF157" s="38"/>
      <c r="BG157" s="42"/>
      <c r="BH157" s="43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37.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3"/>
      <c r="BB158" s="43"/>
      <c r="BC158" s="43"/>
      <c r="BD158" s="42"/>
      <c r="BE158" s="42"/>
      <c r="BF158" s="43"/>
      <c r="BG158" s="42"/>
      <c r="BH158" s="43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22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3"/>
      <c r="BB159" s="43"/>
      <c r="BC159" s="43"/>
      <c r="BD159" s="42"/>
      <c r="BE159" s="42"/>
      <c r="BF159" s="43"/>
      <c r="BG159" s="42"/>
      <c r="BH159" s="43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22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72"/>
      <c r="M160" s="42"/>
      <c r="N160" s="42"/>
      <c r="O160" s="42"/>
      <c r="P160" s="42"/>
      <c r="Q160" s="42"/>
      <c r="R160" s="42"/>
      <c r="S160" s="42"/>
      <c r="T160" s="4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3"/>
      <c r="BB160" s="43"/>
      <c r="BC160" s="43"/>
      <c r="BD160" s="42"/>
      <c r="BE160" s="42"/>
      <c r="BF160" s="43"/>
      <c r="BG160" s="42"/>
      <c r="BH160" s="43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22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3"/>
      <c r="BB161" s="43"/>
      <c r="BC161" s="43"/>
      <c r="BD161" s="42"/>
      <c r="BE161" s="42"/>
      <c r="BF161" s="43"/>
      <c r="BG161" s="42"/>
      <c r="BH161" s="43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84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3"/>
      <c r="BB162" s="38"/>
      <c r="BC162" s="38"/>
      <c r="BD162" s="42"/>
      <c r="BE162" s="42"/>
      <c r="BF162" s="43"/>
      <c r="BG162" s="42"/>
      <c r="BH162" s="43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3"/>
      <c r="BB163" s="43"/>
      <c r="BC163" s="43"/>
      <c r="BD163" s="42"/>
      <c r="BE163" s="42"/>
      <c r="BF163" s="43"/>
      <c r="BG163" s="42"/>
      <c r="BH163" s="43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409.6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3"/>
      <c r="O164" s="43"/>
      <c r="P164" s="43"/>
      <c r="Q164" s="43"/>
      <c r="R164" s="43"/>
      <c r="S164" s="43"/>
      <c r="T164" s="4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73"/>
      <c r="BB164" s="43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04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2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73"/>
      <c r="BB165" s="42"/>
      <c r="BC165" s="42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01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3"/>
      <c r="P166" s="43"/>
      <c r="Q166" s="43"/>
      <c r="R166" s="43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33"/>
      <c r="AZ166" s="33"/>
      <c r="BA166" s="73"/>
      <c r="BB166" s="43"/>
      <c r="BC166" s="43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409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38"/>
      <c r="AG167" s="38"/>
      <c r="AH167" s="33"/>
      <c r="AI167" s="73"/>
      <c r="AJ167" s="38"/>
      <c r="AK167" s="42"/>
      <c r="AL167" s="38"/>
      <c r="AM167" s="38"/>
      <c r="AN167" s="33"/>
      <c r="AO167" s="33"/>
      <c r="AP167" s="33"/>
      <c r="AQ167" s="73"/>
      <c r="AR167" s="38"/>
      <c r="AS167" s="62"/>
      <c r="AT167" s="33"/>
      <c r="AU167" s="33"/>
      <c r="AV167" s="33"/>
      <c r="AW167" s="33"/>
      <c r="AX167" s="33"/>
      <c r="AY167" s="33"/>
      <c r="AZ167" s="33"/>
      <c r="BA167" s="73"/>
      <c r="BB167" s="38"/>
      <c r="BC167" s="38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52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33"/>
      <c r="AZ168" s="33"/>
      <c r="BA168" s="73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52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62"/>
      <c r="AT169" s="33"/>
      <c r="AU169" s="33"/>
      <c r="AV169" s="33"/>
      <c r="AW169" s="33"/>
      <c r="AX169" s="33"/>
      <c r="AY169" s="33"/>
      <c r="AZ169" s="33"/>
      <c r="BA169" s="73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52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8"/>
      <c r="O170" s="38"/>
      <c r="P170" s="38"/>
      <c r="Q170" s="38"/>
      <c r="R170" s="38"/>
      <c r="S170" s="38"/>
      <c r="T170" s="38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33"/>
      <c r="AZ170" s="33"/>
      <c r="BA170" s="73"/>
      <c r="BB170" s="61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52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33"/>
      <c r="AZ171" s="33"/>
      <c r="BA171" s="73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52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38"/>
      <c r="O172" s="38"/>
      <c r="P172" s="38"/>
      <c r="Q172" s="38"/>
      <c r="R172" s="38"/>
      <c r="S172" s="38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33"/>
      <c r="AZ172" s="33"/>
      <c r="BA172" s="73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409.6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8"/>
      <c r="O173" s="38"/>
      <c r="P173" s="38"/>
      <c r="Q173" s="38"/>
      <c r="R173" s="38"/>
      <c r="S173" s="38"/>
      <c r="T173" s="38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38"/>
      <c r="AG173" s="38"/>
      <c r="AH173" s="33"/>
      <c r="AI173" s="73"/>
      <c r="AJ173" s="38"/>
      <c r="AK173" s="38"/>
      <c r="AL173" s="33"/>
      <c r="AM173" s="33"/>
      <c r="AN173" s="33"/>
      <c r="AO173" s="33"/>
      <c r="AP173" s="33"/>
      <c r="AQ173" s="73"/>
      <c r="AR173" s="38"/>
      <c r="AS173" s="73"/>
      <c r="AT173" s="43"/>
      <c r="AU173" s="33"/>
      <c r="AV173" s="33"/>
      <c r="AW173" s="33"/>
      <c r="AX173" s="33"/>
      <c r="AY173" s="33"/>
      <c r="AZ173" s="33"/>
      <c r="BA173" s="73"/>
      <c r="BB173" s="38"/>
      <c r="BC173" s="38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52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8"/>
      <c r="O174" s="38"/>
      <c r="P174" s="38"/>
      <c r="Q174" s="38"/>
      <c r="R174" s="38"/>
      <c r="S174" s="38"/>
      <c r="T174" s="3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3"/>
      <c r="AG174" s="42"/>
      <c r="AH174" s="33"/>
      <c r="AI174" s="73"/>
      <c r="AJ174" s="43"/>
      <c r="AK174" s="42"/>
      <c r="AL174" s="33"/>
      <c r="AM174" s="33"/>
      <c r="AN174" s="33"/>
      <c r="AO174" s="33"/>
      <c r="AP174" s="33"/>
      <c r="AQ174" s="73"/>
      <c r="AR174" s="43"/>
      <c r="AS174" s="73"/>
      <c r="AT174" s="43"/>
      <c r="AU174" s="33"/>
      <c r="AV174" s="33"/>
      <c r="AW174" s="33"/>
      <c r="AX174" s="33"/>
      <c r="AY174" s="33"/>
      <c r="AZ174" s="33"/>
      <c r="BA174" s="73"/>
      <c r="BB174" s="43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52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3"/>
      <c r="AG175" s="42"/>
      <c r="AH175" s="33"/>
      <c r="AI175" s="73"/>
      <c r="AJ175" s="43"/>
      <c r="AK175" s="42"/>
      <c r="AL175" s="33"/>
      <c r="AM175" s="33"/>
      <c r="AN175" s="33"/>
      <c r="AO175" s="33"/>
      <c r="AP175" s="33"/>
      <c r="AQ175" s="73"/>
      <c r="AR175" s="43"/>
      <c r="AS175" s="73"/>
      <c r="AT175" s="43"/>
      <c r="AU175" s="33"/>
      <c r="AV175" s="33"/>
      <c r="AW175" s="33"/>
      <c r="AX175" s="33"/>
      <c r="AY175" s="33"/>
      <c r="AZ175" s="33"/>
      <c r="BA175" s="73"/>
      <c r="BB175" s="43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52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3"/>
      <c r="AG176" s="42"/>
      <c r="AH176" s="33"/>
      <c r="AI176" s="73"/>
      <c r="AJ176" s="43"/>
      <c r="AK176" s="42"/>
      <c r="AL176" s="33"/>
      <c r="AM176" s="33"/>
      <c r="AN176" s="33"/>
      <c r="AO176" s="33"/>
      <c r="AP176" s="33"/>
      <c r="AQ176" s="73"/>
      <c r="AR176" s="43"/>
      <c r="AS176" s="73"/>
      <c r="AT176" s="43"/>
      <c r="AU176" s="33"/>
      <c r="AV176" s="33"/>
      <c r="AW176" s="33"/>
      <c r="AX176" s="33"/>
      <c r="AY176" s="33"/>
      <c r="AZ176" s="33"/>
      <c r="BA176" s="73"/>
      <c r="BB176" s="43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52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3"/>
      <c r="AG177" s="42"/>
      <c r="AH177" s="33"/>
      <c r="AI177" s="73"/>
      <c r="AJ177" s="43"/>
      <c r="AK177" s="42"/>
      <c r="AL177" s="33"/>
      <c r="AM177" s="33"/>
      <c r="AN177" s="33"/>
      <c r="AO177" s="33"/>
      <c r="AP177" s="33"/>
      <c r="AQ177" s="73"/>
      <c r="AR177" s="43"/>
      <c r="AS177" s="73"/>
      <c r="AT177" s="43"/>
      <c r="AU177" s="33"/>
      <c r="AV177" s="33"/>
      <c r="AW177" s="33"/>
      <c r="AX177" s="33"/>
      <c r="AY177" s="33"/>
      <c r="AZ177" s="33"/>
      <c r="BA177" s="73"/>
      <c r="BB177" s="43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34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3"/>
      <c r="O178" s="42"/>
      <c r="P178" s="43"/>
      <c r="Q178" s="43"/>
      <c r="R178" s="43"/>
      <c r="S178" s="43"/>
      <c r="T178" s="4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3"/>
      <c r="AG178" s="43"/>
      <c r="AH178" s="33"/>
      <c r="AI178" s="73"/>
      <c r="AJ178" s="42"/>
      <c r="AK178" s="42"/>
      <c r="AL178" s="33"/>
      <c r="AM178" s="33"/>
      <c r="AN178" s="33"/>
      <c r="AO178" s="33"/>
      <c r="AP178" s="33"/>
      <c r="AQ178" s="73"/>
      <c r="AR178" s="43"/>
      <c r="AS178" s="73"/>
      <c r="AT178" s="42"/>
      <c r="AU178" s="33"/>
      <c r="AV178" s="33"/>
      <c r="AW178" s="33"/>
      <c r="AX178" s="33"/>
      <c r="AY178" s="33"/>
      <c r="AZ178" s="33"/>
      <c r="BA178" s="73"/>
      <c r="BB178" s="43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237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20"/>
      <c r="O179" s="20"/>
      <c r="P179" s="23"/>
      <c r="Q179" s="23"/>
      <c r="R179" s="20"/>
      <c r="S179" s="23"/>
      <c r="T179" s="2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3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409.6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3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42"/>
      <c r="AZ180" s="42"/>
      <c r="BA180" s="73"/>
      <c r="BB180" s="43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80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73"/>
      <c r="BB181" s="38"/>
      <c r="BC181" s="38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80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3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80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3"/>
      <c r="BB183" s="38"/>
      <c r="BC183" s="42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80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38"/>
      <c r="O184" s="38"/>
      <c r="P184" s="38"/>
      <c r="Q184" s="38"/>
      <c r="R184" s="38"/>
      <c r="S184" s="38"/>
      <c r="T184" s="38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3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409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38"/>
      <c r="O185" s="38"/>
      <c r="P185" s="38"/>
      <c r="Q185" s="38"/>
      <c r="R185" s="38"/>
      <c r="S185" s="38"/>
      <c r="T185" s="38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3"/>
      <c r="BB185" s="38"/>
      <c r="BC185" s="38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44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38"/>
      <c r="O186" s="38"/>
      <c r="P186" s="38"/>
      <c r="Q186" s="38"/>
      <c r="R186" s="38"/>
      <c r="S186" s="38"/>
      <c r="T186" s="38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73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336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3"/>
      <c r="O187" s="42"/>
      <c r="P187" s="43"/>
      <c r="Q187" s="43"/>
      <c r="R187" s="43"/>
      <c r="S187" s="43"/>
      <c r="T187" s="4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3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42"/>
      <c r="AZ188" s="42"/>
      <c r="BA188" s="42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3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29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3"/>
      <c r="BB190" s="38"/>
      <c r="BC190" s="38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52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33"/>
      <c r="AT191" s="33"/>
      <c r="AU191" s="33"/>
      <c r="AV191" s="33"/>
      <c r="AW191" s="33"/>
      <c r="AX191" s="33"/>
      <c r="AY191" s="33"/>
      <c r="AZ191" s="33"/>
      <c r="BA191" s="73"/>
      <c r="BB191" s="61"/>
      <c r="BC191" s="43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49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3"/>
      <c r="AG192" s="43"/>
      <c r="AH192" s="33"/>
      <c r="AI192" s="73"/>
      <c r="AJ192" s="43"/>
      <c r="AK192" s="42"/>
      <c r="AL192" s="33"/>
      <c r="AM192" s="33"/>
      <c r="AN192" s="33"/>
      <c r="AO192" s="33"/>
      <c r="AP192" s="33"/>
      <c r="AQ192" s="73"/>
      <c r="AR192" s="43"/>
      <c r="AS192" s="33"/>
      <c r="AT192" s="33"/>
      <c r="AU192" s="33"/>
      <c r="AV192" s="33"/>
      <c r="AW192" s="33"/>
      <c r="AX192" s="33"/>
      <c r="AY192" s="33"/>
      <c r="AZ192" s="33"/>
      <c r="BA192" s="73"/>
      <c r="BB192" s="38"/>
      <c r="BC192" s="38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49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3"/>
      <c r="AJ193" s="43"/>
      <c r="AK193" s="42"/>
      <c r="AL193" s="33"/>
      <c r="AM193" s="33"/>
      <c r="AN193" s="33"/>
      <c r="AO193" s="33"/>
      <c r="AP193" s="33"/>
      <c r="AQ193" s="73"/>
      <c r="AR193" s="43"/>
      <c r="AS193" s="33"/>
      <c r="AT193" s="33"/>
      <c r="AU193" s="33"/>
      <c r="AV193" s="33"/>
      <c r="AW193" s="33"/>
      <c r="AX193" s="33"/>
      <c r="AY193" s="33"/>
      <c r="AZ193" s="33"/>
      <c r="BA193" s="73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34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73"/>
      <c r="BB194" s="38"/>
      <c r="BC194" s="38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47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73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409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38"/>
      <c r="O196" s="38"/>
      <c r="P196" s="38"/>
      <c r="Q196" s="38"/>
      <c r="R196" s="38"/>
      <c r="S196" s="38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73"/>
      <c r="BB196" s="38"/>
      <c r="BC196" s="38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52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73"/>
      <c r="BB197" s="61"/>
      <c r="BC197" s="43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409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8"/>
      <c r="O198" s="38"/>
      <c r="P198" s="38"/>
      <c r="Q198" s="38"/>
      <c r="R198" s="38"/>
      <c r="S198" s="38"/>
      <c r="T198" s="3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73"/>
      <c r="BB198" s="38"/>
      <c r="BC198" s="38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44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38"/>
      <c r="O199" s="38"/>
      <c r="P199" s="38"/>
      <c r="Q199" s="38"/>
      <c r="R199" s="38"/>
      <c r="S199" s="38"/>
      <c r="T199" s="38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73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4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38"/>
      <c r="O200" s="38"/>
      <c r="P200" s="38"/>
      <c r="Q200" s="38"/>
      <c r="R200" s="38"/>
      <c r="S200" s="38"/>
      <c r="T200" s="38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73"/>
      <c r="BB200" s="38"/>
      <c r="BC200" s="42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4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73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20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42"/>
      <c r="AZ202" s="42"/>
      <c r="BA202" s="73"/>
      <c r="BB202" s="38"/>
      <c r="BC202" s="38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2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73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2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73"/>
      <c r="BB204" s="61"/>
      <c r="BC204" s="43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59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73"/>
      <c r="BB205" s="38"/>
      <c r="BC205" s="38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59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38"/>
      <c r="O206" s="38"/>
      <c r="P206" s="38"/>
      <c r="Q206" s="38"/>
      <c r="R206" s="38"/>
      <c r="S206" s="38"/>
      <c r="T206" s="38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73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409.6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38"/>
      <c r="O207" s="38"/>
      <c r="P207" s="38"/>
      <c r="Q207" s="38"/>
      <c r="R207" s="38"/>
      <c r="S207" s="38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73"/>
      <c r="BB207" s="38"/>
      <c r="BC207" s="38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41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73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37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73"/>
      <c r="BB209" s="38"/>
      <c r="BC209" s="38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74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73"/>
      <c r="BB210" s="61"/>
      <c r="BC210" s="42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59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38"/>
      <c r="O211" s="38"/>
      <c r="P211" s="38"/>
      <c r="Q211" s="38"/>
      <c r="R211" s="38"/>
      <c r="S211" s="38"/>
      <c r="T211" s="38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42"/>
      <c r="AZ211" s="42"/>
      <c r="BA211" s="73"/>
      <c r="BB211" s="38"/>
      <c r="BC211" s="38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59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73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159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38"/>
      <c r="O213" s="38"/>
      <c r="P213" s="38"/>
      <c r="Q213" s="38"/>
      <c r="R213" s="38"/>
      <c r="S213" s="38"/>
      <c r="T213" s="38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73"/>
      <c r="BB213" s="61"/>
      <c r="BC213" s="43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249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43"/>
      <c r="O214" s="43"/>
      <c r="P214" s="43"/>
      <c r="Q214" s="43"/>
      <c r="R214" s="43"/>
      <c r="S214" s="43"/>
      <c r="T214" s="4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73"/>
      <c r="BB214" s="43"/>
      <c r="BC214" s="43"/>
      <c r="BD214" s="42"/>
      <c r="BE214" s="42"/>
      <c r="BF214" s="43"/>
      <c r="BG214" s="42"/>
      <c r="BH214" s="43"/>
      <c r="BI214" s="42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227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38"/>
      <c r="O215" s="38"/>
      <c r="P215" s="38"/>
      <c r="Q215" s="38"/>
      <c r="R215" s="38"/>
      <c r="S215" s="38"/>
      <c r="T215" s="38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42"/>
      <c r="AN215" s="43"/>
      <c r="AO215" s="42"/>
      <c r="AP215" s="33"/>
      <c r="AQ215" s="33"/>
      <c r="AR215" s="33"/>
      <c r="AS215" s="33"/>
      <c r="AT215" s="33"/>
      <c r="AU215" s="33"/>
      <c r="AV215" s="33"/>
      <c r="AW215" s="33"/>
      <c r="AX215" s="33"/>
      <c r="AY215" s="42"/>
      <c r="AZ215" s="38"/>
      <c r="BA215" s="73"/>
      <c r="BB215" s="38"/>
      <c r="BC215" s="38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50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42"/>
      <c r="O216" s="42"/>
      <c r="P216" s="42"/>
      <c r="Q216" s="42"/>
      <c r="R216" s="42"/>
      <c r="S216" s="42"/>
      <c r="T216" s="38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42"/>
      <c r="AN216" s="43"/>
      <c r="AO216" s="42"/>
      <c r="AP216" s="33"/>
      <c r="AQ216" s="33"/>
      <c r="AR216" s="33"/>
      <c r="AS216" s="33"/>
      <c r="AT216" s="33"/>
      <c r="AU216" s="33"/>
      <c r="AV216" s="33"/>
      <c r="AW216" s="33"/>
      <c r="AX216" s="33"/>
      <c r="AY216" s="42"/>
      <c r="AZ216" s="42"/>
      <c r="BA216" s="73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2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38"/>
      <c r="O217" s="38"/>
      <c r="P217" s="38"/>
      <c r="Q217" s="38"/>
      <c r="R217" s="38"/>
      <c r="S217" s="38"/>
      <c r="T217" s="38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42"/>
      <c r="AN217" s="43"/>
      <c r="AO217" s="42"/>
      <c r="AP217" s="33"/>
      <c r="AQ217" s="33"/>
      <c r="AR217" s="33"/>
      <c r="AS217" s="33"/>
      <c r="AT217" s="33"/>
      <c r="AU217" s="33"/>
      <c r="AV217" s="33"/>
      <c r="AW217" s="33"/>
      <c r="AX217" s="33"/>
      <c r="AY217" s="42"/>
      <c r="AZ217" s="42"/>
      <c r="BA217" s="73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59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73"/>
      <c r="AR218" s="42"/>
      <c r="AS218" s="33"/>
      <c r="AT218" s="33"/>
      <c r="AU218" s="33"/>
      <c r="AV218" s="33"/>
      <c r="AW218" s="33"/>
      <c r="AX218" s="33"/>
      <c r="AY218" s="33"/>
      <c r="AZ218" s="33"/>
      <c r="BA218" s="73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59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165"/>
      <c r="M219" s="42"/>
      <c r="N219" s="42"/>
      <c r="O219" s="42"/>
      <c r="P219" s="42"/>
      <c r="Q219" s="42"/>
      <c r="R219" s="42"/>
      <c r="S219" s="42"/>
      <c r="T219" s="4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73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59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166"/>
      <c r="M220" s="42"/>
      <c r="N220" s="42"/>
      <c r="O220" s="42"/>
      <c r="P220" s="42"/>
      <c r="Q220" s="42"/>
      <c r="R220" s="42"/>
      <c r="S220" s="42"/>
      <c r="T220" s="4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73"/>
      <c r="BB220" s="61"/>
      <c r="BC220" s="43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73"/>
      <c r="BB221" s="38"/>
      <c r="BC221" s="38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56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3"/>
      <c r="BB222" s="61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409.6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3"/>
      <c r="BB223" s="38"/>
      <c r="BC223" s="38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52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38"/>
      <c r="O224" s="38"/>
      <c r="P224" s="38"/>
      <c r="Q224" s="38"/>
      <c r="R224" s="38"/>
      <c r="S224" s="38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73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209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38"/>
      <c r="O225" s="38"/>
      <c r="P225" s="38"/>
      <c r="Q225" s="38"/>
      <c r="R225" s="38"/>
      <c r="S225" s="38"/>
      <c r="T225" s="38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3"/>
      <c r="BB225" s="38"/>
      <c r="BC225" s="38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09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38"/>
      <c r="O226" s="38"/>
      <c r="P226" s="38"/>
      <c r="Q226" s="38"/>
      <c r="R226" s="38"/>
      <c r="S226" s="38"/>
      <c r="T226" s="38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33"/>
      <c r="AT226" s="33"/>
      <c r="AU226" s="33"/>
      <c r="AV226" s="33"/>
      <c r="AW226" s="33"/>
      <c r="AX226" s="33"/>
      <c r="AY226" s="33"/>
      <c r="AZ226" s="33"/>
      <c r="BA226" s="73"/>
      <c r="BB226" s="61"/>
      <c r="BC226" s="43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189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38"/>
      <c r="O227" s="38"/>
      <c r="P227" s="38"/>
      <c r="Q227" s="38"/>
      <c r="R227" s="38"/>
      <c r="S227" s="38"/>
      <c r="T227" s="38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42"/>
      <c r="AF227" s="43"/>
      <c r="AG227" s="43"/>
      <c r="AH227" s="33"/>
      <c r="AI227" s="73"/>
      <c r="AJ227" s="42"/>
      <c r="AK227" s="42"/>
      <c r="AL227" s="33"/>
      <c r="AM227" s="33"/>
      <c r="AN227" s="33"/>
      <c r="AO227" s="33"/>
      <c r="AP227" s="33"/>
      <c r="AQ227" s="73"/>
      <c r="AR227" s="43"/>
      <c r="AS227" s="33"/>
      <c r="AT227" s="33"/>
      <c r="AU227" s="33"/>
      <c r="AV227" s="33"/>
      <c r="AW227" s="33"/>
      <c r="AX227" s="33"/>
      <c r="AY227" s="33"/>
      <c r="AZ227" s="33"/>
      <c r="BA227" s="73"/>
      <c r="BB227" s="38"/>
      <c r="BC227" s="38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89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38"/>
      <c r="O228" s="38"/>
      <c r="P228" s="38"/>
      <c r="Q228" s="38"/>
      <c r="R228" s="38"/>
      <c r="S228" s="38"/>
      <c r="T228" s="38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42"/>
      <c r="AF228" s="43"/>
      <c r="AG228" s="43"/>
      <c r="AH228" s="33"/>
      <c r="AI228" s="73"/>
      <c r="AJ228" s="42"/>
      <c r="AK228" s="42"/>
      <c r="AL228" s="33"/>
      <c r="AM228" s="33"/>
      <c r="AN228" s="33"/>
      <c r="AO228" s="33"/>
      <c r="AP228" s="33"/>
      <c r="AQ228" s="73"/>
      <c r="AR228" s="43"/>
      <c r="AS228" s="33"/>
      <c r="AT228" s="33"/>
      <c r="AU228" s="33"/>
      <c r="AV228" s="33"/>
      <c r="AW228" s="33"/>
      <c r="AX228" s="33"/>
      <c r="AY228" s="33"/>
      <c r="AZ228" s="33"/>
      <c r="BA228" s="73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204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3"/>
      <c r="BB229" s="38"/>
      <c r="BC229" s="38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47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3"/>
      <c r="BB230" s="61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52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3"/>
      <c r="O231" s="42"/>
      <c r="P231" s="43"/>
      <c r="Q231" s="43"/>
      <c r="R231" s="43"/>
      <c r="S231" s="43"/>
      <c r="T231" s="4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3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92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73"/>
      <c r="N232" s="20"/>
      <c r="O232" s="20"/>
      <c r="P232" s="20"/>
      <c r="Q232" s="20"/>
      <c r="R232" s="20"/>
      <c r="S232" s="20"/>
      <c r="T232" s="2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73"/>
      <c r="BB232" s="61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92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73"/>
      <c r="N233" s="20"/>
      <c r="O233" s="20"/>
      <c r="P233" s="20"/>
      <c r="Q233" s="20"/>
      <c r="R233" s="20"/>
      <c r="S233" s="20"/>
      <c r="T233" s="2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3"/>
      <c r="BB233" s="61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409.6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42"/>
      <c r="AF234" s="38"/>
      <c r="AG234" s="38"/>
      <c r="AH234" s="33"/>
      <c r="AI234" s="73"/>
      <c r="AJ234" s="38"/>
      <c r="AK234" s="38"/>
      <c r="AL234" s="33"/>
      <c r="AM234" s="33"/>
      <c r="AN234" s="33"/>
      <c r="AO234" s="33"/>
      <c r="AP234" s="33"/>
      <c r="AQ234" s="73"/>
      <c r="AR234" s="38"/>
      <c r="AS234" s="33"/>
      <c r="AT234" s="33"/>
      <c r="AU234" s="33"/>
      <c r="AV234" s="33"/>
      <c r="AW234" s="33"/>
      <c r="AX234" s="33"/>
      <c r="AY234" s="33"/>
      <c r="AZ234" s="33"/>
      <c r="BA234" s="73"/>
      <c r="BB234" s="38"/>
      <c r="BC234" s="38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92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38"/>
      <c r="O235" s="38"/>
      <c r="P235" s="38"/>
      <c r="Q235" s="38"/>
      <c r="R235" s="38"/>
      <c r="S235" s="38"/>
      <c r="T235" s="38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3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92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38"/>
      <c r="O236" s="38"/>
      <c r="P236" s="38"/>
      <c r="Q236" s="38"/>
      <c r="R236" s="38"/>
      <c r="S236" s="38"/>
      <c r="T236" s="38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3"/>
      <c r="BB236" s="61"/>
      <c r="BC236" s="43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92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38"/>
      <c r="O237" s="38"/>
      <c r="P237" s="38"/>
      <c r="Q237" s="38"/>
      <c r="R237" s="38"/>
      <c r="S237" s="38"/>
      <c r="T237" s="38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3"/>
      <c r="BB237" s="61"/>
      <c r="BC237" s="43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9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38"/>
      <c r="O238" s="38"/>
      <c r="P238" s="38"/>
      <c r="Q238" s="38"/>
      <c r="R238" s="38"/>
      <c r="S238" s="38"/>
      <c r="T238" s="38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73"/>
      <c r="BB238" s="61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9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38"/>
      <c r="O239" s="38"/>
      <c r="P239" s="38"/>
      <c r="Q239" s="38"/>
      <c r="R239" s="38"/>
      <c r="S239" s="38"/>
      <c r="T239" s="38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73"/>
      <c r="BB239" s="38"/>
      <c r="BC239" s="38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192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38"/>
      <c r="O240" s="38"/>
      <c r="P240" s="38"/>
      <c r="Q240" s="38"/>
      <c r="R240" s="38"/>
      <c r="S240" s="38"/>
      <c r="T240" s="38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73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9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73"/>
      <c r="N241" s="20"/>
      <c r="O241" s="20"/>
      <c r="P241" s="20"/>
      <c r="Q241" s="20"/>
      <c r="R241" s="20"/>
      <c r="S241" s="20"/>
      <c r="T241" s="20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3"/>
      <c r="BB241" s="61"/>
      <c r="BC241" s="43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9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38"/>
      <c r="O242" s="38"/>
      <c r="P242" s="38"/>
      <c r="Q242" s="38"/>
      <c r="R242" s="38"/>
      <c r="S242" s="38"/>
      <c r="T242" s="38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3"/>
      <c r="BB242" s="38"/>
      <c r="BC242" s="42"/>
      <c r="BD242" s="42"/>
      <c r="BE242" s="42"/>
      <c r="BF242" s="43"/>
      <c r="BG242" s="42"/>
      <c r="BH242" s="38"/>
      <c r="BI242" s="38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9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38"/>
      <c r="O243" s="38"/>
      <c r="P243" s="38"/>
      <c r="Q243" s="38"/>
      <c r="R243" s="38"/>
      <c r="S243" s="38"/>
      <c r="T243" s="38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3"/>
      <c r="BB243" s="61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92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38"/>
      <c r="O244" s="42"/>
      <c r="P244" s="38"/>
      <c r="Q244" s="38"/>
      <c r="R244" s="38"/>
      <c r="S244" s="38"/>
      <c r="T244" s="38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73"/>
      <c r="BB244" s="61"/>
      <c r="BC244" s="43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409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38"/>
      <c r="O245" s="38"/>
      <c r="P245" s="38"/>
      <c r="Q245" s="38"/>
      <c r="R245" s="38"/>
      <c r="S245" s="38"/>
      <c r="T245" s="38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38"/>
      <c r="AG245" s="38"/>
      <c r="AH245" s="33"/>
      <c r="AI245" s="73"/>
      <c r="AJ245" s="38"/>
      <c r="AK245" s="42"/>
      <c r="AL245" s="33"/>
      <c r="AM245" s="33"/>
      <c r="AN245" s="33"/>
      <c r="AO245" s="33"/>
      <c r="AP245" s="33"/>
      <c r="AQ245" s="73"/>
      <c r="AR245" s="38"/>
      <c r="AS245" s="33"/>
      <c r="AT245" s="33"/>
      <c r="AU245" s="33"/>
      <c r="AV245" s="33"/>
      <c r="AW245" s="33"/>
      <c r="AX245" s="33"/>
      <c r="AY245" s="33"/>
      <c r="AZ245" s="33"/>
      <c r="BA245" s="73"/>
      <c r="BB245" s="38"/>
      <c r="BC245" s="38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92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38"/>
      <c r="O246" s="38"/>
      <c r="P246" s="38"/>
      <c r="Q246" s="38"/>
      <c r="R246" s="38"/>
      <c r="S246" s="38"/>
      <c r="T246" s="38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73"/>
      <c r="BB246" s="61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92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38"/>
      <c r="O247" s="38"/>
      <c r="P247" s="38"/>
      <c r="Q247" s="38"/>
      <c r="R247" s="38"/>
      <c r="S247" s="38"/>
      <c r="T247" s="38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73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9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38"/>
      <c r="O248" s="38"/>
      <c r="P248" s="38"/>
      <c r="Q248" s="38"/>
      <c r="R248" s="38"/>
      <c r="S248" s="38"/>
      <c r="T248" s="38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73"/>
      <c r="BB248" s="61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92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38"/>
      <c r="O249" s="38"/>
      <c r="P249" s="38"/>
      <c r="Q249" s="38"/>
      <c r="R249" s="38"/>
      <c r="S249" s="38"/>
      <c r="T249" s="38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73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9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73"/>
      <c r="N250" s="20"/>
      <c r="O250" s="20"/>
      <c r="P250" s="20"/>
      <c r="Q250" s="20"/>
      <c r="R250" s="20"/>
      <c r="S250" s="20"/>
      <c r="T250" s="2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73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9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73"/>
      <c r="N251" s="20"/>
      <c r="O251" s="20"/>
      <c r="P251" s="20"/>
      <c r="Q251" s="20"/>
      <c r="R251" s="20"/>
      <c r="S251" s="20"/>
      <c r="T251" s="2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73"/>
      <c r="BB251" s="61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92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38"/>
      <c r="O252" s="38"/>
      <c r="P252" s="38"/>
      <c r="Q252" s="38"/>
      <c r="R252" s="38"/>
      <c r="S252" s="38"/>
      <c r="T252" s="38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73"/>
      <c r="AJ252" s="38"/>
      <c r="AK252" s="42"/>
      <c r="AL252" s="33"/>
      <c r="AM252" s="33"/>
      <c r="AN252" s="33"/>
      <c r="AO252" s="33"/>
      <c r="AP252" s="33"/>
      <c r="AQ252" s="73"/>
      <c r="AR252" s="38"/>
      <c r="AS252" s="33"/>
      <c r="AT252" s="33"/>
      <c r="AU252" s="33"/>
      <c r="AV252" s="33"/>
      <c r="AW252" s="33"/>
      <c r="AX252" s="33"/>
      <c r="AY252" s="33"/>
      <c r="AZ252" s="33"/>
      <c r="BA252" s="73"/>
      <c r="BB252" s="38"/>
      <c r="BC252" s="38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92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38"/>
      <c r="O253" s="38"/>
      <c r="P253" s="38"/>
      <c r="Q253" s="38"/>
      <c r="R253" s="38"/>
      <c r="S253" s="38"/>
      <c r="T253" s="38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92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2"/>
      <c r="O254" s="42"/>
      <c r="P254" s="42"/>
      <c r="Q254" s="42"/>
      <c r="R254" s="42"/>
      <c r="S254" s="42"/>
      <c r="T254" s="38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61"/>
      <c r="BC254" s="43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19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38"/>
      <c r="O255" s="38"/>
      <c r="P255" s="38"/>
      <c r="Q255" s="38"/>
      <c r="R255" s="38"/>
      <c r="S255" s="38"/>
      <c r="T255" s="38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61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9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73"/>
      <c r="N256" s="20"/>
      <c r="O256" s="20"/>
      <c r="P256" s="20"/>
      <c r="Q256" s="20"/>
      <c r="R256" s="20"/>
      <c r="S256" s="20"/>
      <c r="T256" s="2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61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19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73"/>
      <c r="N257" s="20"/>
      <c r="O257" s="20"/>
      <c r="P257" s="20"/>
      <c r="Q257" s="20"/>
      <c r="R257" s="20"/>
      <c r="S257" s="20"/>
      <c r="T257" s="2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19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73"/>
      <c r="N258" s="20"/>
      <c r="O258" s="20"/>
      <c r="P258" s="20"/>
      <c r="Q258" s="20"/>
      <c r="R258" s="20"/>
      <c r="S258" s="20"/>
      <c r="T258" s="2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61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209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3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62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43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51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43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1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3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43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42"/>
      <c r="AF263" s="43"/>
      <c r="AG263" s="42"/>
      <c r="AH263" s="33"/>
      <c r="AI263" s="73"/>
      <c r="AJ263" s="43"/>
      <c r="AK263" s="42"/>
      <c r="AL263" s="33"/>
      <c r="AM263" s="33"/>
      <c r="AN263" s="33"/>
      <c r="AO263" s="33"/>
      <c r="AP263" s="33"/>
      <c r="AQ263" s="73"/>
      <c r="AR263" s="4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26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61"/>
      <c r="BC264" s="43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2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61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26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64"/>
      <c r="L266" s="64"/>
      <c r="M266" s="64"/>
      <c r="N266" s="69"/>
      <c r="O266" s="64"/>
      <c r="P266" s="64"/>
      <c r="Q266" s="64"/>
      <c r="R266" s="64"/>
      <c r="S266" s="64"/>
      <c r="T266" s="69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61"/>
      <c r="BC266" s="43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26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239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73"/>
      <c r="BB268" s="43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5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62"/>
      <c r="AJ269" s="33"/>
      <c r="AK269" s="33"/>
      <c r="AL269" s="33"/>
      <c r="AM269" s="33"/>
      <c r="AN269" s="33"/>
      <c r="AO269" s="33"/>
      <c r="AP269" s="33"/>
      <c r="AQ269" s="62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19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2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42"/>
      <c r="AF270" s="43"/>
      <c r="AG270" s="43"/>
      <c r="AH270" s="33"/>
      <c r="AI270" s="73"/>
      <c r="AJ270" s="42"/>
      <c r="AK270" s="42"/>
      <c r="AL270" s="33"/>
      <c r="AM270" s="33"/>
      <c r="AN270" s="33"/>
      <c r="AO270" s="33"/>
      <c r="AP270" s="33"/>
      <c r="AQ270" s="73"/>
      <c r="AR270" s="4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38"/>
      <c r="O271" s="38"/>
      <c r="P271" s="38"/>
      <c r="Q271" s="38"/>
      <c r="R271" s="38"/>
      <c r="S271" s="38"/>
      <c r="T271" s="38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42"/>
      <c r="AF271" s="38"/>
      <c r="AG271" s="38"/>
      <c r="AH271" s="33"/>
      <c r="AI271" s="73"/>
      <c r="AJ271" s="38"/>
      <c r="AK271" s="38"/>
      <c r="AL271" s="33"/>
      <c r="AM271" s="33"/>
      <c r="AN271" s="33"/>
      <c r="AO271" s="33"/>
      <c r="AP271" s="33"/>
      <c r="AQ271" s="73"/>
      <c r="AR271" s="38"/>
      <c r="AS271" s="33"/>
      <c r="AT271" s="33"/>
      <c r="AU271" s="33"/>
      <c r="AV271" s="33"/>
      <c r="AW271" s="33"/>
      <c r="AX271" s="33"/>
      <c r="AY271" s="33"/>
      <c r="AZ271" s="33"/>
      <c r="BA271" s="73"/>
      <c r="BB271" s="38"/>
      <c r="BC271" s="38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162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38"/>
      <c r="O272" s="38"/>
      <c r="P272" s="38"/>
      <c r="Q272" s="38"/>
      <c r="R272" s="38"/>
      <c r="S272" s="38"/>
      <c r="T272" s="38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43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51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38"/>
      <c r="O273" s="38"/>
      <c r="P273" s="38"/>
      <c r="Q273" s="38"/>
      <c r="R273" s="38"/>
      <c r="S273" s="38"/>
      <c r="T273" s="38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61"/>
      <c r="BC273" s="43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136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38"/>
      <c r="O274" s="38"/>
      <c r="P274" s="38"/>
      <c r="Q274" s="38"/>
      <c r="R274" s="38"/>
      <c r="S274" s="38"/>
      <c r="T274" s="38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73"/>
      <c r="BB274" s="43"/>
      <c r="BC274" s="43"/>
      <c r="BD274" s="42"/>
      <c r="BE274" s="42"/>
      <c r="BF274" s="43"/>
      <c r="BG274" s="42"/>
      <c r="BH274" s="43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149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38"/>
      <c r="O275" s="38"/>
      <c r="P275" s="38"/>
      <c r="Q275" s="38"/>
      <c r="R275" s="38"/>
      <c r="S275" s="38"/>
      <c r="T275" s="38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61"/>
      <c r="BC275" s="43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11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2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61"/>
      <c r="BC276" s="43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214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73"/>
      <c r="N277" s="23"/>
      <c r="O277" s="20"/>
      <c r="P277" s="23"/>
      <c r="Q277" s="23"/>
      <c r="R277" s="23"/>
      <c r="S277" s="23"/>
      <c r="T277" s="2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61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189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42"/>
      <c r="AZ278" s="42"/>
      <c r="BA278" s="73"/>
      <c r="BB278" s="43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94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73"/>
      <c r="AR279" s="42"/>
      <c r="AS279" s="33"/>
      <c r="AT279" s="33"/>
      <c r="AU279" s="33"/>
      <c r="AV279" s="33"/>
      <c r="AW279" s="33"/>
      <c r="AX279" s="33"/>
      <c r="AY279" s="33"/>
      <c r="AZ279" s="33"/>
      <c r="BA279" s="73"/>
      <c r="BB279" s="61"/>
      <c r="BC279" s="43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194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73"/>
      <c r="AR280" s="42"/>
      <c r="AS280" s="33"/>
      <c r="AT280" s="33"/>
      <c r="AU280" s="33"/>
      <c r="AV280" s="33"/>
      <c r="AW280" s="33"/>
      <c r="AX280" s="33"/>
      <c r="AY280" s="33"/>
      <c r="AZ280" s="33"/>
      <c r="BA280" s="73"/>
      <c r="BB280" s="61"/>
      <c r="BC280" s="43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64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61"/>
      <c r="BC281" s="43"/>
      <c r="BD281" s="42"/>
      <c r="BE281" s="42"/>
      <c r="BF281" s="43"/>
      <c r="BG281" s="42"/>
      <c r="BH281" s="38"/>
      <c r="BI281" s="42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94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73"/>
      <c r="AR282" s="42"/>
      <c r="AS282" s="33"/>
      <c r="AT282" s="33"/>
      <c r="AU282" s="33"/>
      <c r="AV282" s="33"/>
      <c r="AW282" s="33"/>
      <c r="AX282" s="33"/>
      <c r="AY282" s="33"/>
      <c r="AZ282" s="33"/>
      <c r="BA282" s="73"/>
      <c r="BB282" s="61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94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60"/>
      <c r="BB283" s="61"/>
      <c r="BC283" s="43"/>
      <c r="BD283" s="42"/>
      <c r="BE283" s="42"/>
      <c r="BF283" s="43"/>
      <c r="BG283" s="42"/>
      <c r="BH283" s="42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31.7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42"/>
      <c r="AZ284" s="42"/>
      <c r="BA284" s="42"/>
      <c r="BB284" s="61"/>
      <c r="BC284" s="43"/>
      <c r="BD284" s="42"/>
      <c r="BE284" s="42"/>
      <c r="BF284" s="52"/>
      <c r="BG284" s="42"/>
      <c r="BH284" s="52"/>
      <c r="BI284" s="42"/>
      <c r="BJ284" s="42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231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60"/>
      <c r="BB285" s="61"/>
      <c r="BC285" s="43"/>
      <c r="BD285" s="42"/>
      <c r="BE285" s="42"/>
      <c r="BF285" s="52"/>
      <c r="BG285" s="42"/>
      <c r="BH285" s="52"/>
      <c r="BI285" s="42"/>
      <c r="BJ285" s="42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42"/>
      <c r="AZ286" s="42"/>
      <c r="BA286" s="60"/>
      <c r="BB286" s="43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82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62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42"/>
      <c r="AZ287" s="42"/>
      <c r="BA287" s="60"/>
      <c r="BB287" s="61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177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3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62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42"/>
      <c r="AZ288" s="42"/>
      <c r="BA288" s="60"/>
      <c r="BB288" s="43"/>
      <c r="BC288" s="43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77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60"/>
      <c r="BB289" s="61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177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3"/>
      <c r="P290" s="43"/>
      <c r="Q290" s="43"/>
      <c r="R290" s="43"/>
      <c r="S290" s="43"/>
      <c r="T290" s="4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60"/>
      <c r="BB290" s="61"/>
      <c r="BC290" s="43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67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3"/>
      <c r="P291" s="43"/>
      <c r="Q291" s="43"/>
      <c r="R291" s="43"/>
      <c r="S291" s="43"/>
      <c r="T291" s="4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42"/>
      <c r="AZ291" s="42"/>
      <c r="BA291" s="60"/>
      <c r="BB291" s="43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67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60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67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3"/>
      <c r="O293" s="43"/>
      <c r="P293" s="43"/>
      <c r="Q293" s="43"/>
      <c r="R293" s="43"/>
      <c r="S293" s="43"/>
      <c r="T293" s="4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60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408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2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42"/>
      <c r="AF294" s="42"/>
      <c r="AG294" s="42"/>
      <c r="AH294" s="33"/>
      <c r="AI294" s="60"/>
      <c r="AJ294" s="42"/>
      <c r="AK294" s="42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60"/>
      <c r="BB294" s="43"/>
      <c r="BC294" s="42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238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3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62"/>
      <c r="AD295" s="33"/>
      <c r="AE295" s="42"/>
      <c r="AF295" s="42"/>
      <c r="AG295" s="42"/>
      <c r="AH295" s="33"/>
      <c r="AI295" s="60"/>
      <c r="AJ295" s="42"/>
      <c r="AK295" s="42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60"/>
      <c r="BB295" s="43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153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2"/>
      <c r="P296" s="43"/>
      <c r="Q296" s="43"/>
      <c r="R296" s="43"/>
      <c r="S296" s="43"/>
      <c r="T296" s="43"/>
      <c r="U296" s="33"/>
      <c r="V296" s="33"/>
      <c r="W296" s="33"/>
      <c r="X296" s="33"/>
      <c r="Y296" s="33"/>
      <c r="Z296" s="33"/>
      <c r="AA296" s="33"/>
      <c r="AB296" s="33"/>
      <c r="AC296" s="62"/>
      <c r="AD296" s="33"/>
      <c r="AE296" s="42"/>
      <c r="AF296" s="42"/>
      <c r="AG296" s="42"/>
      <c r="AH296" s="33"/>
      <c r="AI296" s="60"/>
      <c r="AJ296" s="42"/>
      <c r="AK296" s="42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60"/>
      <c r="BB296" s="61"/>
      <c r="BC296" s="43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408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60"/>
      <c r="N297" s="42"/>
      <c r="O297" s="42"/>
      <c r="P297" s="42"/>
      <c r="Q297" s="42"/>
      <c r="R297" s="42"/>
      <c r="S297" s="42"/>
      <c r="T297" s="42"/>
      <c r="U297" s="33"/>
      <c r="V297" s="33"/>
      <c r="W297" s="33"/>
      <c r="X297" s="33"/>
      <c r="Y297" s="33"/>
      <c r="Z297" s="33"/>
      <c r="AA297" s="33"/>
      <c r="AB297" s="33"/>
      <c r="AC297" s="62"/>
      <c r="AD297" s="33"/>
      <c r="AE297" s="33"/>
      <c r="AF297" s="33"/>
      <c r="AG297" s="33"/>
      <c r="AH297" s="33"/>
      <c r="AI297" s="62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60"/>
      <c r="BB297" s="61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60"/>
      <c r="N298" s="23"/>
      <c r="O298" s="20"/>
      <c r="P298" s="23"/>
      <c r="Q298" s="23"/>
      <c r="R298" s="23"/>
      <c r="S298" s="23"/>
      <c r="T298" s="23"/>
      <c r="U298" s="33"/>
      <c r="V298" s="33"/>
      <c r="W298" s="33"/>
      <c r="X298" s="33"/>
      <c r="Y298" s="33"/>
      <c r="Z298" s="33"/>
      <c r="AA298" s="33"/>
      <c r="AB298" s="33"/>
      <c r="AC298" s="60"/>
      <c r="AD298" s="43"/>
      <c r="AE298" s="42"/>
      <c r="AF298" s="33"/>
      <c r="AG298" s="33"/>
      <c r="AH298" s="33"/>
      <c r="AI298" s="60"/>
      <c r="AJ298" s="42"/>
      <c r="AK298" s="42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60"/>
      <c r="BB298" s="61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408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3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42"/>
      <c r="AZ299" s="42"/>
      <c r="BA299" s="60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9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60"/>
      <c r="BB300" s="61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159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3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60"/>
      <c r="BB301" s="61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41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60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2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60"/>
      <c r="AD303" s="43"/>
      <c r="AE303" s="43"/>
      <c r="AF303" s="33"/>
      <c r="AG303" s="33"/>
      <c r="AH303" s="33"/>
      <c r="AI303" s="60"/>
      <c r="AJ303" s="42"/>
      <c r="AK303" s="42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60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63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60"/>
      <c r="N304" s="23"/>
      <c r="O304" s="20"/>
      <c r="P304" s="23"/>
      <c r="Q304" s="23"/>
      <c r="R304" s="23"/>
      <c r="S304" s="23"/>
      <c r="T304" s="23"/>
      <c r="U304" s="33"/>
      <c r="V304" s="33"/>
      <c r="W304" s="33"/>
      <c r="X304" s="33"/>
      <c r="Y304" s="33"/>
      <c r="Z304" s="33"/>
      <c r="AA304" s="33"/>
      <c r="AB304" s="33"/>
      <c r="AC304" s="60"/>
      <c r="AD304" s="43"/>
      <c r="AE304" s="43"/>
      <c r="AF304" s="33"/>
      <c r="AG304" s="33"/>
      <c r="AH304" s="33"/>
      <c r="AI304" s="60"/>
      <c r="AJ304" s="42"/>
      <c r="AK304" s="42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60"/>
      <c r="BB304" s="42"/>
      <c r="BC304" s="42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409.6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3"/>
      <c r="P305" s="43"/>
      <c r="Q305" s="43"/>
      <c r="R305" s="43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42"/>
      <c r="AF305" s="43"/>
      <c r="AG305" s="43"/>
      <c r="AH305" s="33"/>
      <c r="AI305" s="60"/>
      <c r="AJ305" s="43"/>
      <c r="AK305" s="43"/>
      <c r="AL305" s="33"/>
      <c r="AM305" s="33"/>
      <c r="AN305" s="33"/>
      <c r="AO305" s="33"/>
      <c r="AP305" s="33"/>
      <c r="AQ305" s="60"/>
      <c r="AR305" s="43"/>
      <c r="AS305" s="33"/>
      <c r="AT305" s="33"/>
      <c r="AU305" s="33"/>
      <c r="AV305" s="33"/>
      <c r="AW305" s="33"/>
      <c r="AX305" s="33"/>
      <c r="AY305" s="33"/>
      <c r="AZ305" s="33"/>
      <c r="BA305" s="60"/>
      <c r="BB305" s="42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32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3"/>
      <c r="O306" s="42"/>
      <c r="P306" s="43"/>
      <c r="Q306" s="43"/>
      <c r="R306" s="43"/>
      <c r="S306" s="43"/>
      <c r="T306" s="4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60"/>
      <c r="BB306" s="42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32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43"/>
      <c r="O307" s="43"/>
      <c r="P307" s="43"/>
      <c r="Q307" s="43"/>
      <c r="R307" s="43"/>
      <c r="S307" s="43"/>
      <c r="T307" s="4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60"/>
      <c r="BB307" s="42"/>
      <c r="BC307" s="42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132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43"/>
      <c r="O308" s="43"/>
      <c r="P308" s="43"/>
      <c r="Q308" s="43"/>
      <c r="R308" s="43"/>
      <c r="S308" s="43"/>
      <c r="T308" s="4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60"/>
      <c r="BB308" s="42"/>
      <c r="BC308" s="42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32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3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60"/>
      <c r="BB309" s="42"/>
      <c r="BC309" s="42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54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3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60"/>
      <c r="BB310" s="43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19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3"/>
      <c r="O311" s="42"/>
      <c r="P311" s="43"/>
      <c r="Q311" s="43"/>
      <c r="R311" s="43"/>
      <c r="S311" s="43"/>
      <c r="T311" s="4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60"/>
      <c r="BB311" s="42"/>
      <c r="BC311" s="42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31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3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60"/>
      <c r="BB312" s="43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49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43"/>
      <c r="O313" s="42"/>
      <c r="P313" s="43"/>
      <c r="Q313" s="43"/>
      <c r="R313" s="43"/>
      <c r="S313" s="43"/>
      <c r="T313" s="4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60"/>
      <c r="BB313" s="43"/>
      <c r="BC313" s="43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52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3"/>
      <c r="O314" s="43"/>
      <c r="P314" s="43"/>
      <c r="Q314" s="43"/>
      <c r="R314" s="43"/>
      <c r="S314" s="43"/>
      <c r="T314" s="4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60"/>
      <c r="BB314" s="43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171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43"/>
      <c r="O315" s="42"/>
      <c r="P315" s="43"/>
      <c r="Q315" s="43"/>
      <c r="R315" s="43"/>
      <c r="S315" s="43"/>
      <c r="T315" s="4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60"/>
      <c r="BB315" s="42"/>
      <c r="BC315" s="42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409.6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3"/>
      <c r="O316" s="43"/>
      <c r="P316" s="43"/>
      <c r="Q316" s="43"/>
      <c r="R316" s="43"/>
      <c r="S316" s="43"/>
      <c r="T316" s="4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33"/>
      <c r="AJ316" s="33"/>
      <c r="AK316" s="33"/>
      <c r="AL316" s="33"/>
      <c r="AM316" s="33"/>
      <c r="AN316" s="33"/>
      <c r="AO316" s="33"/>
      <c r="AP316" s="33"/>
      <c r="AQ316" s="33"/>
      <c r="AR316" s="33"/>
      <c r="AS316" s="33"/>
      <c r="AT316" s="33"/>
      <c r="AU316" s="33"/>
      <c r="AV316" s="33"/>
      <c r="AW316" s="33"/>
      <c r="AX316" s="33"/>
      <c r="AY316" s="33"/>
      <c r="AZ316" s="33"/>
      <c r="BA316" s="60"/>
      <c r="BB316" s="43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169.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3"/>
      <c r="O317" s="42"/>
      <c r="P317" s="43"/>
      <c r="Q317" s="43"/>
      <c r="R317" s="43"/>
      <c r="S317" s="43"/>
      <c r="T317" s="4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33"/>
      <c r="AZ317" s="33"/>
      <c r="BA317" s="60"/>
      <c r="BB317" s="61"/>
      <c r="BC317" s="43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234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43"/>
      <c r="O318" s="43"/>
      <c r="P318" s="43"/>
      <c r="Q318" s="43"/>
      <c r="R318" s="43"/>
      <c r="S318" s="43"/>
      <c r="T318" s="4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33"/>
      <c r="AZ318" s="33"/>
      <c r="BA318" s="60"/>
      <c r="BB318" s="43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18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2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33"/>
      <c r="AZ319" s="33"/>
      <c r="BA319" s="60"/>
      <c r="BB319" s="60"/>
      <c r="BC319" s="42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57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3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2"/>
      <c r="BA320" s="60"/>
      <c r="BB320" s="43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144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3"/>
      <c r="O321" s="42"/>
      <c r="P321" s="43"/>
      <c r="Q321" s="43"/>
      <c r="R321" s="43"/>
      <c r="S321" s="43"/>
      <c r="T321" s="4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62"/>
      <c r="AJ321" s="33"/>
      <c r="AK321" s="33"/>
      <c r="AL321" s="33"/>
      <c r="AM321" s="33"/>
      <c r="AN321" s="33"/>
      <c r="AO321" s="33"/>
      <c r="AP321" s="33"/>
      <c r="AQ321" s="62"/>
      <c r="AR321" s="33"/>
      <c r="AS321" s="62"/>
      <c r="AT321" s="33"/>
      <c r="AU321" s="33"/>
      <c r="AV321" s="33"/>
      <c r="AW321" s="33"/>
      <c r="AX321" s="33"/>
      <c r="AY321" s="42"/>
      <c r="AZ321" s="42"/>
      <c r="BA321" s="60"/>
      <c r="BB321" s="60"/>
      <c r="BC321" s="42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252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43"/>
      <c r="O322" s="43"/>
      <c r="P322" s="43"/>
      <c r="Q322" s="43"/>
      <c r="R322" s="43"/>
      <c r="S322" s="43"/>
      <c r="T322" s="4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33"/>
      <c r="AZ322" s="33"/>
      <c r="BA322" s="60"/>
      <c r="BB322" s="43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62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3"/>
      <c r="O323" s="42"/>
      <c r="P323" s="43"/>
      <c r="Q323" s="43"/>
      <c r="R323" s="43"/>
      <c r="S323" s="43"/>
      <c r="T323" s="4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33"/>
      <c r="AZ323" s="33"/>
      <c r="BA323" s="60"/>
      <c r="BB323" s="61"/>
      <c r="BC323" s="43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254.2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43"/>
      <c r="O324" s="43"/>
      <c r="P324" s="43"/>
      <c r="Q324" s="43"/>
      <c r="R324" s="43"/>
      <c r="S324" s="43"/>
      <c r="T324" s="4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33"/>
      <c r="AZ324" s="33"/>
      <c r="BA324" s="60"/>
      <c r="BB324" s="43"/>
      <c r="BC324" s="42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66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43"/>
      <c r="O325" s="42"/>
      <c r="P325" s="43"/>
      <c r="Q325" s="43"/>
      <c r="R325" s="43"/>
      <c r="S325" s="43"/>
      <c r="T325" s="4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33"/>
      <c r="AZ325" s="33"/>
      <c r="BA325" s="60"/>
      <c r="BB325" s="61"/>
      <c r="BC325" s="43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81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3"/>
      <c r="O326" s="42"/>
      <c r="P326" s="43"/>
      <c r="Q326" s="43"/>
      <c r="R326" s="42"/>
      <c r="S326" s="42"/>
      <c r="T326" s="4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62"/>
      <c r="AJ326" s="33"/>
      <c r="AK326" s="33"/>
      <c r="AL326" s="33"/>
      <c r="AM326" s="33"/>
      <c r="AN326" s="33"/>
      <c r="AO326" s="33"/>
      <c r="AP326" s="33"/>
      <c r="AQ326" s="62"/>
      <c r="AR326" s="33"/>
      <c r="AS326" s="62"/>
      <c r="AT326" s="33"/>
      <c r="AU326" s="33"/>
      <c r="AV326" s="33"/>
      <c r="AW326" s="33"/>
      <c r="AX326" s="33"/>
      <c r="AY326" s="33"/>
      <c r="AZ326" s="33"/>
      <c r="BA326" s="60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71" customFormat="1" ht="197.25" customHeight="1" x14ac:dyDescent="0.25">
      <c r="A327" s="17"/>
      <c r="B327" s="18"/>
      <c r="C327" s="19"/>
      <c r="D327" s="19"/>
      <c r="E327" s="66"/>
      <c r="F327" s="18"/>
      <c r="G327" s="18"/>
      <c r="H327" s="18"/>
      <c r="I327" s="18"/>
      <c r="J327" s="18"/>
      <c r="K327" s="64"/>
      <c r="L327" s="64"/>
      <c r="M327" s="64"/>
      <c r="N327" s="67"/>
      <c r="O327" s="67"/>
      <c r="P327" s="67"/>
      <c r="Q327" s="67"/>
      <c r="R327" s="67"/>
      <c r="S327" s="67"/>
      <c r="T327" s="67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  <c r="AG327" s="68"/>
      <c r="AH327" s="68"/>
      <c r="AI327" s="68"/>
      <c r="AJ327" s="68"/>
      <c r="AK327" s="68"/>
      <c r="AL327" s="68"/>
      <c r="AM327" s="68"/>
      <c r="AN327" s="68"/>
      <c r="AO327" s="68"/>
      <c r="AP327" s="68"/>
      <c r="AQ327" s="68"/>
      <c r="AR327" s="68"/>
      <c r="AS327" s="68"/>
      <c r="AT327" s="68"/>
      <c r="AU327" s="68"/>
      <c r="AV327" s="68"/>
      <c r="AW327" s="68"/>
      <c r="AX327" s="68"/>
      <c r="AY327" s="68"/>
      <c r="AZ327" s="68"/>
      <c r="BA327" s="65"/>
      <c r="BB327" s="65"/>
      <c r="BC327" s="64"/>
      <c r="BD327" s="64"/>
      <c r="BE327" s="64"/>
      <c r="BF327" s="69"/>
      <c r="BG327" s="64"/>
      <c r="BH327" s="64"/>
      <c r="BI327" s="69"/>
      <c r="BJ327" s="68"/>
      <c r="BK327" s="68"/>
      <c r="BL327" s="17"/>
      <c r="BM327" s="68"/>
      <c r="BN327" s="68"/>
      <c r="BO327" s="35"/>
      <c r="BP327" s="28"/>
      <c r="BQ327" s="17"/>
      <c r="BR327" s="70"/>
    </row>
    <row r="328" spans="1:70" s="22" customFormat="1" ht="136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42"/>
      <c r="O328" s="42"/>
      <c r="P328" s="43"/>
      <c r="Q328" s="43"/>
      <c r="R328" s="43"/>
      <c r="S328" s="43"/>
      <c r="T328" s="42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60"/>
      <c r="BB328" s="60"/>
      <c r="BC328" s="42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243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2"/>
      <c r="O329" s="42"/>
      <c r="P329" s="43"/>
      <c r="Q329" s="43"/>
      <c r="R329" s="43"/>
      <c r="S329" s="43"/>
      <c r="T329" s="4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60"/>
      <c r="BB329" s="42"/>
      <c r="BC329" s="42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243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42"/>
      <c r="O330" s="42"/>
      <c r="P330" s="43"/>
      <c r="Q330" s="43"/>
      <c r="R330" s="43"/>
      <c r="S330" s="43"/>
      <c r="T330" s="42"/>
      <c r="U330" s="33"/>
      <c r="V330" s="33"/>
      <c r="W330" s="33"/>
      <c r="X330" s="33"/>
      <c r="Y330" s="33"/>
      <c r="Z330" s="33"/>
      <c r="AA330" s="33"/>
      <c r="AB330" s="33"/>
      <c r="AC330" s="62"/>
      <c r="AD330" s="33"/>
      <c r="AE330" s="33"/>
      <c r="AF330" s="33"/>
      <c r="AG330" s="33"/>
      <c r="AH330" s="33"/>
      <c r="AI330" s="62"/>
      <c r="AJ330" s="33"/>
      <c r="AK330" s="33"/>
      <c r="AL330" s="33"/>
      <c r="AM330" s="33"/>
      <c r="AN330" s="33"/>
      <c r="AO330" s="33"/>
      <c r="AP330" s="33"/>
      <c r="AQ330" s="62"/>
      <c r="AR330" s="33"/>
      <c r="AS330" s="62"/>
      <c r="AT330" s="33"/>
      <c r="AU330" s="33"/>
      <c r="AV330" s="33"/>
      <c r="AW330" s="33"/>
      <c r="AX330" s="33"/>
      <c r="AY330" s="33"/>
      <c r="AZ330" s="33"/>
      <c r="BA330" s="60"/>
      <c r="BB330" s="60"/>
      <c r="BC330" s="42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79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60"/>
      <c r="N331" s="32"/>
      <c r="O331" s="31"/>
      <c r="P331" s="32"/>
      <c r="Q331" s="32"/>
      <c r="R331" s="32"/>
      <c r="S331" s="32"/>
      <c r="T331" s="32"/>
      <c r="U331" s="33"/>
      <c r="V331" s="33"/>
      <c r="W331" s="33"/>
      <c r="X331" s="33"/>
      <c r="Y331" s="33"/>
      <c r="Z331" s="33"/>
      <c r="AA331" s="33"/>
      <c r="AB331" s="33"/>
      <c r="AC331" s="62"/>
      <c r="AD331" s="33"/>
      <c r="AE331" s="42"/>
      <c r="AF331" s="52"/>
      <c r="AG331" s="52"/>
      <c r="AH331" s="33"/>
      <c r="AI331" s="60"/>
      <c r="AJ331" s="52"/>
      <c r="AK331" s="52"/>
      <c r="AL331" s="33"/>
      <c r="AM331" s="33"/>
      <c r="AN331" s="33"/>
      <c r="AO331" s="33"/>
      <c r="AP331" s="33"/>
      <c r="AQ331" s="60"/>
      <c r="AR331" s="52"/>
      <c r="AS331" s="60"/>
      <c r="AT331" s="52"/>
      <c r="AU331" s="33"/>
      <c r="AV331" s="33"/>
      <c r="AW331" s="33"/>
      <c r="AX331" s="33"/>
      <c r="AY331" s="42"/>
      <c r="AZ331" s="43"/>
      <c r="BA331" s="60"/>
      <c r="BB331" s="52"/>
      <c r="BC331" s="5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64.7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52"/>
      <c r="O332" s="52"/>
      <c r="P332" s="52"/>
      <c r="Q332" s="52"/>
      <c r="R332" s="52"/>
      <c r="S332" s="52"/>
      <c r="T332" s="5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60"/>
      <c r="BB332" s="60"/>
      <c r="BC332" s="42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249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60"/>
      <c r="BB333" s="61"/>
      <c r="BC333" s="43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246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52"/>
      <c r="O334" s="52"/>
      <c r="P334" s="52"/>
      <c r="Q334" s="52"/>
      <c r="R334" s="52"/>
      <c r="S334" s="52"/>
      <c r="T334" s="5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62"/>
      <c r="AJ334" s="33"/>
      <c r="AK334" s="33"/>
      <c r="AL334" s="33"/>
      <c r="AM334" s="33"/>
      <c r="AN334" s="33"/>
      <c r="AO334" s="33"/>
      <c r="AP334" s="33"/>
      <c r="AQ334" s="62"/>
      <c r="AR334" s="33"/>
      <c r="AS334" s="62"/>
      <c r="AT334" s="33"/>
      <c r="AU334" s="33"/>
      <c r="AV334" s="33"/>
      <c r="AW334" s="33"/>
      <c r="AX334" s="33"/>
      <c r="AY334" s="42"/>
      <c r="AZ334" s="52"/>
      <c r="BA334" s="52"/>
      <c r="BB334" s="52"/>
      <c r="BC334" s="5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92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3"/>
      <c r="O335" s="42"/>
      <c r="P335" s="43"/>
      <c r="Q335" s="43"/>
      <c r="R335" s="43"/>
      <c r="S335" s="43"/>
      <c r="T335" s="43"/>
      <c r="U335" s="33"/>
      <c r="V335" s="33"/>
      <c r="W335" s="33"/>
      <c r="X335" s="33"/>
      <c r="Y335" s="33"/>
      <c r="Z335" s="33"/>
      <c r="AA335" s="33"/>
      <c r="AB335" s="33"/>
      <c r="AC335" s="42"/>
      <c r="AD335" s="43"/>
      <c r="AE335" s="43"/>
      <c r="AF335" s="52"/>
      <c r="AG335" s="52"/>
      <c r="AH335" s="33"/>
      <c r="AI335" s="60"/>
      <c r="AJ335" s="43"/>
      <c r="AK335" s="43"/>
      <c r="AL335" s="33"/>
      <c r="AM335" s="33"/>
      <c r="AN335" s="33"/>
      <c r="AO335" s="33"/>
      <c r="AP335" s="33"/>
      <c r="AQ335" s="60"/>
      <c r="AR335" s="43"/>
      <c r="AS335" s="60"/>
      <c r="AT335" s="43"/>
      <c r="AU335" s="33"/>
      <c r="AV335" s="33"/>
      <c r="AW335" s="33"/>
      <c r="AX335" s="33"/>
      <c r="AY335" s="42"/>
      <c r="AZ335" s="43"/>
      <c r="BA335" s="60"/>
      <c r="BB335" s="43"/>
      <c r="BC335" s="43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223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43"/>
      <c r="O336" s="42"/>
      <c r="P336" s="43"/>
      <c r="Q336" s="43"/>
      <c r="R336" s="43"/>
      <c r="S336" s="43"/>
      <c r="T336" s="43"/>
      <c r="U336" s="33"/>
      <c r="V336" s="33"/>
      <c r="W336" s="33"/>
      <c r="X336" s="33"/>
      <c r="Y336" s="33"/>
      <c r="Z336" s="33"/>
      <c r="AA336" s="33"/>
      <c r="AB336" s="33"/>
      <c r="AC336" s="62"/>
      <c r="AD336" s="33"/>
      <c r="AE336" s="42"/>
      <c r="AF336" s="52"/>
      <c r="AG336" s="52"/>
      <c r="AH336" s="33"/>
      <c r="AI336" s="60"/>
      <c r="AJ336" s="52"/>
      <c r="AK336" s="52"/>
      <c r="AL336" s="33"/>
      <c r="AM336" s="33"/>
      <c r="AN336" s="33"/>
      <c r="AO336" s="33"/>
      <c r="AP336" s="33"/>
      <c r="AQ336" s="60"/>
      <c r="AR336" s="52"/>
      <c r="AS336" s="60"/>
      <c r="AT336" s="52"/>
      <c r="AU336" s="33"/>
      <c r="AV336" s="33"/>
      <c r="AW336" s="33"/>
      <c r="AX336" s="33"/>
      <c r="AY336" s="42"/>
      <c r="AZ336" s="43"/>
      <c r="BA336" s="60"/>
      <c r="BB336" s="43"/>
      <c r="BC336" s="43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23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60"/>
      <c r="N337" s="23"/>
      <c r="O337" s="20"/>
      <c r="P337" s="23"/>
      <c r="Q337" s="23"/>
      <c r="R337" s="23"/>
      <c r="S337" s="23"/>
      <c r="T337" s="23"/>
      <c r="U337" s="33"/>
      <c r="V337" s="33"/>
      <c r="W337" s="33"/>
      <c r="X337" s="33"/>
      <c r="Y337" s="33"/>
      <c r="Z337" s="33"/>
      <c r="AA337" s="33"/>
      <c r="AB337" s="33"/>
      <c r="AC337" s="62"/>
      <c r="AD337" s="33"/>
      <c r="AE337" s="42"/>
      <c r="AF337" s="52"/>
      <c r="AG337" s="52"/>
      <c r="AH337" s="33"/>
      <c r="AI337" s="60"/>
      <c r="AJ337" s="52"/>
      <c r="AK337" s="52"/>
      <c r="AL337" s="33"/>
      <c r="AM337" s="33"/>
      <c r="AN337" s="33"/>
      <c r="AO337" s="33"/>
      <c r="AP337" s="33"/>
      <c r="AQ337" s="60"/>
      <c r="AR337" s="52"/>
      <c r="AS337" s="60"/>
      <c r="AT337" s="52"/>
      <c r="AU337" s="33"/>
      <c r="AV337" s="33"/>
      <c r="AW337" s="33"/>
      <c r="AX337" s="33"/>
      <c r="AY337" s="42"/>
      <c r="AZ337" s="43"/>
      <c r="BA337" s="60"/>
      <c r="BB337" s="52"/>
      <c r="BC337" s="52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408.7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43"/>
      <c r="O338" s="43"/>
      <c r="P338" s="43"/>
      <c r="Q338" s="43"/>
      <c r="R338" s="43"/>
      <c r="S338" s="43"/>
      <c r="T338" s="43"/>
      <c r="U338" s="33"/>
      <c r="V338" s="33"/>
      <c r="W338" s="33"/>
      <c r="X338" s="33"/>
      <c r="Y338" s="33"/>
      <c r="Z338" s="33"/>
      <c r="AA338" s="33"/>
      <c r="AB338" s="33"/>
      <c r="AC338" s="62"/>
      <c r="AD338" s="33"/>
      <c r="AE338" s="42"/>
      <c r="AF338" s="52"/>
      <c r="AG338" s="52"/>
      <c r="AH338" s="33"/>
      <c r="AI338" s="60"/>
      <c r="AJ338" s="52"/>
      <c r="AK338" s="52"/>
      <c r="AL338" s="33"/>
      <c r="AM338" s="33"/>
      <c r="AN338" s="33"/>
      <c r="AO338" s="33"/>
      <c r="AP338" s="33"/>
      <c r="AQ338" s="60"/>
      <c r="AR338" s="52"/>
      <c r="AS338" s="60"/>
      <c r="AT338" s="52"/>
      <c r="AU338" s="33"/>
      <c r="AV338" s="33"/>
      <c r="AW338" s="33"/>
      <c r="AX338" s="33"/>
      <c r="AY338" s="42"/>
      <c r="AZ338" s="43"/>
      <c r="BA338" s="60"/>
      <c r="BB338" s="43"/>
      <c r="BC338" s="43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8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3"/>
      <c r="O339" s="42"/>
      <c r="P339" s="43"/>
      <c r="Q339" s="43"/>
      <c r="R339" s="43"/>
      <c r="S339" s="43"/>
      <c r="T339" s="43"/>
      <c r="U339" s="33"/>
      <c r="V339" s="33"/>
      <c r="W339" s="33"/>
      <c r="X339" s="33"/>
      <c r="Y339" s="33"/>
      <c r="Z339" s="33"/>
      <c r="AA339" s="33"/>
      <c r="AB339" s="33"/>
      <c r="AC339" s="62"/>
      <c r="AD339" s="33"/>
      <c r="AE339" s="42"/>
      <c r="AF339" s="52"/>
      <c r="AG339" s="52"/>
      <c r="AH339" s="33"/>
      <c r="AI339" s="60"/>
      <c r="AJ339" s="52"/>
      <c r="AK339" s="52"/>
      <c r="AL339" s="33"/>
      <c r="AM339" s="33"/>
      <c r="AN339" s="33"/>
      <c r="AO339" s="33"/>
      <c r="AP339" s="33"/>
      <c r="AQ339" s="60"/>
      <c r="AR339" s="52"/>
      <c r="AS339" s="60"/>
      <c r="AT339" s="52"/>
      <c r="AU339" s="33"/>
      <c r="AV339" s="33"/>
      <c r="AW339" s="33"/>
      <c r="AX339" s="33"/>
      <c r="AY339" s="42"/>
      <c r="AZ339" s="43"/>
      <c r="BA339" s="60"/>
      <c r="BB339" s="52"/>
      <c r="BC339" s="52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409.6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60"/>
      <c r="N340" s="32"/>
      <c r="O340" s="31"/>
      <c r="P340" s="32"/>
      <c r="Q340" s="32"/>
      <c r="R340" s="32"/>
      <c r="S340" s="32"/>
      <c r="T340" s="32"/>
      <c r="U340" s="33"/>
      <c r="V340" s="33"/>
      <c r="W340" s="33"/>
      <c r="X340" s="33"/>
      <c r="Y340" s="33"/>
      <c r="Z340" s="33"/>
      <c r="AA340" s="33"/>
      <c r="AB340" s="33"/>
      <c r="AC340" s="62"/>
      <c r="AD340" s="33"/>
      <c r="AE340" s="42"/>
      <c r="AF340" s="52"/>
      <c r="AG340" s="52"/>
      <c r="AH340" s="33"/>
      <c r="AI340" s="60"/>
      <c r="AJ340" s="52"/>
      <c r="AK340" s="52"/>
      <c r="AL340" s="33"/>
      <c r="AM340" s="33"/>
      <c r="AN340" s="33"/>
      <c r="AO340" s="33"/>
      <c r="AP340" s="33"/>
      <c r="AQ340" s="60"/>
      <c r="AR340" s="52"/>
      <c r="AS340" s="60"/>
      <c r="AT340" s="52"/>
      <c r="AU340" s="33"/>
      <c r="AV340" s="33"/>
      <c r="AW340" s="33"/>
      <c r="AX340" s="33"/>
      <c r="AY340" s="42"/>
      <c r="AZ340" s="43"/>
      <c r="BA340" s="60"/>
      <c r="BB340" s="52"/>
      <c r="BC340" s="52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216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60"/>
      <c r="N341" s="32"/>
      <c r="O341" s="31"/>
      <c r="P341" s="32"/>
      <c r="Q341" s="32"/>
      <c r="R341" s="32"/>
      <c r="S341" s="32"/>
      <c r="T341" s="32"/>
      <c r="U341" s="33"/>
      <c r="V341" s="33"/>
      <c r="W341" s="33"/>
      <c r="X341" s="33"/>
      <c r="Y341" s="33"/>
      <c r="Z341" s="33"/>
      <c r="AA341" s="33"/>
      <c r="AB341" s="33"/>
      <c r="AC341" s="62"/>
      <c r="AD341" s="33"/>
      <c r="AE341" s="42"/>
      <c r="AF341" s="52"/>
      <c r="AG341" s="52"/>
      <c r="AH341" s="33"/>
      <c r="AI341" s="60"/>
      <c r="AJ341" s="52"/>
      <c r="AK341" s="52"/>
      <c r="AL341" s="33"/>
      <c r="AM341" s="33"/>
      <c r="AN341" s="33"/>
      <c r="AO341" s="33"/>
      <c r="AP341" s="33"/>
      <c r="AQ341" s="60"/>
      <c r="AR341" s="52"/>
      <c r="AS341" s="60"/>
      <c r="AT341" s="52"/>
      <c r="AU341" s="33"/>
      <c r="AV341" s="33"/>
      <c r="AW341" s="33"/>
      <c r="AX341" s="33"/>
      <c r="AY341" s="42"/>
      <c r="AZ341" s="43"/>
      <c r="BA341" s="60"/>
      <c r="BB341" s="52"/>
      <c r="BC341" s="5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254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42"/>
      <c r="N342" s="43"/>
      <c r="O342" s="42"/>
      <c r="P342" s="43"/>
      <c r="Q342" s="43"/>
      <c r="R342" s="43"/>
      <c r="S342" s="43"/>
      <c r="T342" s="43"/>
      <c r="U342" s="33"/>
      <c r="V342" s="33"/>
      <c r="W342" s="33"/>
      <c r="X342" s="33"/>
      <c r="Y342" s="33"/>
      <c r="Z342" s="33"/>
      <c r="AA342" s="33"/>
      <c r="AB342" s="33"/>
      <c r="AC342" s="60"/>
      <c r="AD342" s="52"/>
      <c r="AE342" s="52"/>
      <c r="AF342" s="33"/>
      <c r="AG342" s="33"/>
      <c r="AH342" s="33"/>
      <c r="AI342" s="60"/>
      <c r="AJ342" s="52"/>
      <c r="AK342" s="52"/>
      <c r="AL342" s="33"/>
      <c r="AM342" s="33"/>
      <c r="AN342" s="33"/>
      <c r="AO342" s="33"/>
      <c r="AP342" s="33"/>
      <c r="AQ342" s="60"/>
      <c r="AR342" s="52"/>
      <c r="AS342" s="60"/>
      <c r="AT342" s="52"/>
      <c r="AU342" s="33"/>
      <c r="AV342" s="33"/>
      <c r="AW342" s="33"/>
      <c r="AX342" s="33"/>
      <c r="AY342" s="42"/>
      <c r="AZ342" s="43"/>
      <c r="BA342" s="60"/>
      <c r="BB342" s="43"/>
      <c r="BC342" s="43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47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60"/>
      <c r="N343" s="23"/>
      <c r="O343" s="23"/>
      <c r="P343" s="23"/>
      <c r="Q343" s="23"/>
      <c r="R343" s="23"/>
      <c r="S343" s="23"/>
      <c r="T343" s="23"/>
      <c r="U343" s="33"/>
      <c r="V343" s="33"/>
      <c r="W343" s="33"/>
      <c r="X343" s="33"/>
      <c r="Y343" s="33"/>
      <c r="Z343" s="33"/>
      <c r="AA343" s="33"/>
      <c r="AB343" s="33"/>
      <c r="AC343" s="60"/>
      <c r="AD343" s="52"/>
      <c r="AE343" s="52"/>
      <c r="AF343" s="33"/>
      <c r="AG343" s="33"/>
      <c r="AH343" s="33"/>
      <c r="AI343" s="60"/>
      <c r="AJ343" s="52"/>
      <c r="AK343" s="52"/>
      <c r="AL343" s="33"/>
      <c r="AM343" s="33"/>
      <c r="AN343" s="33"/>
      <c r="AO343" s="33"/>
      <c r="AP343" s="33"/>
      <c r="AQ343" s="60"/>
      <c r="AR343" s="52"/>
      <c r="AS343" s="60"/>
      <c r="AT343" s="52"/>
      <c r="AU343" s="33"/>
      <c r="AV343" s="33"/>
      <c r="AW343" s="33"/>
      <c r="AX343" s="33"/>
      <c r="AY343" s="42"/>
      <c r="AZ343" s="43"/>
      <c r="BA343" s="60"/>
      <c r="BB343" s="52"/>
      <c r="BC343" s="5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244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3"/>
      <c r="O344" s="43"/>
      <c r="P344" s="43"/>
      <c r="Q344" s="43"/>
      <c r="R344" s="43"/>
      <c r="S344" s="43"/>
      <c r="T344" s="43"/>
      <c r="U344" s="33"/>
      <c r="V344" s="33"/>
      <c r="W344" s="33"/>
      <c r="X344" s="33"/>
      <c r="Y344" s="33"/>
      <c r="Z344" s="33"/>
      <c r="AA344" s="33"/>
      <c r="AB344" s="33"/>
      <c r="AC344" s="60"/>
      <c r="AD344" s="51"/>
      <c r="AE344" s="51"/>
      <c r="AF344" s="33"/>
      <c r="AG344" s="33"/>
      <c r="AH344" s="33"/>
      <c r="AI344" s="60"/>
      <c r="AJ344" s="51"/>
      <c r="AK344" s="51"/>
      <c r="AL344" s="33"/>
      <c r="AM344" s="33"/>
      <c r="AN344" s="33"/>
      <c r="AO344" s="33"/>
      <c r="AP344" s="33"/>
      <c r="AQ344" s="60"/>
      <c r="AR344" s="52"/>
      <c r="AS344" s="60"/>
      <c r="AT344" s="43"/>
      <c r="AU344" s="33"/>
      <c r="AV344" s="33"/>
      <c r="AW344" s="33"/>
      <c r="AX344" s="33"/>
      <c r="AY344" s="42"/>
      <c r="AZ344" s="43"/>
      <c r="BA344" s="60"/>
      <c r="BB344" s="43"/>
      <c r="BC344" s="43"/>
      <c r="BD344" s="33"/>
      <c r="BE344" s="42"/>
      <c r="BF344" s="43"/>
      <c r="BG344" s="42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244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43"/>
      <c r="O345" s="42"/>
      <c r="P345" s="43"/>
      <c r="Q345" s="43"/>
      <c r="R345" s="42"/>
      <c r="S345" s="43"/>
      <c r="T345" s="43"/>
      <c r="U345" s="33"/>
      <c r="V345" s="33"/>
      <c r="W345" s="33"/>
      <c r="X345" s="33"/>
      <c r="Y345" s="33"/>
      <c r="Z345" s="33"/>
      <c r="AA345" s="33"/>
      <c r="AB345" s="33"/>
      <c r="AC345" s="60"/>
      <c r="AD345" s="51"/>
      <c r="AE345" s="51"/>
      <c r="AF345" s="33"/>
      <c r="AG345" s="33"/>
      <c r="AH345" s="33"/>
      <c r="AI345" s="60"/>
      <c r="AJ345" s="51"/>
      <c r="AK345" s="51"/>
      <c r="AL345" s="33"/>
      <c r="AM345" s="33"/>
      <c r="AN345" s="33"/>
      <c r="AO345" s="33"/>
      <c r="AP345" s="33"/>
      <c r="AQ345" s="60"/>
      <c r="AR345" s="52"/>
      <c r="AS345" s="60"/>
      <c r="AT345" s="43"/>
      <c r="AU345" s="33"/>
      <c r="AV345" s="33"/>
      <c r="AW345" s="33"/>
      <c r="AX345" s="33"/>
      <c r="AY345" s="42"/>
      <c r="AZ345" s="43"/>
      <c r="BA345" s="60"/>
      <c r="BB345" s="43"/>
      <c r="BC345" s="43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44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33"/>
      <c r="V346" s="33"/>
      <c r="W346" s="33"/>
      <c r="X346" s="33"/>
      <c r="Y346" s="33"/>
      <c r="Z346" s="33"/>
      <c r="AA346" s="33"/>
      <c r="AB346" s="33"/>
      <c r="AC346" s="60"/>
      <c r="AD346" s="51"/>
      <c r="AE346" s="51"/>
      <c r="AF346" s="33"/>
      <c r="AG346" s="33"/>
      <c r="AH346" s="33"/>
      <c r="AI346" s="60"/>
      <c r="AJ346" s="51"/>
      <c r="AK346" s="51"/>
      <c r="AL346" s="33"/>
      <c r="AM346" s="33"/>
      <c r="AN346" s="33"/>
      <c r="AO346" s="33"/>
      <c r="AP346" s="33"/>
      <c r="AQ346" s="60"/>
      <c r="AR346" s="52"/>
      <c r="AS346" s="60"/>
      <c r="AT346" s="43"/>
      <c r="AU346" s="33"/>
      <c r="AV346" s="33"/>
      <c r="AW346" s="33"/>
      <c r="AX346" s="33"/>
      <c r="AY346" s="42"/>
      <c r="AZ346" s="43"/>
      <c r="BA346" s="60"/>
      <c r="BB346" s="43"/>
      <c r="BC346" s="43"/>
      <c r="BD346" s="33"/>
      <c r="BE346" s="42"/>
      <c r="BF346" s="43"/>
      <c r="BG346" s="4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244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23"/>
      <c r="O347" s="20"/>
      <c r="P347" s="23"/>
      <c r="Q347" s="23"/>
      <c r="R347" s="23"/>
      <c r="S347" s="23"/>
      <c r="T347" s="23"/>
      <c r="U347" s="33"/>
      <c r="V347" s="33"/>
      <c r="W347" s="33"/>
      <c r="X347" s="33"/>
      <c r="Y347" s="33"/>
      <c r="Z347" s="33"/>
      <c r="AA347" s="33"/>
      <c r="AB347" s="33"/>
      <c r="AC347" s="60"/>
      <c r="AD347" s="51"/>
      <c r="AE347" s="51"/>
      <c r="AF347" s="33"/>
      <c r="AG347" s="33"/>
      <c r="AH347" s="33"/>
      <c r="AI347" s="60"/>
      <c r="AJ347" s="51"/>
      <c r="AK347" s="51"/>
      <c r="AL347" s="33"/>
      <c r="AM347" s="33"/>
      <c r="AN347" s="33"/>
      <c r="AO347" s="33"/>
      <c r="AP347" s="33"/>
      <c r="AQ347" s="60"/>
      <c r="AR347" s="52"/>
      <c r="AS347" s="60"/>
      <c r="AT347" s="43"/>
      <c r="AU347" s="33"/>
      <c r="AV347" s="33"/>
      <c r="AW347" s="33"/>
      <c r="AX347" s="33"/>
      <c r="AY347" s="42"/>
      <c r="AZ347" s="43"/>
      <c r="BA347" s="60"/>
      <c r="BB347" s="43"/>
      <c r="BC347" s="43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408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43"/>
      <c r="O348" s="42"/>
      <c r="P348" s="42"/>
      <c r="Q348" s="42"/>
      <c r="R348" s="42"/>
      <c r="S348" s="42"/>
      <c r="T348" s="43"/>
      <c r="U348" s="33"/>
      <c r="V348" s="33"/>
      <c r="W348" s="33"/>
      <c r="X348" s="33"/>
      <c r="Y348" s="33"/>
      <c r="Z348" s="33"/>
      <c r="AA348" s="33"/>
      <c r="AB348" s="33"/>
      <c r="AC348" s="60"/>
      <c r="AD348" s="51"/>
      <c r="AE348" s="51"/>
      <c r="AF348" s="33"/>
      <c r="AG348" s="33"/>
      <c r="AH348" s="33"/>
      <c r="AI348" s="60"/>
      <c r="AJ348" s="51"/>
      <c r="AK348" s="51"/>
      <c r="AL348" s="33"/>
      <c r="AM348" s="33"/>
      <c r="AN348" s="33"/>
      <c r="AO348" s="33"/>
      <c r="AP348" s="33"/>
      <c r="AQ348" s="60"/>
      <c r="AR348" s="52"/>
      <c r="AS348" s="60"/>
      <c r="AT348" s="43"/>
      <c r="AU348" s="33"/>
      <c r="AV348" s="33"/>
      <c r="AW348" s="33"/>
      <c r="AX348" s="33"/>
      <c r="AY348" s="42"/>
      <c r="AZ348" s="43"/>
      <c r="BA348" s="60"/>
      <c r="BB348" s="43"/>
      <c r="BC348" s="42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46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43"/>
      <c r="O349" s="42"/>
      <c r="P349" s="43"/>
      <c r="Q349" s="43"/>
      <c r="R349" s="43"/>
      <c r="S349" s="43"/>
      <c r="T349" s="43"/>
      <c r="U349" s="33"/>
      <c r="V349" s="33"/>
      <c r="W349" s="33"/>
      <c r="X349" s="33"/>
      <c r="Y349" s="33"/>
      <c r="Z349" s="33"/>
      <c r="AA349" s="33"/>
      <c r="AB349" s="33"/>
      <c r="AC349" s="60"/>
      <c r="AD349" s="51"/>
      <c r="AE349" s="51"/>
      <c r="AF349" s="33"/>
      <c r="AG349" s="33"/>
      <c r="AH349" s="33"/>
      <c r="AI349" s="60"/>
      <c r="AJ349" s="51"/>
      <c r="AK349" s="51"/>
      <c r="AL349" s="33"/>
      <c r="AM349" s="33"/>
      <c r="AN349" s="33"/>
      <c r="AO349" s="33"/>
      <c r="AP349" s="33"/>
      <c r="AQ349" s="60"/>
      <c r="AR349" s="52"/>
      <c r="AS349" s="60"/>
      <c r="AT349" s="43"/>
      <c r="AU349" s="33"/>
      <c r="AV349" s="33"/>
      <c r="AW349" s="33"/>
      <c r="AX349" s="33"/>
      <c r="AY349" s="42"/>
      <c r="AZ349" s="43"/>
      <c r="BA349" s="60"/>
      <c r="BB349" s="43"/>
      <c r="BC349" s="42"/>
      <c r="BD349" s="33"/>
      <c r="BE349" s="42"/>
      <c r="BF349" s="43"/>
      <c r="BG349" s="4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258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23"/>
      <c r="O350" s="20"/>
      <c r="P350" s="23"/>
      <c r="Q350" s="23"/>
      <c r="R350" s="23"/>
      <c r="S350" s="23"/>
      <c r="T350" s="23"/>
      <c r="U350" s="33"/>
      <c r="V350" s="33"/>
      <c r="W350" s="33"/>
      <c r="X350" s="33"/>
      <c r="Y350" s="33"/>
      <c r="Z350" s="33"/>
      <c r="AA350" s="33"/>
      <c r="AB350" s="33"/>
      <c r="AC350" s="60"/>
      <c r="AD350" s="51"/>
      <c r="AE350" s="42"/>
      <c r="AF350" s="33"/>
      <c r="AG350" s="33"/>
      <c r="AH350" s="33"/>
      <c r="AI350" s="60"/>
      <c r="AJ350" s="51"/>
      <c r="AK350" s="42"/>
      <c r="AL350" s="33"/>
      <c r="AM350" s="33"/>
      <c r="AN350" s="33"/>
      <c r="AO350" s="33"/>
      <c r="AP350" s="33"/>
      <c r="AQ350" s="60"/>
      <c r="AR350" s="43"/>
      <c r="AS350" s="60"/>
      <c r="AT350" s="43"/>
      <c r="AU350" s="33"/>
      <c r="AV350" s="33"/>
      <c r="AW350" s="33"/>
      <c r="AX350" s="33"/>
      <c r="AY350" s="42"/>
      <c r="AZ350" s="43"/>
      <c r="BA350" s="60"/>
      <c r="BB350" s="43"/>
      <c r="BC350" s="4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201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60"/>
      <c r="N351" s="29"/>
      <c r="O351" s="29"/>
      <c r="P351" s="29"/>
      <c r="Q351" s="29"/>
      <c r="R351" s="29"/>
      <c r="S351" s="29"/>
      <c r="T351" s="29"/>
      <c r="U351" s="33"/>
      <c r="V351" s="33"/>
      <c r="W351" s="33"/>
      <c r="X351" s="33"/>
      <c r="Y351" s="33"/>
      <c r="Z351" s="33"/>
      <c r="AA351" s="33"/>
      <c r="AB351" s="33"/>
      <c r="AC351" s="60"/>
      <c r="AD351" s="51"/>
      <c r="AE351" s="42"/>
      <c r="AF351" s="33"/>
      <c r="AG351" s="33"/>
      <c r="AH351" s="33"/>
      <c r="AI351" s="60"/>
      <c r="AJ351" s="51"/>
      <c r="AK351" s="42"/>
      <c r="AL351" s="33"/>
      <c r="AM351" s="33"/>
      <c r="AN351" s="33"/>
      <c r="AO351" s="33"/>
      <c r="AP351" s="33"/>
      <c r="AQ351" s="60"/>
      <c r="AR351" s="43"/>
      <c r="AS351" s="60"/>
      <c r="AT351" s="43"/>
      <c r="AU351" s="33"/>
      <c r="AV351" s="33"/>
      <c r="AW351" s="33"/>
      <c r="AX351" s="33"/>
      <c r="AY351" s="42"/>
      <c r="AZ351" s="43"/>
      <c r="BA351" s="60"/>
      <c r="BB351" s="43"/>
      <c r="BC351" s="4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191.2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43"/>
      <c r="O352" s="42"/>
      <c r="P352" s="43"/>
      <c r="Q352" s="43"/>
      <c r="R352" s="43"/>
      <c r="S352" s="43"/>
      <c r="T352" s="43"/>
      <c r="U352" s="33"/>
      <c r="V352" s="33"/>
      <c r="W352" s="33"/>
      <c r="X352" s="33"/>
      <c r="Y352" s="33"/>
      <c r="Z352" s="33"/>
      <c r="AA352" s="33"/>
      <c r="AB352" s="33"/>
      <c r="AC352" s="60"/>
      <c r="AD352" s="51"/>
      <c r="AE352" s="42"/>
      <c r="AF352" s="33"/>
      <c r="AG352" s="33"/>
      <c r="AH352" s="33"/>
      <c r="AI352" s="60"/>
      <c r="AJ352" s="51"/>
      <c r="AK352" s="42"/>
      <c r="AL352" s="33"/>
      <c r="AM352" s="33"/>
      <c r="AN352" s="33"/>
      <c r="AO352" s="33"/>
      <c r="AP352" s="33"/>
      <c r="AQ352" s="60"/>
      <c r="AR352" s="43"/>
      <c r="AS352" s="60"/>
      <c r="AT352" s="43"/>
      <c r="AU352" s="33"/>
      <c r="AV352" s="33"/>
      <c r="AW352" s="33"/>
      <c r="AX352" s="33"/>
      <c r="AY352" s="42"/>
      <c r="AZ352" s="43"/>
      <c r="BA352" s="60"/>
      <c r="BB352" s="43"/>
      <c r="BC352" s="43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91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60"/>
      <c r="N353" s="32"/>
      <c r="O353" s="31"/>
      <c r="P353" s="32"/>
      <c r="Q353" s="32"/>
      <c r="R353" s="32"/>
      <c r="S353" s="32"/>
      <c r="T353" s="32"/>
      <c r="U353" s="33"/>
      <c r="V353" s="33"/>
      <c r="W353" s="33"/>
      <c r="X353" s="33"/>
      <c r="Y353" s="33"/>
      <c r="Z353" s="33"/>
      <c r="AA353" s="33"/>
      <c r="AB353" s="33"/>
      <c r="AC353" s="60"/>
      <c r="AD353" s="51"/>
      <c r="AE353" s="42"/>
      <c r="AF353" s="33"/>
      <c r="AG353" s="33"/>
      <c r="AH353" s="33"/>
      <c r="AI353" s="60"/>
      <c r="AJ353" s="51"/>
      <c r="AK353" s="42"/>
      <c r="AL353" s="33"/>
      <c r="AM353" s="33"/>
      <c r="AN353" s="33"/>
      <c r="AO353" s="33"/>
      <c r="AP353" s="33"/>
      <c r="AQ353" s="60"/>
      <c r="AR353" s="43"/>
      <c r="AS353" s="60"/>
      <c r="AT353" s="43"/>
      <c r="AU353" s="33"/>
      <c r="AV353" s="33"/>
      <c r="AW353" s="33"/>
      <c r="AX353" s="33"/>
      <c r="AY353" s="42"/>
      <c r="AZ353" s="43"/>
      <c r="BA353" s="60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247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60"/>
      <c r="N354" s="23"/>
      <c r="O354" s="23"/>
      <c r="P354" s="23"/>
      <c r="Q354" s="23"/>
      <c r="R354" s="23"/>
      <c r="S354" s="23"/>
      <c r="T354" s="28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60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271.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60"/>
      <c r="N355" s="28"/>
      <c r="O355" s="18"/>
      <c r="P355" s="28"/>
      <c r="Q355" s="28"/>
      <c r="R355" s="28"/>
      <c r="S355" s="28"/>
      <c r="T355" s="28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60"/>
      <c r="BB355" s="43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261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60"/>
      <c r="N356" s="28"/>
      <c r="O356" s="18"/>
      <c r="P356" s="28"/>
      <c r="Q356" s="28"/>
      <c r="R356" s="28"/>
      <c r="S356" s="28"/>
      <c r="T356" s="28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60"/>
      <c r="BB356" s="43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204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60"/>
      <c r="BB357" s="42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204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60"/>
      <c r="N358" s="20"/>
      <c r="O358" s="20"/>
      <c r="P358" s="20"/>
      <c r="Q358" s="20"/>
      <c r="R358" s="20"/>
      <c r="S358" s="20"/>
      <c r="T358" s="20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60"/>
      <c r="BB358" s="43"/>
      <c r="BC358" s="42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204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60"/>
      <c r="N359" s="28"/>
      <c r="O359" s="18"/>
      <c r="P359" s="28"/>
      <c r="Q359" s="28"/>
      <c r="R359" s="28"/>
      <c r="S359" s="28"/>
      <c r="T359" s="2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60"/>
      <c r="BB359" s="43"/>
      <c r="BC359" s="4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283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43"/>
      <c r="O360" s="42"/>
      <c r="P360" s="43"/>
      <c r="Q360" s="43"/>
      <c r="R360" s="43"/>
      <c r="S360" s="43"/>
      <c r="T360" s="4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62"/>
      <c r="AJ360" s="33"/>
      <c r="AK360" s="33"/>
      <c r="AL360" s="33"/>
      <c r="AM360" s="33"/>
      <c r="AN360" s="33"/>
      <c r="AO360" s="33"/>
      <c r="AP360" s="33"/>
      <c r="AQ360" s="62"/>
      <c r="AR360" s="33"/>
      <c r="AS360" s="62"/>
      <c r="AT360" s="33"/>
      <c r="AU360" s="33"/>
      <c r="AV360" s="33"/>
      <c r="AW360" s="33"/>
      <c r="AX360" s="33"/>
      <c r="AY360" s="42"/>
      <c r="AZ360" s="43"/>
      <c r="BA360" s="60"/>
      <c r="BB360" s="43"/>
      <c r="BC360" s="4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409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43"/>
      <c r="O361" s="42"/>
      <c r="P361" s="43"/>
      <c r="Q361" s="43"/>
      <c r="R361" s="43"/>
      <c r="S361" s="43"/>
      <c r="T361" s="4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42"/>
      <c r="AF361" s="43"/>
      <c r="AG361" s="43"/>
      <c r="AH361" s="33"/>
      <c r="AI361" s="60"/>
      <c r="AJ361" s="43"/>
      <c r="AK361" s="43"/>
      <c r="AL361" s="33"/>
      <c r="AM361" s="33"/>
      <c r="AN361" s="33"/>
      <c r="AO361" s="33"/>
      <c r="AP361" s="33"/>
      <c r="AQ361" s="60"/>
      <c r="AR361" s="43"/>
      <c r="AS361" s="60"/>
      <c r="AT361" s="43"/>
      <c r="AU361" s="33"/>
      <c r="AV361" s="33"/>
      <c r="AW361" s="33"/>
      <c r="AX361" s="33"/>
      <c r="AY361" s="42"/>
      <c r="AZ361" s="43"/>
      <c r="BA361" s="60"/>
      <c r="BB361" s="43"/>
      <c r="BC361" s="43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14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2"/>
      <c r="O362" s="31"/>
      <c r="P362" s="32"/>
      <c r="Q362" s="32"/>
      <c r="R362" s="32"/>
      <c r="S362" s="32"/>
      <c r="T362" s="3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60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14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60"/>
      <c r="N363" s="32"/>
      <c r="O363" s="31"/>
      <c r="P363" s="32"/>
      <c r="Q363" s="32"/>
      <c r="R363" s="32"/>
      <c r="S363" s="32"/>
      <c r="T363" s="3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60"/>
      <c r="BB363" s="43"/>
      <c r="BC363" s="4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14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60"/>
      <c r="N364" s="32"/>
      <c r="O364" s="31"/>
      <c r="P364" s="32"/>
      <c r="Q364" s="32"/>
      <c r="R364" s="32"/>
      <c r="S364" s="32"/>
      <c r="T364" s="3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60"/>
      <c r="BB364" s="43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14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60"/>
      <c r="N365" s="32"/>
      <c r="O365" s="31"/>
      <c r="P365" s="32"/>
      <c r="Q365" s="32"/>
      <c r="R365" s="32"/>
      <c r="S365" s="32"/>
      <c r="T365" s="3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60"/>
      <c r="BB365" s="43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14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60"/>
      <c r="N366" s="32"/>
      <c r="O366" s="31"/>
      <c r="P366" s="32"/>
      <c r="Q366" s="32"/>
      <c r="R366" s="32"/>
      <c r="S366" s="32"/>
      <c r="T366" s="3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62"/>
      <c r="AJ366" s="33"/>
      <c r="AK366" s="33"/>
      <c r="AL366" s="33"/>
      <c r="AM366" s="33"/>
      <c r="AN366" s="33"/>
      <c r="AO366" s="33"/>
      <c r="AP366" s="33"/>
      <c r="AQ366" s="62"/>
      <c r="AR366" s="33"/>
      <c r="AS366" s="62"/>
      <c r="AT366" s="33"/>
      <c r="AU366" s="33"/>
      <c r="AV366" s="33"/>
      <c r="AW366" s="33"/>
      <c r="AX366" s="33"/>
      <c r="AY366" s="42"/>
      <c r="AZ366" s="43"/>
      <c r="BA366" s="60"/>
      <c r="BB366" s="43"/>
      <c r="BC366" s="4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204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43"/>
      <c r="O367" s="42"/>
      <c r="P367" s="43"/>
      <c r="Q367" s="43"/>
      <c r="R367" s="43"/>
      <c r="S367" s="43"/>
      <c r="T367" s="4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62"/>
      <c r="AJ367" s="33"/>
      <c r="AK367" s="33"/>
      <c r="AL367" s="33"/>
      <c r="AM367" s="33"/>
      <c r="AN367" s="33"/>
      <c r="AO367" s="33"/>
      <c r="AP367" s="33"/>
      <c r="AQ367" s="62"/>
      <c r="AR367" s="33"/>
      <c r="AS367" s="62"/>
      <c r="AT367" s="33"/>
      <c r="AU367" s="33"/>
      <c r="AV367" s="33"/>
      <c r="AW367" s="33"/>
      <c r="AX367" s="33"/>
      <c r="AY367" s="42"/>
      <c r="AZ367" s="43"/>
      <c r="BA367" s="60"/>
      <c r="BB367" s="43"/>
      <c r="BC367" s="4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204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60"/>
      <c r="N368" s="28"/>
      <c r="O368" s="18"/>
      <c r="P368" s="28"/>
      <c r="Q368" s="28"/>
      <c r="R368" s="28"/>
      <c r="S368" s="28"/>
      <c r="T368" s="2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62"/>
      <c r="AJ368" s="33"/>
      <c r="AK368" s="33"/>
      <c r="AL368" s="33"/>
      <c r="AM368" s="33"/>
      <c r="AN368" s="33"/>
      <c r="AO368" s="33"/>
      <c r="AP368" s="33"/>
      <c r="AQ368" s="62"/>
      <c r="AR368" s="33"/>
      <c r="AS368" s="62"/>
      <c r="AT368" s="33"/>
      <c r="AU368" s="33"/>
      <c r="AV368" s="33"/>
      <c r="AW368" s="33"/>
      <c r="AX368" s="33"/>
      <c r="AY368" s="42"/>
      <c r="AZ368" s="43"/>
      <c r="BA368" s="60"/>
      <c r="BB368" s="43"/>
      <c r="BC368" s="4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216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42"/>
      <c r="AH369" s="51"/>
      <c r="AI369" s="62"/>
      <c r="AJ369" s="33"/>
      <c r="AK369" s="33"/>
      <c r="AL369" s="33"/>
      <c r="AM369" s="33"/>
      <c r="AN369" s="33"/>
      <c r="AO369" s="33"/>
      <c r="AP369" s="33"/>
      <c r="AQ369" s="62"/>
      <c r="AR369" s="33"/>
      <c r="AS369" s="62"/>
      <c r="AT369" s="33"/>
      <c r="AU369" s="33"/>
      <c r="AV369" s="33"/>
      <c r="AW369" s="33"/>
      <c r="AX369" s="33"/>
      <c r="AY369" s="42"/>
      <c r="AZ369" s="51"/>
      <c r="BA369" s="60"/>
      <c r="BB369" s="51"/>
      <c r="BC369" s="4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58.2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1"/>
      <c r="O370" s="51"/>
      <c r="P370" s="51"/>
      <c r="Q370" s="51"/>
      <c r="R370" s="51"/>
      <c r="S370" s="51"/>
      <c r="T370" s="5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60"/>
      <c r="BB370" s="43"/>
      <c r="BC370" s="4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41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51"/>
      <c r="O371" s="51"/>
      <c r="P371" s="51"/>
      <c r="Q371" s="51"/>
      <c r="R371" s="51"/>
      <c r="S371" s="51"/>
      <c r="T371" s="5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62"/>
      <c r="AJ371" s="33"/>
      <c r="AK371" s="33"/>
      <c r="AL371" s="33"/>
      <c r="AM371" s="33"/>
      <c r="AN371" s="33"/>
      <c r="AO371" s="33"/>
      <c r="AP371" s="33"/>
      <c r="AQ371" s="62"/>
      <c r="AR371" s="33"/>
      <c r="AS371" s="62"/>
      <c r="AT371" s="33"/>
      <c r="AU371" s="33"/>
      <c r="AV371" s="33"/>
      <c r="AW371" s="33"/>
      <c r="AX371" s="33"/>
      <c r="AY371" s="42"/>
      <c r="AZ371" s="43"/>
      <c r="BA371" s="60"/>
      <c r="BB371" s="43"/>
      <c r="BC371" s="4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256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43"/>
      <c r="O372" s="42"/>
      <c r="P372" s="43"/>
      <c r="Q372" s="43"/>
      <c r="R372" s="43"/>
      <c r="S372" s="43"/>
      <c r="T372" s="4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42"/>
      <c r="AF372" s="43"/>
      <c r="AG372" s="43"/>
      <c r="AH372" s="33"/>
      <c r="AI372" s="60"/>
      <c r="AJ372" s="43"/>
      <c r="AK372" s="43"/>
      <c r="AL372" s="33"/>
      <c r="AM372" s="33"/>
      <c r="AN372" s="33"/>
      <c r="AO372" s="33"/>
      <c r="AP372" s="33"/>
      <c r="AQ372" s="60"/>
      <c r="AR372" s="52"/>
      <c r="AS372" s="60"/>
      <c r="AT372" s="43"/>
      <c r="AU372" s="33"/>
      <c r="AV372" s="33"/>
      <c r="AW372" s="33"/>
      <c r="AX372" s="33"/>
      <c r="AY372" s="42"/>
      <c r="AZ372" s="43"/>
      <c r="BA372" s="60"/>
      <c r="BB372" s="43"/>
      <c r="BC372" s="43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53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34"/>
      <c r="O373" s="34"/>
      <c r="P373" s="34"/>
      <c r="Q373" s="34"/>
      <c r="R373" s="34"/>
      <c r="S373" s="34"/>
      <c r="T373" s="34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42"/>
      <c r="AF373" s="43"/>
      <c r="AG373" s="43"/>
      <c r="AH373" s="33"/>
      <c r="AI373" s="60"/>
      <c r="AJ373" s="43"/>
      <c r="AK373" s="43"/>
      <c r="AL373" s="33"/>
      <c r="AM373" s="33"/>
      <c r="AN373" s="33"/>
      <c r="AO373" s="33"/>
      <c r="AP373" s="33"/>
      <c r="AQ373" s="60"/>
      <c r="AR373" s="52"/>
      <c r="AS373" s="60"/>
      <c r="AT373" s="43"/>
      <c r="AU373" s="33"/>
      <c r="AV373" s="33"/>
      <c r="AW373" s="33"/>
      <c r="AX373" s="33"/>
      <c r="AY373" s="42"/>
      <c r="AZ373" s="43"/>
      <c r="BA373" s="60"/>
      <c r="BB373" s="43"/>
      <c r="BC373" s="4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64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60"/>
      <c r="N374" s="32"/>
      <c r="O374" s="31"/>
      <c r="P374" s="32"/>
      <c r="Q374" s="32"/>
      <c r="R374" s="32"/>
      <c r="S374" s="32"/>
      <c r="T374" s="3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42"/>
      <c r="AF374" s="43"/>
      <c r="AG374" s="43"/>
      <c r="AH374" s="33"/>
      <c r="AI374" s="60"/>
      <c r="AJ374" s="43"/>
      <c r="AK374" s="43"/>
      <c r="AL374" s="33"/>
      <c r="AM374" s="33"/>
      <c r="AN374" s="33"/>
      <c r="AO374" s="33"/>
      <c r="AP374" s="33"/>
      <c r="AQ374" s="60"/>
      <c r="AR374" s="52"/>
      <c r="AS374" s="60"/>
      <c r="AT374" s="43"/>
      <c r="AU374" s="33"/>
      <c r="AV374" s="33"/>
      <c r="AW374" s="33"/>
      <c r="AX374" s="33"/>
      <c r="AY374" s="42"/>
      <c r="AZ374" s="43"/>
      <c r="BA374" s="60"/>
      <c r="BB374" s="43"/>
      <c r="BC374" s="4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38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52"/>
      <c r="O375" s="52"/>
      <c r="P375" s="52"/>
      <c r="Q375" s="52"/>
      <c r="R375" s="52"/>
      <c r="S375" s="52"/>
      <c r="T375" s="5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42"/>
      <c r="AF375" s="52"/>
      <c r="AG375" s="52"/>
      <c r="AH375" s="33"/>
      <c r="AI375" s="60"/>
      <c r="AJ375" s="52"/>
      <c r="AK375" s="52"/>
      <c r="AL375" s="33"/>
      <c r="AM375" s="33"/>
      <c r="AN375" s="33"/>
      <c r="AO375" s="33"/>
      <c r="AP375" s="33"/>
      <c r="AQ375" s="60"/>
      <c r="AR375" s="52"/>
      <c r="AS375" s="60"/>
      <c r="AT375" s="52"/>
      <c r="AU375" s="33"/>
      <c r="AV375" s="33"/>
      <c r="AW375" s="33"/>
      <c r="AX375" s="33"/>
      <c r="AY375" s="42"/>
      <c r="AZ375" s="43"/>
      <c r="BA375" s="60"/>
      <c r="BB375" s="52"/>
      <c r="BC375" s="52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21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52"/>
      <c r="O376" s="52"/>
      <c r="P376" s="52"/>
      <c r="Q376" s="52"/>
      <c r="R376" s="52"/>
      <c r="S376" s="52"/>
      <c r="T376" s="5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42"/>
      <c r="AF376" s="43"/>
      <c r="AG376" s="43"/>
      <c r="AH376" s="33"/>
      <c r="AI376" s="60"/>
      <c r="AJ376" s="43"/>
      <c r="AK376" s="43"/>
      <c r="AL376" s="33"/>
      <c r="AM376" s="33"/>
      <c r="AN376" s="33"/>
      <c r="AO376" s="33"/>
      <c r="AP376" s="33"/>
      <c r="AQ376" s="60"/>
      <c r="AR376" s="43"/>
      <c r="AS376" s="60"/>
      <c r="AT376" s="43"/>
      <c r="AU376" s="33"/>
      <c r="AV376" s="33"/>
      <c r="AW376" s="33"/>
      <c r="AX376" s="33"/>
      <c r="AY376" s="42"/>
      <c r="AZ376" s="43"/>
      <c r="BA376" s="60"/>
      <c r="BB376" s="43"/>
      <c r="BC376" s="43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2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42"/>
      <c r="AF377" s="43"/>
      <c r="AG377" s="43"/>
      <c r="AH377" s="33"/>
      <c r="AI377" s="60"/>
      <c r="AJ377" s="43"/>
      <c r="AK377" s="43"/>
      <c r="AL377" s="33"/>
      <c r="AM377" s="33"/>
      <c r="AN377" s="33"/>
      <c r="AO377" s="33"/>
      <c r="AP377" s="33"/>
      <c r="AQ377" s="60"/>
      <c r="AR377" s="43"/>
      <c r="AS377" s="60"/>
      <c r="AT377" s="43"/>
      <c r="AU377" s="33"/>
      <c r="AV377" s="33"/>
      <c r="AW377" s="33"/>
      <c r="AX377" s="33"/>
      <c r="AY377" s="42"/>
      <c r="AZ377" s="43"/>
      <c r="BA377" s="60"/>
      <c r="BB377" s="43"/>
      <c r="BC377" s="43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21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42"/>
      <c r="AF378" s="43"/>
      <c r="AG378" s="43"/>
      <c r="AH378" s="33"/>
      <c r="AI378" s="60"/>
      <c r="AJ378" s="43"/>
      <c r="AK378" s="43"/>
      <c r="AL378" s="33"/>
      <c r="AM378" s="33"/>
      <c r="AN378" s="33"/>
      <c r="AO378" s="33"/>
      <c r="AP378" s="33"/>
      <c r="AQ378" s="60"/>
      <c r="AR378" s="43"/>
      <c r="AS378" s="60"/>
      <c r="AT378" s="43"/>
      <c r="AU378" s="33"/>
      <c r="AV378" s="33"/>
      <c r="AW378" s="33"/>
      <c r="AX378" s="33"/>
      <c r="AY378" s="42"/>
      <c r="AZ378" s="43"/>
      <c r="BA378" s="60"/>
      <c r="BB378" s="43"/>
      <c r="BC378" s="43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21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52"/>
      <c r="O379" s="52"/>
      <c r="P379" s="52"/>
      <c r="Q379" s="52"/>
      <c r="R379" s="52"/>
      <c r="S379" s="52"/>
      <c r="T379" s="5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42"/>
      <c r="AF379" s="43"/>
      <c r="AG379" s="43"/>
      <c r="AH379" s="33"/>
      <c r="AI379" s="60"/>
      <c r="AJ379" s="43"/>
      <c r="AK379" s="43"/>
      <c r="AL379" s="33"/>
      <c r="AM379" s="33"/>
      <c r="AN379" s="33"/>
      <c r="AO379" s="33"/>
      <c r="AP379" s="33"/>
      <c r="AQ379" s="60"/>
      <c r="AR379" s="43"/>
      <c r="AS379" s="60"/>
      <c r="AT379" s="43"/>
      <c r="AU379" s="33"/>
      <c r="AV379" s="33"/>
      <c r="AW379" s="33"/>
      <c r="AX379" s="33"/>
      <c r="AY379" s="42"/>
      <c r="AZ379" s="43"/>
      <c r="BA379" s="60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21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52"/>
      <c r="O380" s="52"/>
      <c r="P380" s="52"/>
      <c r="Q380" s="52"/>
      <c r="R380" s="52"/>
      <c r="S380" s="52"/>
      <c r="T380" s="5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42"/>
      <c r="AF380" s="43"/>
      <c r="AG380" s="43"/>
      <c r="AH380" s="33"/>
      <c r="AI380" s="60"/>
      <c r="AJ380" s="43"/>
      <c r="AK380" s="43"/>
      <c r="AL380" s="33"/>
      <c r="AM380" s="33"/>
      <c r="AN380" s="33"/>
      <c r="AO380" s="33"/>
      <c r="AP380" s="33"/>
      <c r="AQ380" s="60"/>
      <c r="AR380" s="43"/>
      <c r="AS380" s="60"/>
      <c r="AT380" s="43"/>
      <c r="AU380" s="33"/>
      <c r="AV380" s="33"/>
      <c r="AW380" s="33"/>
      <c r="AX380" s="33"/>
      <c r="AY380" s="42"/>
      <c r="AZ380" s="43"/>
      <c r="BA380" s="60"/>
      <c r="BB380" s="43"/>
      <c r="BC380" s="43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409.6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43"/>
      <c r="O381" s="42"/>
      <c r="P381" s="43"/>
      <c r="Q381" s="43"/>
      <c r="R381" s="43"/>
      <c r="S381" s="43"/>
      <c r="T381" s="4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62"/>
      <c r="AJ381" s="33"/>
      <c r="AK381" s="33"/>
      <c r="AL381" s="33"/>
      <c r="AM381" s="33"/>
      <c r="AN381" s="33"/>
      <c r="AO381" s="33"/>
      <c r="AP381" s="33"/>
      <c r="AQ381" s="62"/>
      <c r="AR381" s="33"/>
      <c r="AS381" s="62"/>
      <c r="AT381" s="33"/>
      <c r="AU381" s="33"/>
      <c r="AV381" s="33"/>
      <c r="AW381" s="33"/>
      <c r="AX381" s="33"/>
      <c r="AY381" s="42"/>
      <c r="AZ381" s="43"/>
      <c r="BA381" s="60"/>
      <c r="BB381" s="43"/>
      <c r="BC381" s="42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409.6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60"/>
      <c r="N382" s="63"/>
      <c r="O382" s="63"/>
      <c r="P382" s="63"/>
      <c r="Q382" s="63"/>
      <c r="R382" s="63"/>
      <c r="S382" s="63"/>
      <c r="T382" s="6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62"/>
      <c r="AJ382" s="33"/>
      <c r="AK382" s="33"/>
      <c r="AL382" s="33"/>
      <c r="AM382" s="33"/>
      <c r="AN382" s="33"/>
      <c r="AO382" s="33"/>
      <c r="AP382" s="33"/>
      <c r="AQ382" s="62"/>
      <c r="AR382" s="33"/>
      <c r="AS382" s="62"/>
      <c r="AT382" s="33"/>
      <c r="AU382" s="33"/>
      <c r="AV382" s="33"/>
      <c r="AW382" s="33"/>
      <c r="AX382" s="33"/>
      <c r="AY382" s="42"/>
      <c r="AZ382" s="43"/>
      <c r="BA382" s="60"/>
      <c r="BB382" s="43"/>
      <c r="BC382" s="4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409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52"/>
      <c r="O383" s="52"/>
      <c r="P383" s="52"/>
      <c r="Q383" s="52"/>
      <c r="R383" s="52"/>
      <c r="S383" s="52"/>
      <c r="T383" s="5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62"/>
      <c r="AJ383" s="33"/>
      <c r="AK383" s="33"/>
      <c r="AL383" s="33"/>
      <c r="AM383" s="33"/>
      <c r="AN383" s="33"/>
      <c r="AO383" s="33"/>
      <c r="AP383" s="33"/>
      <c r="AQ383" s="62"/>
      <c r="AR383" s="33"/>
      <c r="AS383" s="62"/>
      <c r="AT383" s="33"/>
      <c r="AU383" s="33"/>
      <c r="AV383" s="33"/>
      <c r="AW383" s="33"/>
      <c r="AX383" s="33"/>
      <c r="AY383" s="42"/>
      <c r="AZ383" s="43"/>
      <c r="BA383" s="60"/>
      <c r="BB383" s="52"/>
      <c r="BC383" s="52"/>
      <c r="BD383" s="33"/>
      <c r="BE383" s="33"/>
      <c r="BF383" s="33"/>
      <c r="BG383" s="33"/>
      <c r="BH383" s="33"/>
      <c r="BI383" s="3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409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60"/>
      <c r="BB384" s="42"/>
      <c r="BC384" s="42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171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60"/>
      <c r="BB385" s="60"/>
      <c r="BC385" s="42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251.2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60"/>
      <c r="N386" s="28"/>
      <c r="O386" s="18"/>
      <c r="P386" s="28"/>
      <c r="Q386" s="28"/>
      <c r="R386" s="28"/>
      <c r="S386" s="28"/>
      <c r="T386" s="28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3"/>
      <c r="AH386" s="33"/>
      <c r="AI386" s="60"/>
      <c r="AJ386" s="43"/>
      <c r="AK386" s="43"/>
      <c r="AL386" s="33"/>
      <c r="AM386" s="33"/>
      <c r="AN386" s="33"/>
      <c r="AO386" s="33"/>
      <c r="AP386" s="33"/>
      <c r="AQ386" s="60"/>
      <c r="AR386" s="43"/>
      <c r="AS386" s="60"/>
      <c r="AT386" s="43"/>
      <c r="AU386" s="33"/>
      <c r="AV386" s="33"/>
      <c r="AW386" s="33"/>
      <c r="AX386" s="33"/>
      <c r="AY386" s="42"/>
      <c r="AZ386" s="43"/>
      <c r="BA386" s="60"/>
      <c r="BB386" s="43"/>
      <c r="BC386" s="43"/>
      <c r="BD386" s="33"/>
      <c r="BE386" s="33"/>
      <c r="BF386" s="33"/>
      <c r="BG386" s="33"/>
      <c r="BH386" s="33"/>
      <c r="BI386" s="3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409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2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42"/>
      <c r="AF387" s="43"/>
      <c r="AG387" s="43"/>
      <c r="AH387" s="33"/>
      <c r="AI387" s="60"/>
      <c r="AJ387" s="43"/>
      <c r="AK387" s="43"/>
      <c r="AL387" s="33"/>
      <c r="AM387" s="33"/>
      <c r="AN387" s="33"/>
      <c r="AO387" s="33"/>
      <c r="AP387" s="33"/>
      <c r="AQ387" s="60"/>
      <c r="AR387" s="43"/>
      <c r="AS387" s="60"/>
      <c r="AT387" s="43"/>
      <c r="AU387" s="33"/>
      <c r="AV387" s="33"/>
      <c r="AW387" s="33"/>
      <c r="AX387" s="33"/>
      <c r="AY387" s="42"/>
      <c r="AZ387" s="43"/>
      <c r="BA387" s="60"/>
      <c r="BB387" s="43"/>
      <c r="BC387" s="43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209.2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60"/>
      <c r="N388" s="32"/>
      <c r="O388" s="31"/>
      <c r="P388" s="32"/>
      <c r="Q388" s="32"/>
      <c r="R388" s="32"/>
      <c r="S388" s="32"/>
      <c r="T388" s="3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42"/>
      <c r="AF388" s="43"/>
      <c r="AG388" s="43"/>
      <c r="AH388" s="33"/>
      <c r="AI388" s="60"/>
      <c r="AJ388" s="43"/>
      <c r="AK388" s="43"/>
      <c r="AL388" s="33"/>
      <c r="AM388" s="33"/>
      <c r="AN388" s="33"/>
      <c r="AO388" s="33"/>
      <c r="AP388" s="33"/>
      <c r="AQ388" s="60"/>
      <c r="AR388" s="43"/>
      <c r="AS388" s="60"/>
      <c r="AT388" s="43"/>
      <c r="AU388" s="33"/>
      <c r="AV388" s="33"/>
      <c r="AW388" s="33"/>
      <c r="AX388" s="33"/>
      <c r="AY388" s="42"/>
      <c r="AZ388" s="43"/>
      <c r="BA388" s="60"/>
      <c r="BB388" s="43"/>
      <c r="BC388" s="43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98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60"/>
      <c r="N389" s="32"/>
      <c r="O389" s="31"/>
      <c r="P389" s="32"/>
      <c r="Q389" s="32"/>
      <c r="R389" s="32"/>
      <c r="S389" s="32"/>
      <c r="T389" s="3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62"/>
      <c r="AJ389" s="33"/>
      <c r="AK389" s="33"/>
      <c r="AL389" s="33"/>
      <c r="AM389" s="33"/>
      <c r="AN389" s="33"/>
      <c r="AO389" s="33"/>
      <c r="AP389" s="33"/>
      <c r="AQ389" s="62"/>
      <c r="AR389" s="33"/>
      <c r="AS389" s="62"/>
      <c r="AT389" s="33"/>
      <c r="AU389" s="33"/>
      <c r="AV389" s="33"/>
      <c r="AW389" s="33"/>
      <c r="AX389" s="33"/>
      <c r="AY389" s="42"/>
      <c r="AZ389" s="43"/>
      <c r="BA389" s="60"/>
      <c r="BB389" s="43"/>
      <c r="BC389" s="42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408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60"/>
      <c r="N390" s="32"/>
      <c r="O390" s="31"/>
      <c r="P390" s="32"/>
      <c r="Q390" s="32"/>
      <c r="R390" s="32"/>
      <c r="S390" s="32"/>
      <c r="T390" s="3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62"/>
      <c r="AJ390" s="33"/>
      <c r="AK390" s="33"/>
      <c r="AL390" s="33"/>
      <c r="AM390" s="33"/>
      <c r="AN390" s="33"/>
      <c r="AO390" s="33"/>
      <c r="AP390" s="33"/>
      <c r="AQ390" s="62"/>
      <c r="AR390" s="33"/>
      <c r="AS390" s="62"/>
      <c r="AT390" s="33"/>
      <c r="AU390" s="33"/>
      <c r="AV390" s="33"/>
      <c r="AW390" s="33"/>
      <c r="AX390" s="33"/>
      <c r="AY390" s="42"/>
      <c r="AZ390" s="43"/>
      <c r="BA390" s="60"/>
      <c r="BB390" s="43"/>
      <c r="BC390" s="42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54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60"/>
      <c r="N391" s="32"/>
      <c r="O391" s="31"/>
      <c r="P391" s="32"/>
      <c r="Q391" s="32"/>
      <c r="R391" s="32"/>
      <c r="S391" s="32"/>
      <c r="T391" s="3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62"/>
      <c r="AJ391" s="33"/>
      <c r="AK391" s="33"/>
      <c r="AL391" s="33"/>
      <c r="AM391" s="33"/>
      <c r="AN391" s="33"/>
      <c r="AO391" s="33"/>
      <c r="AP391" s="33"/>
      <c r="AQ391" s="62"/>
      <c r="AR391" s="33"/>
      <c r="AS391" s="62"/>
      <c r="AT391" s="33"/>
      <c r="AU391" s="33"/>
      <c r="AV391" s="33"/>
      <c r="AW391" s="33"/>
      <c r="AX391" s="33"/>
      <c r="AY391" s="42"/>
      <c r="AZ391" s="43"/>
      <c r="BA391" s="60"/>
      <c r="BB391" s="43"/>
      <c r="BC391" s="42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261.7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52"/>
      <c r="O392" s="52"/>
      <c r="P392" s="52"/>
      <c r="Q392" s="52"/>
      <c r="R392" s="52"/>
      <c r="S392" s="52"/>
      <c r="T392" s="52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62"/>
      <c r="AT392" s="33"/>
      <c r="AU392" s="33"/>
      <c r="AV392" s="33"/>
      <c r="AW392" s="33"/>
      <c r="AX392" s="33"/>
      <c r="AY392" s="42"/>
      <c r="AZ392" s="43"/>
      <c r="BA392" s="60"/>
      <c r="BB392" s="43"/>
      <c r="BC392" s="42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49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62"/>
      <c r="AJ393" s="33"/>
      <c r="AK393" s="33"/>
      <c r="AL393" s="33"/>
      <c r="AM393" s="33"/>
      <c r="AN393" s="33"/>
      <c r="AO393" s="33"/>
      <c r="AP393" s="33"/>
      <c r="AQ393" s="62"/>
      <c r="AR393" s="33"/>
      <c r="AS393" s="62"/>
      <c r="AT393" s="33"/>
      <c r="AU393" s="33"/>
      <c r="AV393" s="33"/>
      <c r="AW393" s="33"/>
      <c r="AX393" s="33"/>
      <c r="AY393" s="42"/>
      <c r="AZ393" s="43"/>
      <c r="BA393" s="60"/>
      <c r="BB393" s="43"/>
      <c r="BC393" s="42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149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60"/>
      <c r="N394" s="32"/>
      <c r="O394" s="31"/>
      <c r="P394" s="32"/>
      <c r="Q394" s="32"/>
      <c r="R394" s="32"/>
      <c r="S394" s="32"/>
      <c r="T394" s="3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62"/>
      <c r="AJ394" s="33"/>
      <c r="AK394" s="33"/>
      <c r="AL394" s="33"/>
      <c r="AM394" s="33"/>
      <c r="AN394" s="33"/>
      <c r="AO394" s="33"/>
      <c r="AP394" s="33"/>
      <c r="AQ394" s="62"/>
      <c r="AR394" s="33"/>
      <c r="AS394" s="62"/>
      <c r="AT394" s="33"/>
      <c r="AU394" s="33"/>
      <c r="AV394" s="33"/>
      <c r="AW394" s="33"/>
      <c r="AX394" s="33"/>
      <c r="AY394" s="42"/>
      <c r="AZ394" s="43"/>
      <c r="BA394" s="60"/>
      <c r="BB394" s="43"/>
      <c r="BC394" s="42"/>
      <c r="BD394" s="33"/>
      <c r="BE394" s="33"/>
      <c r="BF394" s="33"/>
      <c r="BG394" s="33"/>
      <c r="BH394" s="33"/>
      <c r="BI394" s="3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49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60"/>
      <c r="N395" s="34"/>
      <c r="O395" s="34"/>
      <c r="P395" s="34"/>
      <c r="Q395" s="34"/>
      <c r="R395" s="34"/>
      <c r="S395" s="34"/>
      <c r="T395" s="3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62"/>
      <c r="AJ395" s="33"/>
      <c r="AK395" s="33"/>
      <c r="AL395" s="33"/>
      <c r="AM395" s="33"/>
      <c r="AN395" s="33"/>
      <c r="AO395" s="33"/>
      <c r="AP395" s="33"/>
      <c r="AQ395" s="62"/>
      <c r="AR395" s="33"/>
      <c r="AS395" s="62"/>
      <c r="AT395" s="33"/>
      <c r="AU395" s="33"/>
      <c r="AV395" s="33"/>
      <c r="AW395" s="33"/>
      <c r="AX395" s="33"/>
      <c r="AY395" s="42"/>
      <c r="AZ395" s="43"/>
      <c r="BA395" s="60"/>
      <c r="BB395" s="43"/>
      <c r="BC395" s="42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49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60"/>
      <c r="N396" s="32"/>
      <c r="O396" s="31"/>
      <c r="P396" s="32"/>
      <c r="Q396" s="32"/>
      <c r="R396" s="32"/>
      <c r="S396" s="32"/>
      <c r="T396" s="32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62"/>
      <c r="AJ396" s="33"/>
      <c r="AK396" s="33"/>
      <c r="AL396" s="33"/>
      <c r="AM396" s="33"/>
      <c r="AN396" s="33"/>
      <c r="AO396" s="33"/>
      <c r="AP396" s="33"/>
      <c r="AQ396" s="62"/>
      <c r="AR396" s="33"/>
      <c r="AS396" s="62"/>
      <c r="AT396" s="33"/>
      <c r="AU396" s="33"/>
      <c r="AV396" s="33"/>
      <c r="AW396" s="33"/>
      <c r="AX396" s="33"/>
      <c r="AY396" s="42"/>
      <c r="AZ396" s="43"/>
      <c r="BA396" s="60"/>
      <c r="BB396" s="43"/>
      <c r="BC396" s="42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49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60"/>
      <c r="N397" s="32"/>
      <c r="O397" s="31"/>
      <c r="P397" s="32"/>
      <c r="Q397" s="32"/>
      <c r="R397" s="32"/>
      <c r="S397" s="32"/>
      <c r="T397" s="3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62"/>
      <c r="AJ397" s="33"/>
      <c r="AK397" s="33"/>
      <c r="AL397" s="33"/>
      <c r="AM397" s="33"/>
      <c r="AN397" s="33"/>
      <c r="AO397" s="33"/>
      <c r="AP397" s="33"/>
      <c r="AQ397" s="62"/>
      <c r="AR397" s="33"/>
      <c r="AS397" s="62"/>
      <c r="AT397" s="33"/>
      <c r="AU397" s="33"/>
      <c r="AV397" s="33"/>
      <c r="AW397" s="33"/>
      <c r="AX397" s="33"/>
      <c r="AY397" s="42"/>
      <c r="AZ397" s="43"/>
      <c r="BA397" s="60"/>
      <c r="BB397" s="43"/>
      <c r="BC397" s="42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267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62"/>
      <c r="AJ398" s="33"/>
      <c r="AK398" s="33"/>
      <c r="AL398" s="33"/>
      <c r="AM398" s="33"/>
      <c r="AN398" s="33"/>
      <c r="AO398" s="33"/>
      <c r="AP398" s="33"/>
      <c r="AQ398" s="62"/>
      <c r="AR398" s="33"/>
      <c r="AS398" s="62"/>
      <c r="AT398" s="33"/>
      <c r="AU398" s="33"/>
      <c r="AV398" s="33"/>
      <c r="AW398" s="33"/>
      <c r="AX398" s="33"/>
      <c r="AY398" s="42"/>
      <c r="AZ398" s="43"/>
      <c r="BA398" s="60"/>
      <c r="BB398" s="43"/>
      <c r="BC398" s="43"/>
      <c r="BD398" s="33"/>
      <c r="BE398" s="33"/>
      <c r="BF398" s="33"/>
      <c r="BG398" s="42"/>
      <c r="BH398" s="43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154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62"/>
      <c r="AJ399" s="33"/>
      <c r="AK399" s="33"/>
      <c r="AL399" s="33"/>
      <c r="AM399" s="33"/>
      <c r="AN399" s="33"/>
      <c r="AO399" s="33"/>
      <c r="AP399" s="33"/>
      <c r="AQ399" s="62"/>
      <c r="AR399" s="33"/>
      <c r="AS399" s="62"/>
      <c r="AT399" s="33"/>
      <c r="AU399" s="33"/>
      <c r="AV399" s="33"/>
      <c r="AW399" s="33"/>
      <c r="AX399" s="33"/>
      <c r="AY399" s="42"/>
      <c r="AZ399" s="43"/>
      <c r="BA399" s="60"/>
      <c r="BB399" s="51"/>
      <c r="BC399" s="52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144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62"/>
      <c r="AJ400" s="33"/>
      <c r="AK400" s="33"/>
      <c r="AL400" s="33"/>
      <c r="AM400" s="33"/>
      <c r="AN400" s="33"/>
      <c r="AO400" s="33"/>
      <c r="AP400" s="33"/>
      <c r="AQ400" s="62"/>
      <c r="AR400" s="33"/>
      <c r="AS400" s="62"/>
      <c r="AT400" s="33"/>
      <c r="AU400" s="33"/>
      <c r="AV400" s="33"/>
      <c r="AW400" s="33"/>
      <c r="AX400" s="33"/>
      <c r="AY400" s="42"/>
      <c r="AZ400" s="43"/>
      <c r="BA400" s="60"/>
      <c r="BB400" s="51"/>
      <c r="BC400" s="52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409.6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62"/>
      <c r="AJ401" s="33"/>
      <c r="AK401" s="33"/>
      <c r="AL401" s="33"/>
      <c r="AM401" s="33"/>
      <c r="AN401" s="33"/>
      <c r="AO401" s="33"/>
      <c r="AP401" s="33"/>
      <c r="AQ401" s="62"/>
      <c r="AR401" s="33"/>
      <c r="AS401" s="62"/>
      <c r="AT401" s="33"/>
      <c r="AU401" s="33"/>
      <c r="AV401" s="33"/>
      <c r="AW401" s="33"/>
      <c r="AX401" s="33"/>
      <c r="AY401" s="42"/>
      <c r="AZ401" s="42"/>
      <c r="BA401" s="42"/>
      <c r="BB401" s="43"/>
      <c r="BC401" s="42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25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62"/>
      <c r="AJ402" s="33"/>
      <c r="AK402" s="33"/>
      <c r="AL402" s="33"/>
      <c r="AM402" s="33"/>
      <c r="AN402" s="33"/>
      <c r="AO402" s="33"/>
      <c r="AP402" s="33"/>
      <c r="AQ402" s="62"/>
      <c r="AR402" s="33"/>
      <c r="AS402" s="62"/>
      <c r="AT402" s="33"/>
      <c r="AU402" s="33"/>
      <c r="AV402" s="33"/>
      <c r="AW402" s="33"/>
      <c r="AX402" s="33"/>
      <c r="AY402" s="42"/>
      <c r="AZ402" s="43"/>
      <c r="BA402" s="60"/>
      <c r="BB402" s="43"/>
      <c r="BC402" s="42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220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52"/>
      <c r="O403" s="52"/>
      <c r="P403" s="52"/>
      <c r="Q403" s="52"/>
      <c r="R403" s="52"/>
      <c r="S403" s="52"/>
      <c r="T403" s="5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62"/>
      <c r="AJ403" s="33"/>
      <c r="AK403" s="33"/>
      <c r="AL403" s="33"/>
      <c r="AM403" s="33"/>
      <c r="AN403" s="33"/>
      <c r="AO403" s="33"/>
      <c r="AP403" s="33"/>
      <c r="AQ403" s="62"/>
      <c r="AR403" s="33"/>
      <c r="AS403" s="62"/>
      <c r="AT403" s="33"/>
      <c r="AU403" s="33"/>
      <c r="AV403" s="33"/>
      <c r="AW403" s="33"/>
      <c r="AX403" s="33"/>
      <c r="AY403" s="42"/>
      <c r="AZ403" s="43"/>
      <c r="BA403" s="60"/>
      <c r="BB403" s="52"/>
      <c r="BC403" s="52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220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62"/>
      <c r="AJ404" s="33"/>
      <c r="AK404" s="33"/>
      <c r="AL404" s="33"/>
      <c r="AM404" s="33"/>
      <c r="AN404" s="33"/>
      <c r="AO404" s="33"/>
      <c r="AP404" s="33"/>
      <c r="AQ404" s="62"/>
      <c r="AR404" s="33"/>
      <c r="AS404" s="62"/>
      <c r="AT404" s="33"/>
      <c r="AU404" s="33"/>
      <c r="AV404" s="33"/>
      <c r="AW404" s="33"/>
      <c r="AX404" s="33"/>
      <c r="AY404" s="42"/>
      <c r="AZ404" s="43"/>
      <c r="BA404" s="60"/>
      <c r="BB404" s="42"/>
      <c r="BC404" s="42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220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62"/>
      <c r="AJ405" s="33"/>
      <c r="AK405" s="33"/>
      <c r="AL405" s="33"/>
      <c r="AM405" s="33"/>
      <c r="AN405" s="33"/>
      <c r="AO405" s="33"/>
      <c r="AP405" s="33"/>
      <c r="AQ405" s="62"/>
      <c r="AR405" s="33"/>
      <c r="AS405" s="62"/>
      <c r="AT405" s="33"/>
      <c r="AU405" s="33"/>
      <c r="AV405" s="33"/>
      <c r="AW405" s="33"/>
      <c r="AX405" s="33"/>
      <c r="AY405" s="42"/>
      <c r="AZ405" s="43"/>
      <c r="BA405" s="60"/>
      <c r="BB405" s="43"/>
      <c r="BC405" s="42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409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52"/>
      <c r="O406" s="52"/>
      <c r="P406" s="52"/>
      <c r="Q406" s="52"/>
      <c r="R406" s="52"/>
      <c r="S406" s="52"/>
      <c r="T406" s="5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42"/>
      <c r="AF406" s="52"/>
      <c r="AG406" s="52"/>
      <c r="AH406" s="33"/>
      <c r="AI406" s="60"/>
      <c r="AJ406" s="52"/>
      <c r="AK406" s="52"/>
      <c r="AL406" s="33"/>
      <c r="AM406" s="33"/>
      <c r="AN406" s="33"/>
      <c r="AO406" s="33"/>
      <c r="AP406" s="33"/>
      <c r="AQ406" s="60"/>
      <c r="AR406" s="52"/>
      <c r="AS406" s="60"/>
      <c r="AT406" s="52"/>
      <c r="AU406" s="33"/>
      <c r="AV406" s="33"/>
      <c r="AW406" s="33"/>
      <c r="AX406" s="33"/>
      <c r="AY406" s="42"/>
      <c r="AZ406" s="43"/>
      <c r="BA406" s="60"/>
      <c r="BB406" s="52"/>
      <c r="BC406" s="52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144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52"/>
      <c r="O407" s="52"/>
      <c r="P407" s="52"/>
      <c r="Q407" s="52"/>
      <c r="R407" s="52"/>
      <c r="S407" s="52"/>
      <c r="T407" s="5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42"/>
      <c r="AF407" s="52"/>
      <c r="AG407" s="52"/>
      <c r="AH407" s="33"/>
      <c r="AI407" s="60"/>
      <c r="AJ407" s="52"/>
      <c r="AK407" s="52"/>
      <c r="AL407" s="33"/>
      <c r="AM407" s="33"/>
      <c r="AN407" s="33"/>
      <c r="AO407" s="33"/>
      <c r="AP407" s="33"/>
      <c r="AQ407" s="60"/>
      <c r="AR407" s="52"/>
      <c r="AS407" s="60"/>
      <c r="AT407" s="52"/>
      <c r="AU407" s="33"/>
      <c r="AV407" s="33"/>
      <c r="AW407" s="33"/>
      <c r="AX407" s="33"/>
      <c r="AY407" s="42"/>
      <c r="AZ407" s="43"/>
      <c r="BA407" s="60"/>
      <c r="BB407" s="52"/>
      <c r="BC407" s="52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144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52"/>
      <c r="O408" s="52"/>
      <c r="P408" s="52"/>
      <c r="Q408" s="52"/>
      <c r="R408" s="52"/>
      <c r="S408" s="52"/>
      <c r="T408" s="5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42"/>
      <c r="AF408" s="52"/>
      <c r="AG408" s="52"/>
      <c r="AH408" s="33"/>
      <c r="AI408" s="60"/>
      <c r="AJ408" s="52"/>
      <c r="AK408" s="52"/>
      <c r="AL408" s="33"/>
      <c r="AM408" s="33"/>
      <c r="AN408" s="33"/>
      <c r="AO408" s="33"/>
      <c r="AP408" s="33"/>
      <c r="AQ408" s="60"/>
      <c r="AR408" s="52"/>
      <c r="AS408" s="60"/>
      <c r="AT408" s="52"/>
      <c r="AU408" s="33"/>
      <c r="AV408" s="33"/>
      <c r="AW408" s="33"/>
      <c r="AX408" s="33"/>
      <c r="AY408" s="42"/>
      <c r="AZ408" s="43"/>
      <c r="BA408" s="60"/>
      <c r="BB408" s="52"/>
      <c r="BC408" s="52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44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52"/>
      <c r="O409" s="5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42"/>
      <c r="AF409" s="52"/>
      <c r="AG409" s="52"/>
      <c r="AH409" s="33"/>
      <c r="AI409" s="60"/>
      <c r="AJ409" s="52"/>
      <c r="AK409" s="52"/>
      <c r="AL409" s="33"/>
      <c r="AM409" s="33"/>
      <c r="AN409" s="33"/>
      <c r="AO409" s="33"/>
      <c r="AP409" s="33"/>
      <c r="AQ409" s="60"/>
      <c r="AR409" s="52"/>
      <c r="AS409" s="60"/>
      <c r="AT409" s="52"/>
      <c r="AU409" s="33"/>
      <c r="AV409" s="33"/>
      <c r="AW409" s="33"/>
      <c r="AX409" s="33"/>
      <c r="AY409" s="42"/>
      <c r="AZ409" s="43"/>
      <c r="BA409" s="60"/>
      <c r="BB409" s="52"/>
      <c r="BC409" s="52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44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52"/>
      <c r="O410" s="52"/>
      <c r="P410" s="52"/>
      <c r="Q410" s="52"/>
      <c r="R410" s="52"/>
      <c r="S410" s="52"/>
      <c r="T410" s="52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42"/>
      <c r="AF410" s="52"/>
      <c r="AG410" s="52"/>
      <c r="AH410" s="33"/>
      <c r="AI410" s="60"/>
      <c r="AJ410" s="52"/>
      <c r="AK410" s="52"/>
      <c r="AL410" s="33"/>
      <c r="AM410" s="33"/>
      <c r="AN410" s="33"/>
      <c r="AO410" s="33"/>
      <c r="AP410" s="33"/>
      <c r="AQ410" s="60"/>
      <c r="AR410" s="52"/>
      <c r="AS410" s="60"/>
      <c r="AT410" s="52"/>
      <c r="AU410" s="33"/>
      <c r="AV410" s="33"/>
      <c r="AW410" s="33"/>
      <c r="AX410" s="33"/>
      <c r="AY410" s="42"/>
      <c r="AZ410" s="43"/>
      <c r="BA410" s="60"/>
      <c r="BB410" s="52"/>
      <c r="BC410" s="52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44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52"/>
      <c r="O411" s="52"/>
      <c r="P411" s="52"/>
      <c r="Q411" s="52"/>
      <c r="R411" s="52"/>
      <c r="S411" s="52"/>
      <c r="T411" s="5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42"/>
      <c r="AF411" s="52"/>
      <c r="AG411" s="52"/>
      <c r="AH411" s="33"/>
      <c r="AI411" s="57"/>
      <c r="AJ411" s="52"/>
      <c r="AK411" s="52"/>
      <c r="AL411" s="33"/>
      <c r="AM411" s="33"/>
      <c r="AN411" s="33"/>
      <c r="AO411" s="33"/>
      <c r="AP411" s="33"/>
      <c r="AQ411" s="57"/>
      <c r="AR411" s="52"/>
      <c r="AS411" s="57"/>
      <c r="AT411" s="52"/>
      <c r="AU411" s="33"/>
      <c r="AV411" s="33"/>
      <c r="AW411" s="33"/>
      <c r="AX411" s="33"/>
      <c r="AY411" s="42"/>
      <c r="AZ411" s="43"/>
      <c r="BA411" s="57"/>
      <c r="BB411" s="52"/>
      <c r="BC411" s="52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409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52"/>
      <c r="O412" s="52"/>
      <c r="P412" s="52"/>
      <c r="Q412" s="52"/>
      <c r="R412" s="52"/>
      <c r="S412" s="52"/>
      <c r="T412" s="5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58"/>
      <c r="AJ412" s="33"/>
      <c r="AK412" s="33"/>
      <c r="AL412" s="33"/>
      <c r="AM412" s="33"/>
      <c r="AN412" s="33"/>
      <c r="AO412" s="33"/>
      <c r="AP412" s="33"/>
      <c r="AQ412" s="58"/>
      <c r="AR412" s="33"/>
      <c r="AS412" s="58"/>
      <c r="AT412" s="33"/>
      <c r="AU412" s="33"/>
      <c r="AV412" s="33"/>
      <c r="AW412" s="33"/>
      <c r="AX412" s="33"/>
      <c r="AY412" s="42"/>
      <c r="AZ412" s="43"/>
      <c r="BA412" s="57"/>
      <c r="BB412" s="51"/>
      <c r="BC412" s="52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408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58"/>
      <c r="AJ413" s="33"/>
      <c r="AK413" s="33"/>
      <c r="AL413" s="33"/>
      <c r="AM413" s="33"/>
      <c r="AN413" s="33"/>
      <c r="AO413" s="33"/>
      <c r="AP413" s="33"/>
      <c r="AQ413" s="58"/>
      <c r="AR413" s="33"/>
      <c r="AS413" s="58"/>
      <c r="AT413" s="33"/>
      <c r="AU413" s="33"/>
      <c r="AV413" s="33"/>
      <c r="AW413" s="33"/>
      <c r="AX413" s="33"/>
      <c r="AY413" s="42"/>
      <c r="AZ413" s="43"/>
      <c r="BA413" s="57"/>
      <c r="BB413" s="42"/>
      <c r="BC413" s="42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46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58"/>
      <c r="AJ414" s="33"/>
      <c r="AK414" s="33"/>
      <c r="AL414" s="33"/>
      <c r="AM414" s="33"/>
      <c r="AN414" s="33"/>
      <c r="AO414" s="33"/>
      <c r="AP414" s="33"/>
      <c r="AQ414" s="58"/>
      <c r="AR414" s="33"/>
      <c r="AS414" s="58"/>
      <c r="AT414" s="33"/>
      <c r="AU414" s="33"/>
      <c r="AV414" s="33"/>
      <c r="AW414" s="33"/>
      <c r="AX414" s="33"/>
      <c r="AY414" s="42"/>
      <c r="AZ414" s="43"/>
      <c r="BA414" s="57"/>
      <c r="BB414" s="51"/>
      <c r="BC414" s="52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408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58"/>
      <c r="AJ415" s="33"/>
      <c r="AK415" s="33"/>
      <c r="AL415" s="33"/>
      <c r="AM415" s="33"/>
      <c r="AN415" s="33"/>
      <c r="AO415" s="33"/>
      <c r="AP415" s="33"/>
      <c r="AQ415" s="58"/>
      <c r="AR415" s="33"/>
      <c r="AS415" s="58"/>
      <c r="AT415" s="33"/>
      <c r="AU415" s="33"/>
      <c r="AV415" s="33"/>
      <c r="AW415" s="33"/>
      <c r="AX415" s="33"/>
      <c r="AY415" s="42"/>
      <c r="AZ415" s="43"/>
      <c r="BA415" s="57"/>
      <c r="BB415" s="42"/>
      <c r="BC415" s="42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56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58"/>
      <c r="AJ416" s="33"/>
      <c r="AK416" s="33"/>
      <c r="AL416" s="33"/>
      <c r="AM416" s="33"/>
      <c r="AN416" s="33"/>
      <c r="AO416" s="33"/>
      <c r="AP416" s="33"/>
      <c r="AQ416" s="58"/>
      <c r="AR416" s="33"/>
      <c r="AS416" s="58"/>
      <c r="AT416" s="33"/>
      <c r="AU416" s="33"/>
      <c r="AV416" s="33"/>
      <c r="AW416" s="33"/>
      <c r="AX416" s="33"/>
      <c r="AY416" s="42"/>
      <c r="AZ416" s="43"/>
      <c r="BA416" s="57"/>
      <c r="BB416" s="51"/>
      <c r="BC416" s="52"/>
      <c r="BD416" s="33"/>
      <c r="BE416" s="33"/>
      <c r="BF416" s="33"/>
      <c r="BG416" s="33"/>
      <c r="BH416" s="33"/>
      <c r="BI416" s="3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13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52"/>
      <c r="O417" s="5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58"/>
      <c r="AJ417" s="33"/>
      <c r="AK417" s="33"/>
      <c r="AL417" s="33"/>
      <c r="AM417" s="33"/>
      <c r="AN417" s="33"/>
      <c r="AO417" s="33"/>
      <c r="AP417" s="33"/>
      <c r="AQ417" s="58"/>
      <c r="AR417" s="33"/>
      <c r="AS417" s="58"/>
      <c r="AT417" s="33"/>
      <c r="AU417" s="33"/>
      <c r="AV417" s="33"/>
      <c r="AW417" s="33"/>
      <c r="AX417" s="33"/>
      <c r="AY417" s="42"/>
      <c r="AZ417" s="43"/>
      <c r="BA417" s="57"/>
      <c r="BB417" s="52"/>
      <c r="BC417" s="52"/>
      <c r="BD417" s="33"/>
      <c r="BE417" s="33"/>
      <c r="BF417" s="33"/>
      <c r="BG417" s="33"/>
      <c r="BH417" s="33"/>
      <c r="BI417" s="3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132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52"/>
      <c r="O418" s="52"/>
      <c r="P418" s="52"/>
      <c r="Q418" s="52"/>
      <c r="R418" s="52"/>
      <c r="S418" s="52"/>
      <c r="T418" s="52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58"/>
      <c r="AJ418" s="33"/>
      <c r="AK418" s="33"/>
      <c r="AL418" s="33"/>
      <c r="AM418" s="33"/>
      <c r="AN418" s="33"/>
      <c r="AO418" s="33"/>
      <c r="AP418" s="33"/>
      <c r="AQ418" s="58"/>
      <c r="AR418" s="33"/>
      <c r="AS418" s="58"/>
      <c r="AT418" s="33"/>
      <c r="AU418" s="33"/>
      <c r="AV418" s="33"/>
      <c r="AW418" s="33"/>
      <c r="AX418" s="33"/>
      <c r="AY418" s="42"/>
      <c r="AZ418" s="43"/>
      <c r="BA418" s="57"/>
      <c r="BB418" s="51"/>
      <c r="BC418" s="52"/>
      <c r="BD418" s="33"/>
      <c r="BE418" s="33"/>
      <c r="BF418" s="33"/>
      <c r="BG418" s="33"/>
      <c r="BH418" s="33"/>
      <c r="BI418" s="3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246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58"/>
      <c r="AJ419" s="33"/>
      <c r="AK419" s="33"/>
      <c r="AL419" s="33"/>
      <c r="AM419" s="33"/>
      <c r="AN419" s="33"/>
      <c r="AO419" s="33"/>
      <c r="AP419" s="33"/>
      <c r="AQ419" s="58"/>
      <c r="AR419" s="33"/>
      <c r="AS419" s="58"/>
      <c r="AT419" s="33"/>
      <c r="AU419" s="33"/>
      <c r="AV419" s="33"/>
      <c r="AW419" s="33"/>
      <c r="AX419" s="33"/>
      <c r="AY419" s="42"/>
      <c r="AZ419" s="43"/>
      <c r="BA419" s="57"/>
      <c r="BB419" s="43"/>
      <c r="BC419" s="43"/>
      <c r="BD419" s="33"/>
      <c r="BE419" s="33"/>
      <c r="BF419" s="33"/>
      <c r="BG419" s="33"/>
      <c r="BH419" s="33"/>
      <c r="BI419" s="3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184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34"/>
      <c r="O420" s="34"/>
      <c r="P420" s="34"/>
      <c r="Q420" s="34"/>
      <c r="R420" s="34"/>
      <c r="S420" s="34"/>
      <c r="T420" s="34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58"/>
      <c r="AJ420" s="33"/>
      <c r="AK420" s="33"/>
      <c r="AL420" s="33"/>
      <c r="AM420" s="33"/>
      <c r="AN420" s="33"/>
      <c r="AO420" s="33"/>
      <c r="AP420" s="33"/>
      <c r="AQ420" s="58"/>
      <c r="AR420" s="33"/>
      <c r="AS420" s="58"/>
      <c r="AT420" s="33"/>
      <c r="AU420" s="33"/>
      <c r="AV420" s="33"/>
      <c r="AW420" s="33"/>
      <c r="AX420" s="33"/>
      <c r="AY420" s="42"/>
      <c r="AZ420" s="43"/>
      <c r="BA420" s="56"/>
      <c r="BB420" s="59"/>
      <c r="BC420" s="52"/>
      <c r="BD420" s="33"/>
      <c r="BE420" s="33"/>
      <c r="BF420" s="33"/>
      <c r="BG420" s="33"/>
      <c r="BH420" s="33"/>
      <c r="BI420" s="33"/>
      <c r="BJ420" s="33"/>
      <c r="BK420" s="44"/>
      <c r="BL420" s="24"/>
      <c r="BM420" s="33"/>
      <c r="BN420" s="33"/>
      <c r="BO420" s="34"/>
      <c r="BP420" s="23"/>
      <c r="BQ420" s="24"/>
      <c r="BR420" s="25"/>
    </row>
    <row r="421" spans="1:70" s="22" customFormat="1" ht="184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57"/>
      <c r="N421" s="32"/>
      <c r="O421" s="31"/>
      <c r="P421" s="32"/>
      <c r="Q421" s="32"/>
      <c r="R421" s="32"/>
      <c r="S421" s="32"/>
      <c r="T421" s="3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58"/>
      <c r="AJ421" s="33"/>
      <c r="AK421" s="33"/>
      <c r="AL421" s="33"/>
      <c r="AM421" s="33"/>
      <c r="AN421" s="33"/>
      <c r="AO421" s="33"/>
      <c r="AP421" s="33"/>
      <c r="AQ421" s="58"/>
      <c r="AR421" s="33"/>
      <c r="AS421" s="58"/>
      <c r="AT421" s="33"/>
      <c r="AU421" s="33"/>
      <c r="AV421" s="33"/>
      <c r="AW421" s="33"/>
      <c r="AX421" s="33"/>
      <c r="AY421" s="42"/>
      <c r="AZ421" s="43"/>
      <c r="BA421" s="56"/>
      <c r="BB421" s="59"/>
      <c r="BC421" s="52"/>
      <c r="BD421" s="33"/>
      <c r="BE421" s="33"/>
      <c r="BF421" s="33"/>
      <c r="BG421" s="33"/>
      <c r="BH421" s="33"/>
      <c r="BI421" s="33"/>
      <c r="BJ421" s="33"/>
      <c r="BK421" s="44"/>
      <c r="BL421" s="24"/>
      <c r="BM421" s="33"/>
      <c r="BN421" s="33"/>
      <c r="BO421" s="34"/>
      <c r="BP421" s="23"/>
      <c r="BQ421" s="24"/>
      <c r="BR421" s="25"/>
    </row>
    <row r="422" spans="1:70" s="22" customFormat="1" ht="184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58"/>
      <c r="AJ422" s="33"/>
      <c r="AK422" s="33"/>
      <c r="AL422" s="33"/>
      <c r="AM422" s="33"/>
      <c r="AN422" s="33"/>
      <c r="AO422" s="33"/>
      <c r="AP422" s="33"/>
      <c r="AQ422" s="58"/>
      <c r="AR422" s="33"/>
      <c r="AS422" s="58"/>
      <c r="AT422" s="33"/>
      <c r="AU422" s="33"/>
      <c r="AV422" s="33"/>
      <c r="AW422" s="33"/>
      <c r="AX422" s="33"/>
      <c r="AY422" s="42"/>
      <c r="AZ422" s="43"/>
      <c r="BA422" s="57"/>
      <c r="BB422" s="42"/>
      <c r="BC422" s="42"/>
      <c r="BD422" s="33"/>
      <c r="BE422" s="33"/>
      <c r="BF422" s="33"/>
      <c r="BG422" s="33"/>
      <c r="BH422" s="33"/>
      <c r="BI422" s="3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84.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58"/>
      <c r="AJ423" s="33"/>
      <c r="AK423" s="33"/>
      <c r="AL423" s="33"/>
      <c r="AM423" s="33"/>
      <c r="AN423" s="33"/>
      <c r="AO423" s="33"/>
      <c r="AP423" s="33"/>
      <c r="AQ423" s="58"/>
      <c r="AR423" s="33"/>
      <c r="AS423" s="58"/>
      <c r="AT423" s="33"/>
      <c r="AU423" s="33"/>
      <c r="AV423" s="33"/>
      <c r="AW423" s="33"/>
      <c r="AX423" s="33"/>
      <c r="AY423" s="42"/>
      <c r="AZ423" s="43"/>
      <c r="BA423" s="56"/>
      <c r="BB423" s="59"/>
      <c r="BC423" s="42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0" s="22" customFormat="1" ht="189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51"/>
      <c r="O424" s="51"/>
      <c r="P424" s="51"/>
      <c r="Q424" s="51"/>
      <c r="R424" s="51"/>
      <c r="S424" s="51"/>
      <c r="T424" s="5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58"/>
      <c r="AJ424" s="33"/>
      <c r="AK424" s="33"/>
      <c r="AL424" s="33"/>
      <c r="AM424" s="33"/>
      <c r="AN424" s="33"/>
      <c r="AO424" s="33"/>
      <c r="AP424" s="33"/>
      <c r="AQ424" s="58"/>
      <c r="AR424" s="33"/>
      <c r="AS424" s="58"/>
      <c r="AT424" s="33"/>
      <c r="AU424" s="33"/>
      <c r="AV424" s="33"/>
      <c r="AW424" s="33"/>
      <c r="AX424" s="33"/>
      <c r="AY424" s="42"/>
      <c r="AZ424" s="43"/>
      <c r="BA424" s="56"/>
      <c r="BB424" s="59"/>
      <c r="BC424" s="42"/>
      <c r="BD424" s="33"/>
      <c r="BE424" s="33"/>
      <c r="BF424" s="33"/>
      <c r="BG424" s="33"/>
      <c r="BH424" s="33"/>
      <c r="BI424" s="33"/>
      <c r="BJ424" s="33"/>
      <c r="BK424" s="44"/>
      <c r="BL424" s="24"/>
      <c r="BM424" s="33"/>
      <c r="BN424" s="33"/>
      <c r="BO424" s="34"/>
      <c r="BP424" s="23"/>
      <c r="BQ424" s="24"/>
      <c r="BR424" s="25"/>
    </row>
    <row r="425" spans="1:70" s="22" customFormat="1" ht="184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58"/>
      <c r="AJ425" s="33"/>
      <c r="AK425" s="33"/>
      <c r="AL425" s="33"/>
      <c r="AM425" s="33"/>
      <c r="AN425" s="33"/>
      <c r="AO425" s="33"/>
      <c r="AP425" s="33"/>
      <c r="AQ425" s="58"/>
      <c r="AR425" s="33"/>
      <c r="AS425" s="58"/>
      <c r="AT425" s="33"/>
      <c r="AU425" s="33"/>
      <c r="AV425" s="33"/>
      <c r="AW425" s="33"/>
      <c r="AX425" s="33"/>
      <c r="AY425" s="42"/>
      <c r="AZ425" s="43"/>
      <c r="BA425" s="57"/>
      <c r="BB425" s="42"/>
      <c r="BC425" s="42"/>
      <c r="BD425" s="33"/>
      <c r="BE425" s="33"/>
      <c r="BF425" s="33"/>
      <c r="BG425" s="42"/>
      <c r="BH425" s="43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184.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58"/>
      <c r="AJ426" s="33"/>
      <c r="AK426" s="33"/>
      <c r="AL426" s="33"/>
      <c r="AM426" s="33"/>
      <c r="AN426" s="33"/>
      <c r="AO426" s="33"/>
      <c r="AP426" s="33"/>
      <c r="AQ426" s="58"/>
      <c r="AR426" s="33"/>
      <c r="AS426" s="58"/>
      <c r="AT426" s="33"/>
      <c r="AU426" s="33"/>
      <c r="AV426" s="33"/>
      <c r="AW426" s="33"/>
      <c r="AX426" s="33"/>
      <c r="AY426" s="42"/>
      <c r="AZ426" s="43"/>
      <c r="BA426" s="49"/>
      <c r="BB426" s="59"/>
      <c r="BC426" s="42"/>
      <c r="BD426" s="33"/>
      <c r="BE426" s="33"/>
      <c r="BF426" s="33"/>
      <c r="BG426" s="42"/>
      <c r="BH426" s="43"/>
      <c r="BI426" s="43"/>
      <c r="BJ426" s="33"/>
      <c r="BK426" s="44"/>
      <c r="BL426" s="24"/>
      <c r="BM426" s="33"/>
      <c r="BN426" s="33"/>
      <c r="BO426" s="34"/>
      <c r="BP426" s="23"/>
      <c r="BQ426" s="24"/>
      <c r="BR426" s="25"/>
    </row>
    <row r="427" spans="1:70" s="22" customFormat="1" ht="184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58"/>
      <c r="AJ427" s="33"/>
      <c r="AK427" s="33"/>
      <c r="AL427" s="33"/>
      <c r="AM427" s="33"/>
      <c r="AN427" s="33"/>
      <c r="AO427" s="33"/>
      <c r="AP427" s="33"/>
      <c r="AQ427" s="58"/>
      <c r="AR427" s="33"/>
      <c r="AS427" s="58"/>
      <c r="AT427" s="33"/>
      <c r="AU427" s="33"/>
      <c r="AV427" s="33"/>
      <c r="AW427" s="33"/>
      <c r="AX427" s="33"/>
      <c r="AY427" s="42"/>
      <c r="AZ427" s="43"/>
      <c r="BA427" s="57"/>
      <c r="BB427" s="52"/>
      <c r="BC427" s="52"/>
      <c r="BD427" s="33"/>
      <c r="BE427" s="33"/>
      <c r="BF427" s="33"/>
      <c r="BG427" s="33"/>
      <c r="BH427" s="33"/>
      <c r="BI427" s="3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184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52"/>
      <c r="O428" s="52"/>
      <c r="P428" s="52"/>
      <c r="Q428" s="52"/>
      <c r="R428" s="52"/>
      <c r="S428" s="52"/>
      <c r="T428" s="5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58"/>
      <c r="AJ428" s="33"/>
      <c r="AK428" s="33"/>
      <c r="AL428" s="33"/>
      <c r="AM428" s="33"/>
      <c r="AN428" s="33"/>
      <c r="AO428" s="33"/>
      <c r="AP428" s="33"/>
      <c r="AQ428" s="58"/>
      <c r="AR428" s="33"/>
      <c r="AS428" s="58"/>
      <c r="AT428" s="33"/>
      <c r="AU428" s="33"/>
      <c r="AV428" s="33"/>
      <c r="AW428" s="33"/>
      <c r="AX428" s="33"/>
      <c r="AY428" s="42"/>
      <c r="AZ428" s="43"/>
      <c r="BA428" s="57"/>
      <c r="BB428" s="43"/>
      <c r="BC428" s="42"/>
      <c r="BD428" s="33"/>
      <c r="BE428" s="33"/>
      <c r="BF428" s="33"/>
      <c r="BG428" s="33"/>
      <c r="BH428" s="33"/>
      <c r="BI428" s="3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84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52"/>
      <c r="O429" s="52"/>
      <c r="P429" s="52"/>
      <c r="Q429" s="52"/>
      <c r="R429" s="52"/>
      <c r="S429" s="52"/>
      <c r="T429" s="5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58"/>
      <c r="AJ429" s="33"/>
      <c r="AK429" s="33"/>
      <c r="AL429" s="33"/>
      <c r="AM429" s="33"/>
      <c r="AN429" s="33"/>
      <c r="AO429" s="33"/>
      <c r="AP429" s="33"/>
      <c r="AQ429" s="58"/>
      <c r="AR429" s="33"/>
      <c r="AS429" s="58"/>
      <c r="AT429" s="33"/>
      <c r="AU429" s="33"/>
      <c r="AV429" s="33"/>
      <c r="AW429" s="33"/>
      <c r="AX429" s="33"/>
      <c r="AY429" s="42"/>
      <c r="AZ429" s="43"/>
      <c r="BA429" s="57"/>
      <c r="BB429" s="52"/>
      <c r="BC429" s="52"/>
      <c r="BD429" s="33"/>
      <c r="BE429" s="33"/>
      <c r="BF429" s="33"/>
      <c r="BG429" s="33"/>
      <c r="BH429" s="33"/>
      <c r="BI429" s="3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84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52"/>
      <c r="O430" s="52"/>
      <c r="P430" s="52"/>
      <c r="Q430" s="52"/>
      <c r="R430" s="52"/>
      <c r="S430" s="52"/>
      <c r="T430" s="52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58"/>
      <c r="AJ430" s="33"/>
      <c r="AK430" s="33"/>
      <c r="AL430" s="33"/>
      <c r="AM430" s="33"/>
      <c r="AN430" s="33"/>
      <c r="AO430" s="33"/>
      <c r="AP430" s="33"/>
      <c r="AQ430" s="58"/>
      <c r="AR430" s="33"/>
      <c r="AS430" s="58"/>
      <c r="AT430" s="33"/>
      <c r="AU430" s="33"/>
      <c r="AV430" s="33"/>
      <c r="AW430" s="33"/>
      <c r="AX430" s="33"/>
      <c r="AY430" s="42"/>
      <c r="AZ430" s="43"/>
      <c r="BA430" s="57"/>
      <c r="BB430" s="43"/>
      <c r="BC430" s="42"/>
      <c r="BD430" s="33"/>
      <c r="BE430" s="33"/>
      <c r="BF430" s="33"/>
      <c r="BG430" s="33"/>
      <c r="BH430" s="33"/>
      <c r="BI430" s="3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212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57"/>
      <c r="BB431" s="43"/>
      <c r="BC431" s="43"/>
      <c r="BD431" s="33"/>
      <c r="BE431" s="33"/>
      <c r="BF431" s="33"/>
      <c r="BG431" s="33"/>
      <c r="BH431" s="33"/>
      <c r="BI431" s="3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409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2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57"/>
      <c r="BB432" s="43"/>
      <c r="BC432" s="43"/>
      <c r="BD432" s="33"/>
      <c r="BE432" s="33"/>
      <c r="BF432" s="33"/>
      <c r="BG432" s="33"/>
      <c r="BH432" s="33"/>
      <c r="BI432" s="3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186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57"/>
      <c r="N433" s="32"/>
      <c r="O433" s="31"/>
      <c r="P433" s="32"/>
      <c r="Q433" s="32"/>
      <c r="R433" s="32"/>
      <c r="S433" s="32"/>
      <c r="T433" s="32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58"/>
      <c r="BB433" s="33"/>
      <c r="BC433" s="33"/>
      <c r="BD433" s="33"/>
      <c r="BE433" s="33"/>
      <c r="BF433" s="33"/>
      <c r="BG433" s="33"/>
      <c r="BH433" s="33"/>
      <c r="BI433" s="3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22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57"/>
      <c r="BB434" s="43"/>
      <c r="BC434" s="43"/>
      <c r="BD434" s="33"/>
      <c r="BE434" s="33"/>
      <c r="BF434" s="33"/>
      <c r="BG434" s="33"/>
      <c r="BH434" s="33"/>
      <c r="BI434" s="42"/>
      <c r="BJ434" s="43"/>
      <c r="BK434" s="43"/>
      <c r="BL434" s="24"/>
      <c r="BM434" s="33"/>
      <c r="BN434" s="33"/>
      <c r="BO434" s="34"/>
      <c r="BP434" s="23"/>
      <c r="BQ434" s="24"/>
      <c r="BR434" s="25"/>
    </row>
    <row r="435" spans="1:70" s="22" customFormat="1" ht="222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2"/>
      <c r="O435" s="42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58"/>
      <c r="BB435" s="33"/>
      <c r="BC435" s="33"/>
      <c r="BD435" s="33"/>
      <c r="BE435" s="33"/>
      <c r="BF435" s="33"/>
      <c r="BG435" s="33"/>
      <c r="BH435" s="33"/>
      <c r="BI435" s="3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222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2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58"/>
      <c r="BB436" s="33"/>
      <c r="BC436" s="33"/>
      <c r="BD436" s="33"/>
      <c r="BE436" s="33"/>
      <c r="BF436" s="33"/>
      <c r="BG436" s="33"/>
      <c r="BH436" s="33"/>
      <c r="BI436" s="3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7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2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57"/>
      <c r="BB437" s="43"/>
      <c r="BC437" s="43"/>
      <c r="BD437" s="33"/>
      <c r="BE437" s="33"/>
      <c r="BF437" s="33"/>
      <c r="BG437" s="33"/>
      <c r="BH437" s="33"/>
      <c r="BI437" s="3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82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57"/>
      <c r="N438" s="32"/>
      <c r="O438" s="31"/>
      <c r="P438" s="32"/>
      <c r="Q438" s="32"/>
      <c r="R438" s="32"/>
      <c r="S438" s="32"/>
      <c r="T438" s="32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58"/>
      <c r="BB438" s="33"/>
      <c r="BC438" s="33"/>
      <c r="BD438" s="33"/>
      <c r="BE438" s="33"/>
      <c r="BF438" s="33"/>
      <c r="BG438" s="33"/>
      <c r="BH438" s="33"/>
      <c r="BI438" s="3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229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52"/>
      <c r="O439" s="52"/>
      <c r="P439" s="52"/>
      <c r="Q439" s="52"/>
      <c r="R439" s="52"/>
      <c r="S439" s="52"/>
      <c r="T439" s="52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58"/>
      <c r="BB439" s="33"/>
      <c r="BC439" s="33"/>
      <c r="BD439" s="33"/>
      <c r="BE439" s="33"/>
      <c r="BF439" s="33"/>
      <c r="BG439" s="33"/>
      <c r="BH439" s="33"/>
      <c r="BI439" s="3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40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42"/>
      <c r="AF440" s="43"/>
      <c r="AG440" s="43"/>
      <c r="AH440" s="43"/>
      <c r="AI440" s="57"/>
      <c r="AJ440" s="43"/>
      <c r="AK440" s="43"/>
      <c r="AL440" s="33"/>
      <c r="AM440" s="33"/>
      <c r="AN440" s="33"/>
      <c r="AO440" s="33"/>
      <c r="AP440" s="33"/>
      <c r="AQ440" s="57"/>
      <c r="AR440" s="43"/>
      <c r="AS440" s="57"/>
      <c r="AT440" s="43"/>
      <c r="AU440" s="33"/>
      <c r="AV440" s="33"/>
      <c r="AW440" s="33"/>
      <c r="AX440" s="33"/>
      <c r="AY440" s="42"/>
      <c r="AZ440" s="43"/>
      <c r="BA440" s="57"/>
      <c r="BB440" s="43"/>
      <c r="BC440" s="43"/>
      <c r="BD440" s="33"/>
      <c r="BE440" s="33"/>
      <c r="BF440" s="33"/>
      <c r="BG440" s="33"/>
      <c r="BH440" s="33"/>
      <c r="BI440" s="3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141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32"/>
      <c r="O441" s="31"/>
      <c r="P441" s="32"/>
      <c r="Q441" s="32"/>
      <c r="R441" s="32"/>
      <c r="S441" s="32"/>
      <c r="T441" s="3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42"/>
      <c r="AH441" s="43"/>
      <c r="AI441" s="4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42"/>
      <c r="AZ441" s="43"/>
      <c r="BA441" s="57"/>
      <c r="BB441" s="43"/>
      <c r="BC441" s="43"/>
      <c r="BD441" s="33"/>
      <c r="BE441" s="33"/>
      <c r="BF441" s="33"/>
      <c r="BG441" s="33"/>
      <c r="BH441" s="33"/>
      <c r="BI441" s="3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41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57"/>
      <c r="N442" s="32"/>
      <c r="O442" s="31"/>
      <c r="P442" s="32"/>
      <c r="Q442" s="32"/>
      <c r="R442" s="32"/>
      <c r="S442" s="32"/>
      <c r="T442" s="32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42"/>
      <c r="AH442" s="43"/>
      <c r="AI442" s="4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42"/>
      <c r="AZ442" s="43"/>
      <c r="BA442" s="57"/>
      <c r="BB442" s="43"/>
      <c r="BC442" s="43"/>
      <c r="BD442" s="33"/>
      <c r="BE442" s="33"/>
      <c r="BF442" s="33"/>
      <c r="BG442" s="33"/>
      <c r="BH442" s="33"/>
      <c r="BI442" s="3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14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57"/>
      <c r="N443" s="34"/>
      <c r="O443" s="34"/>
      <c r="P443" s="34"/>
      <c r="Q443" s="34"/>
      <c r="R443" s="34"/>
      <c r="S443" s="34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42"/>
      <c r="AH443" s="43"/>
      <c r="AI443" s="4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42"/>
      <c r="AZ443" s="43"/>
      <c r="BA443" s="57"/>
      <c r="BB443" s="43"/>
      <c r="BC443" s="43"/>
      <c r="BD443" s="33"/>
      <c r="BE443" s="33"/>
      <c r="BF443" s="33"/>
      <c r="BG443" s="33"/>
      <c r="BH443" s="33"/>
      <c r="BI443" s="3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1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57"/>
      <c r="N444" s="32"/>
      <c r="O444" s="31"/>
      <c r="P444" s="32"/>
      <c r="Q444" s="32"/>
      <c r="R444" s="32"/>
      <c r="S444" s="32"/>
      <c r="T444" s="32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42"/>
      <c r="AH444" s="43"/>
      <c r="AI444" s="4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42"/>
      <c r="AZ444" s="43"/>
      <c r="BA444" s="57"/>
      <c r="BB444" s="43"/>
      <c r="BC444" s="43"/>
      <c r="BD444" s="33"/>
      <c r="BE444" s="33"/>
      <c r="BF444" s="33"/>
      <c r="BG444" s="33"/>
      <c r="BH444" s="33"/>
      <c r="BI444" s="3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141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57"/>
      <c r="N445" s="32"/>
      <c r="O445" s="31"/>
      <c r="P445" s="32"/>
      <c r="Q445" s="32"/>
      <c r="R445" s="32"/>
      <c r="S445" s="32"/>
      <c r="T445" s="32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42"/>
      <c r="AH445" s="43"/>
      <c r="AI445" s="4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42"/>
      <c r="AZ445" s="43"/>
      <c r="BA445" s="57"/>
      <c r="BB445" s="43"/>
      <c r="BC445" s="43"/>
      <c r="BD445" s="33"/>
      <c r="BE445" s="33"/>
      <c r="BF445" s="33"/>
      <c r="BG445" s="33"/>
      <c r="BH445" s="33"/>
      <c r="BI445" s="3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201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57"/>
      <c r="BB446" s="43"/>
      <c r="BC446" s="43"/>
      <c r="BD446" s="33"/>
      <c r="BE446" s="33"/>
      <c r="BF446" s="33"/>
      <c r="BG446" s="33"/>
      <c r="BH446" s="33"/>
      <c r="BI446" s="3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01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57"/>
      <c r="N447" s="32"/>
      <c r="O447" s="31"/>
      <c r="P447" s="32"/>
      <c r="Q447" s="32"/>
      <c r="R447" s="32"/>
      <c r="S447" s="32"/>
      <c r="T447" s="32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58"/>
      <c r="BB447" s="33"/>
      <c r="BC447" s="33"/>
      <c r="BD447" s="33"/>
      <c r="BE447" s="33"/>
      <c r="BF447" s="33"/>
      <c r="BG447" s="33"/>
      <c r="BH447" s="33"/>
      <c r="BI447" s="3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201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46"/>
      <c r="BB448" s="43"/>
      <c r="BC448" s="43"/>
      <c r="BD448" s="33"/>
      <c r="BE448" s="33"/>
      <c r="BF448" s="33"/>
      <c r="BG448" s="33"/>
      <c r="BH448" s="33"/>
      <c r="BI448" s="3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201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6"/>
      <c r="N449" s="32"/>
      <c r="O449" s="31"/>
      <c r="P449" s="32"/>
      <c r="Q449" s="32"/>
      <c r="R449" s="32"/>
      <c r="S449" s="32"/>
      <c r="T449" s="32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45"/>
      <c r="BB449" s="33"/>
      <c r="BC449" s="33"/>
      <c r="BD449" s="33"/>
      <c r="BE449" s="33"/>
      <c r="BF449" s="33"/>
      <c r="BG449" s="33"/>
      <c r="BH449" s="33"/>
      <c r="BI449" s="3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22" customFormat="1" ht="409.6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42"/>
      <c r="L450" s="42"/>
      <c r="M450" s="42"/>
      <c r="N450" s="43"/>
      <c r="O450" s="42"/>
      <c r="P450" s="42"/>
      <c r="Q450" s="42"/>
      <c r="R450" s="42"/>
      <c r="S450" s="42"/>
      <c r="T450" s="4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45"/>
      <c r="BB450" s="33"/>
      <c r="BC450" s="33"/>
      <c r="BD450" s="33"/>
      <c r="BE450" s="33"/>
      <c r="BF450" s="33"/>
      <c r="BG450" s="33"/>
      <c r="BH450" s="33"/>
      <c r="BI450" s="33"/>
      <c r="BJ450" s="33"/>
      <c r="BK450" s="33"/>
      <c r="BL450" s="24"/>
      <c r="BM450" s="33"/>
      <c r="BN450" s="33"/>
      <c r="BO450" s="34"/>
      <c r="BP450" s="23"/>
      <c r="BQ450" s="24"/>
      <c r="BR450" s="25"/>
    </row>
    <row r="451" spans="1:70" s="22" customFormat="1" ht="201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3"/>
      <c r="O451" s="42"/>
      <c r="P451" s="42"/>
      <c r="Q451" s="42"/>
      <c r="R451" s="42"/>
      <c r="S451" s="42"/>
      <c r="T451" s="4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45"/>
      <c r="BB451" s="33"/>
      <c r="BC451" s="33"/>
      <c r="BD451" s="33"/>
      <c r="BE451" s="33"/>
      <c r="BF451" s="33"/>
      <c r="BG451" s="33"/>
      <c r="BH451" s="33"/>
      <c r="BI451" s="3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01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3"/>
      <c r="O452" s="42"/>
      <c r="P452" s="43"/>
      <c r="Q452" s="43"/>
      <c r="R452" s="43"/>
      <c r="S452" s="43"/>
      <c r="T452" s="4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42"/>
      <c r="AH452" s="43"/>
      <c r="AI452" s="4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42"/>
      <c r="AZ452" s="43"/>
      <c r="BA452" s="46"/>
      <c r="BB452" s="43"/>
      <c r="BC452" s="43"/>
      <c r="BD452" s="33"/>
      <c r="BE452" s="33"/>
      <c r="BF452" s="33"/>
      <c r="BG452" s="33"/>
      <c r="BH452" s="33"/>
      <c r="BI452" s="3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01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3"/>
      <c r="O453" s="42"/>
      <c r="P453" s="32"/>
      <c r="Q453" s="32"/>
      <c r="R453" s="32"/>
      <c r="S453" s="32"/>
      <c r="T453" s="32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45"/>
      <c r="BB453" s="33"/>
      <c r="BC453" s="33"/>
      <c r="BD453" s="33"/>
      <c r="BE453" s="33"/>
      <c r="BF453" s="33"/>
      <c r="BG453" s="33"/>
      <c r="BH453" s="33"/>
      <c r="BI453" s="3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201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42"/>
      <c r="N454" s="43"/>
      <c r="O454" s="42"/>
      <c r="P454" s="42"/>
      <c r="Q454" s="42"/>
      <c r="R454" s="42"/>
      <c r="S454" s="42"/>
      <c r="T454" s="4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45"/>
      <c r="BB454" s="33"/>
      <c r="BC454" s="33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01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6"/>
      <c r="N455" s="32"/>
      <c r="O455" s="31"/>
      <c r="P455" s="32"/>
      <c r="Q455" s="32"/>
      <c r="R455" s="32"/>
      <c r="S455" s="32"/>
      <c r="T455" s="3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45"/>
      <c r="BB455" s="33"/>
      <c r="BC455" s="33"/>
      <c r="BD455" s="33"/>
      <c r="BE455" s="33"/>
      <c r="BF455" s="33"/>
      <c r="BG455" s="33"/>
      <c r="BH455" s="33"/>
      <c r="BI455" s="3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59.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52"/>
      <c r="O456" s="52"/>
      <c r="P456" s="52"/>
      <c r="Q456" s="52"/>
      <c r="R456" s="52"/>
      <c r="S456" s="52"/>
      <c r="T456" s="5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46"/>
      <c r="BB456" s="52"/>
      <c r="BC456" s="52"/>
      <c r="BD456" s="33"/>
      <c r="BE456" s="33"/>
      <c r="BF456" s="33"/>
      <c r="BG456" s="42"/>
      <c r="BH456" s="51"/>
      <c r="BI456" s="52"/>
      <c r="BJ456" s="33"/>
      <c r="BK456" s="44"/>
      <c r="BL456" s="24"/>
      <c r="BM456" s="33"/>
      <c r="BN456" s="33"/>
      <c r="BO456" s="34"/>
      <c r="BP456" s="23"/>
      <c r="BQ456" s="24"/>
      <c r="BR456" s="25"/>
    </row>
    <row r="457" spans="1:70" s="22" customFormat="1" ht="244.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42"/>
      <c r="O457" s="4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33"/>
      <c r="AO457" s="33"/>
      <c r="AP457" s="33"/>
      <c r="AQ457" s="33"/>
      <c r="AR457" s="33"/>
      <c r="AS457" s="33"/>
      <c r="AT457" s="33"/>
      <c r="AU457" s="33"/>
      <c r="AV457" s="33"/>
      <c r="AW457" s="33"/>
      <c r="AX457" s="33"/>
      <c r="AY457" s="33"/>
      <c r="AZ457" s="33"/>
      <c r="BA457" s="46"/>
      <c r="BB457" s="55"/>
      <c r="BC457" s="52"/>
      <c r="BD457" s="33"/>
      <c r="BE457" s="33"/>
      <c r="BF457" s="33"/>
      <c r="BG457" s="42"/>
      <c r="BH457" s="51"/>
      <c r="BI457" s="52"/>
      <c r="BJ457" s="33"/>
      <c r="BK457" s="44"/>
      <c r="BL457" s="24"/>
      <c r="BM457" s="33"/>
      <c r="BN457" s="33"/>
      <c r="BO457" s="34"/>
      <c r="BP457" s="23"/>
      <c r="BQ457" s="24"/>
      <c r="BR457" s="25"/>
    </row>
    <row r="458" spans="1:70" s="22" customFormat="1" ht="219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51"/>
      <c r="O458" s="51"/>
      <c r="P458" s="51"/>
      <c r="Q458" s="51"/>
      <c r="R458" s="51"/>
      <c r="S458" s="51"/>
      <c r="T458" s="51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33"/>
      <c r="AO458" s="33"/>
      <c r="AP458" s="33"/>
      <c r="AQ458" s="33"/>
      <c r="AR458" s="33"/>
      <c r="AS458" s="33"/>
      <c r="AT458" s="33"/>
      <c r="AU458" s="33"/>
      <c r="AV458" s="33"/>
      <c r="AW458" s="33"/>
      <c r="AX458" s="33"/>
      <c r="AY458" s="33"/>
      <c r="AZ458" s="33"/>
      <c r="BA458" s="49"/>
      <c r="BB458" s="50"/>
      <c r="BC458" s="47"/>
      <c r="BD458" s="33"/>
      <c r="BE458" s="33"/>
      <c r="BF458" s="33"/>
      <c r="BG458" s="33"/>
      <c r="BH458" s="33"/>
      <c r="BI458" s="33"/>
      <c r="BJ458" s="33"/>
      <c r="BK458" s="44"/>
      <c r="BL458" s="24"/>
      <c r="BM458" s="33"/>
      <c r="BN458" s="33"/>
      <c r="BO458" s="34"/>
      <c r="BP458" s="23"/>
      <c r="BQ458" s="24"/>
      <c r="BR458" s="25"/>
    </row>
    <row r="459" spans="1:70" s="22" customFormat="1" ht="219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52"/>
      <c r="O459" s="52"/>
      <c r="P459" s="52"/>
      <c r="Q459" s="52"/>
      <c r="R459" s="52"/>
      <c r="S459" s="52"/>
      <c r="T459" s="52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46"/>
      <c r="BB459" s="52"/>
      <c r="BC459" s="52"/>
      <c r="BD459" s="33"/>
      <c r="BE459" s="33"/>
      <c r="BF459" s="33"/>
      <c r="BG459" s="33"/>
      <c r="BH459" s="33"/>
      <c r="BI459" s="33"/>
      <c r="BJ459" s="33"/>
      <c r="BK459" s="44"/>
      <c r="BL459" s="24"/>
      <c r="BM459" s="33"/>
      <c r="BN459" s="33"/>
      <c r="BO459" s="34"/>
      <c r="BP459" s="23"/>
      <c r="BQ459" s="24"/>
      <c r="BR459" s="25"/>
    </row>
    <row r="460" spans="1:70" s="22" customFormat="1" ht="219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42"/>
      <c r="N460" s="52"/>
      <c r="O460" s="52"/>
      <c r="P460" s="52"/>
      <c r="Q460" s="52"/>
      <c r="R460" s="52"/>
      <c r="S460" s="52"/>
      <c r="T460" s="52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49"/>
      <c r="BB460" s="50"/>
      <c r="BC460" s="47"/>
      <c r="BD460" s="33"/>
      <c r="BE460" s="33"/>
      <c r="BF460" s="33"/>
      <c r="BG460" s="33"/>
      <c r="BH460" s="33"/>
      <c r="BI460" s="33"/>
      <c r="BJ460" s="33"/>
      <c r="BK460" s="44"/>
      <c r="BL460" s="24"/>
      <c r="BM460" s="33"/>
      <c r="BN460" s="33"/>
      <c r="BO460" s="34"/>
      <c r="BP460" s="23"/>
      <c r="BQ460" s="24"/>
      <c r="BR460" s="25"/>
    </row>
    <row r="461" spans="1:70" s="22" customFormat="1" ht="409.6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52"/>
      <c r="O461" s="52"/>
      <c r="P461" s="52"/>
      <c r="Q461" s="52"/>
      <c r="R461" s="52"/>
      <c r="S461" s="52"/>
      <c r="T461" s="52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46"/>
      <c r="BB461" s="52"/>
      <c r="BC461" s="42"/>
      <c r="BD461" s="33"/>
      <c r="BE461" s="33"/>
      <c r="BF461" s="33"/>
      <c r="BG461" s="33"/>
      <c r="BH461" s="33"/>
      <c r="BI461" s="33"/>
      <c r="BJ461" s="33"/>
      <c r="BK461" s="44"/>
      <c r="BL461" s="24"/>
      <c r="BM461" s="33"/>
      <c r="BN461" s="33"/>
      <c r="BO461" s="34"/>
      <c r="BP461" s="23"/>
      <c r="BQ461" s="24"/>
      <c r="BR461" s="25"/>
    </row>
    <row r="462" spans="1:70" s="22" customFormat="1" ht="409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52"/>
      <c r="O462" s="52"/>
      <c r="P462" s="52"/>
      <c r="Q462" s="52"/>
      <c r="R462" s="52"/>
      <c r="S462" s="52"/>
      <c r="T462" s="52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42"/>
      <c r="AF462" s="52"/>
      <c r="AG462" s="52"/>
      <c r="AH462" s="33"/>
      <c r="AI462" s="46"/>
      <c r="AJ462" s="52"/>
      <c r="AK462" s="52"/>
      <c r="AL462" s="33"/>
      <c r="AM462" s="33"/>
      <c r="AN462" s="33"/>
      <c r="AO462" s="33"/>
      <c r="AP462" s="33"/>
      <c r="AQ462" s="46"/>
      <c r="AR462" s="52"/>
      <c r="AS462" s="46"/>
      <c r="AT462" s="52"/>
      <c r="AU462" s="33"/>
      <c r="AV462" s="33"/>
      <c r="AW462" s="33"/>
      <c r="AX462" s="33"/>
      <c r="AY462" s="33"/>
      <c r="AZ462" s="33"/>
      <c r="BA462" s="46"/>
      <c r="BB462" s="52"/>
      <c r="BC462" s="52"/>
      <c r="BD462" s="33"/>
      <c r="BE462" s="33"/>
      <c r="BF462" s="33"/>
      <c r="BG462" s="33"/>
      <c r="BH462" s="33"/>
      <c r="BI462" s="33"/>
      <c r="BJ462" s="33"/>
      <c r="BK462" s="44"/>
      <c r="BL462" s="24"/>
      <c r="BM462" s="33"/>
      <c r="BN462" s="33"/>
      <c r="BO462" s="34"/>
      <c r="BP462" s="23"/>
      <c r="BQ462" s="24"/>
      <c r="BR462" s="25"/>
    </row>
    <row r="463" spans="1:70" s="22" customFormat="1" ht="137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42"/>
      <c r="N463" s="52"/>
      <c r="O463" s="52"/>
      <c r="P463" s="52"/>
      <c r="Q463" s="52"/>
      <c r="R463" s="52"/>
      <c r="S463" s="52"/>
      <c r="T463" s="52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  <c r="AG463" s="33"/>
      <c r="AH463" s="33"/>
      <c r="AI463" s="33"/>
      <c r="AJ463" s="33"/>
      <c r="AK463" s="33"/>
      <c r="AL463" s="33"/>
      <c r="AM463" s="33"/>
      <c r="AN463" s="33"/>
      <c r="AO463" s="33"/>
      <c r="AP463" s="33"/>
      <c r="AQ463" s="33"/>
      <c r="AR463" s="33"/>
      <c r="AS463" s="33"/>
      <c r="AT463" s="33"/>
      <c r="AU463" s="33"/>
      <c r="AV463" s="33"/>
      <c r="AW463" s="33"/>
      <c r="AX463" s="33"/>
      <c r="AY463" s="33"/>
      <c r="AZ463" s="33"/>
      <c r="BA463" s="49"/>
      <c r="BB463" s="50"/>
      <c r="BC463" s="47"/>
      <c r="BD463" s="33"/>
      <c r="BE463" s="33"/>
      <c r="BF463" s="33"/>
      <c r="BG463" s="33"/>
      <c r="BH463" s="33"/>
      <c r="BI463" s="33"/>
      <c r="BJ463" s="33"/>
      <c r="BK463" s="44"/>
      <c r="BL463" s="24"/>
      <c r="BM463" s="33"/>
      <c r="BN463" s="33"/>
      <c r="BO463" s="34"/>
      <c r="BP463" s="23"/>
      <c r="BQ463" s="24"/>
      <c r="BR463" s="25"/>
    </row>
    <row r="464" spans="1:70" s="22" customFormat="1" ht="137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42"/>
      <c r="N464" s="52"/>
      <c r="O464" s="52"/>
      <c r="P464" s="52"/>
      <c r="Q464" s="52"/>
      <c r="R464" s="52"/>
      <c r="S464" s="52"/>
      <c r="T464" s="52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33"/>
      <c r="AO464" s="33"/>
      <c r="AP464" s="33"/>
      <c r="AQ464" s="33"/>
      <c r="AR464" s="33"/>
      <c r="AS464" s="33"/>
      <c r="AT464" s="33"/>
      <c r="AU464" s="33"/>
      <c r="AV464" s="33"/>
      <c r="AW464" s="33"/>
      <c r="AX464" s="33"/>
      <c r="AY464" s="33"/>
      <c r="AZ464" s="33"/>
      <c r="BA464" s="49"/>
      <c r="BB464" s="50"/>
      <c r="BC464" s="47"/>
      <c r="BD464" s="33"/>
      <c r="BE464" s="33"/>
      <c r="BF464" s="33"/>
      <c r="BG464" s="33"/>
      <c r="BH464" s="33"/>
      <c r="BI464" s="33"/>
      <c r="BJ464" s="33"/>
      <c r="BK464" s="44"/>
      <c r="BL464" s="24"/>
      <c r="BM464" s="33"/>
      <c r="BN464" s="33"/>
      <c r="BO464" s="34"/>
      <c r="BP464" s="23"/>
      <c r="BQ464" s="24"/>
      <c r="BR464" s="25"/>
    </row>
    <row r="465" spans="1:72" s="22" customFormat="1" ht="137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52"/>
      <c r="O465" s="52"/>
      <c r="P465" s="52"/>
      <c r="Q465" s="52"/>
      <c r="R465" s="52"/>
      <c r="S465" s="52"/>
      <c r="T465" s="52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33"/>
      <c r="AO465" s="33"/>
      <c r="AP465" s="33"/>
      <c r="AQ465" s="33"/>
      <c r="AR465" s="33"/>
      <c r="AS465" s="33"/>
      <c r="AT465" s="33"/>
      <c r="AU465" s="33"/>
      <c r="AV465" s="33"/>
      <c r="AW465" s="33"/>
      <c r="AX465" s="33"/>
      <c r="AY465" s="33"/>
      <c r="AZ465" s="33"/>
      <c r="BA465" s="49"/>
      <c r="BB465" s="50"/>
      <c r="BC465" s="47"/>
      <c r="BD465" s="33"/>
      <c r="BE465" s="33"/>
      <c r="BF465" s="33"/>
      <c r="BG465" s="33"/>
      <c r="BH465" s="33"/>
      <c r="BI465" s="33"/>
      <c r="BJ465" s="33"/>
      <c r="BK465" s="44"/>
      <c r="BL465" s="24"/>
      <c r="BM465" s="33"/>
      <c r="BN465" s="33"/>
      <c r="BO465" s="34"/>
      <c r="BP465" s="23"/>
      <c r="BQ465" s="24"/>
      <c r="BR465" s="25"/>
    </row>
    <row r="466" spans="1:72" s="22" customFormat="1" ht="137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42"/>
      <c r="N466" s="52"/>
      <c r="O466" s="52"/>
      <c r="P466" s="52"/>
      <c r="Q466" s="52"/>
      <c r="R466" s="52"/>
      <c r="S466" s="52"/>
      <c r="T466" s="52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33"/>
      <c r="AO466" s="33"/>
      <c r="AP466" s="33"/>
      <c r="AQ466" s="33"/>
      <c r="AR466" s="33"/>
      <c r="AS466" s="33"/>
      <c r="AT466" s="33"/>
      <c r="AU466" s="33"/>
      <c r="AV466" s="33"/>
      <c r="AW466" s="33"/>
      <c r="AX466" s="33"/>
      <c r="AY466" s="33"/>
      <c r="AZ466" s="33"/>
      <c r="BA466" s="49"/>
      <c r="BB466" s="50"/>
      <c r="BC466" s="47"/>
      <c r="BD466" s="33"/>
      <c r="BE466" s="33"/>
      <c r="BF466" s="33"/>
      <c r="BG466" s="33"/>
      <c r="BH466" s="33"/>
      <c r="BI466" s="33"/>
      <c r="BJ466" s="33"/>
      <c r="BK466" s="44"/>
      <c r="BL466" s="24"/>
      <c r="BM466" s="33"/>
      <c r="BN466" s="33"/>
      <c r="BO466" s="34"/>
      <c r="BP466" s="23"/>
      <c r="BQ466" s="24"/>
      <c r="BR466" s="25"/>
    </row>
    <row r="467" spans="1:72" s="22" customFormat="1" ht="137.2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52"/>
      <c r="O467" s="52"/>
      <c r="P467" s="52"/>
      <c r="Q467" s="52"/>
      <c r="R467" s="52"/>
      <c r="S467" s="52"/>
      <c r="T467" s="52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G467" s="33"/>
      <c r="AH467" s="33"/>
      <c r="AI467" s="33"/>
      <c r="AJ467" s="33"/>
      <c r="AK467" s="33"/>
      <c r="AL467" s="33"/>
      <c r="AM467" s="33"/>
      <c r="AN467" s="33"/>
      <c r="AO467" s="33"/>
      <c r="AP467" s="33"/>
      <c r="AQ467" s="33"/>
      <c r="AR467" s="33"/>
      <c r="AS467" s="33"/>
      <c r="AT467" s="33"/>
      <c r="AU467" s="33"/>
      <c r="AV467" s="33"/>
      <c r="AW467" s="33"/>
      <c r="AX467" s="33"/>
      <c r="AY467" s="33"/>
      <c r="AZ467" s="33"/>
      <c r="BA467" s="49"/>
      <c r="BB467" s="50"/>
      <c r="BC467" s="47"/>
      <c r="BD467" s="33"/>
      <c r="BE467" s="33"/>
      <c r="BF467" s="33"/>
      <c r="BG467" s="33"/>
      <c r="BH467" s="33"/>
      <c r="BI467" s="33"/>
      <c r="BJ467" s="33"/>
      <c r="BK467" s="44"/>
      <c r="BL467" s="24"/>
      <c r="BM467" s="33"/>
      <c r="BN467" s="33"/>
      <c r="BO467" s="34"/>
      <c r="BP467" s="23"/>
      <c r="BQ467" s="24"/>
      <c r="BR467" s="25"/>
    </row>
    <row r="468" spans="1:72" s="22" customFormat="1" ht="291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52"/>
      <c r="O468" s="52"/>
      <c r="P468" s="52"/>
      <c r="Q468" s="52"/>
      <c r="R468" s="52"/>
      <c r="S468" s="52"/>
      <c r="T468" s="52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  <c r="AG468" s="33"/>
      <c r="AH468" s="33"/>
      <c r="AI468" s="33"/>
      <c r="AJ468" s="33"/>
      <c r="AK468" s="33"/>
      <c r="AL468" s="33"/>
      <c r="AM468" s="33"/>
      <c r="AN468" s="33"/>
      <c r="AO468" s="33"/>
      <c r="AP468" s="33"/>
      <c r="AQ468" s="33"/>
      <c r="AR468" s="33"/>
      <c r="AS468" s="33"/>
      <c r="AT468" s="33"/>
      <c r="AU468" s="33"/>
      <c r="AV468" s="33"/>
      <c r="AW468" s="33"/>
      <c r="AX468" s="33"/>
      <c r="AY468" s="42"/>
      <c r="AZ468" s="38"/>
      <c r="BA468" s="46"/>
      <c r="BB468" s="52"/>
      <c r="BC468" s="42"/>
      <c r="BD468" s="4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2" s="22" customFormat="1" ht="291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52"/>
      <c r="O469" s="52"/>
      <c r="P469" s="52"/>
      <c r="Q469" s="52"/>
      <c r="R469" s="52"/>
      <c r="S469" s="52"/>
      <c r="T469" s="52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33"/>
      <c r="AO469" s="33"/>
      <c r="AP469" s="33"/>
      <c r="AQ469" s="33"/>
      <c r="AR469" s="33"/>
      <c r="AS469" s="33"/>
      <c r="AT469" s="33"/>
      <c r="AU469" s="33"/>
      <c r="AV469" s="33"/>
      <c r="AW469" s="33"/>
      <c r="AX469" s="33"/>
      <c r="AY469" s="42"/>
      <c r="AZ469" s="38"/>
      <c r="BA469" s="46"/>
      <c r="BB469" s="48"/>
      <c r="BC469" s="42"/>
      <c r="BD469" s="43"/>
      <c r="BE469" s="33"/>
      <c r="BF469" s="33"/>
      <c r="BG469" s="3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2" s="22" customFormat="1" ht="197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43"/>
      <c r="O470" s="43"/>
      <c r="P470" s="43"/>
      <c r="Q470" s="43"/>
      <c r="R470" s="43"/>
      <c r="S470" s="43"/>
      <c r="T470" s="42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3"/>
      <c r="AQ470" s="33"/>
      <c r="AR470" s="33"/>
      <c r="AS470" s="33"/>
      <c r="AT470" s="33"/>
      <c r="AU470" s="33"/>
      <c r="AV470" s="33"/>
      <c r="AW470" s="33"/>
      <c r="AX470" s="33"/>
      <c r="AY470" s="33"/>
      <c r="AZ470" s="33"/>
      <c r="BA470" s="46"/>
      <c r="BB470" s="42"/>
      <c r="BC470" s="42"/>
      <c r="BD470" s="33"/>
      <c r="BE470" s="33"/>
      <c r="BF470" s="33"/>
      <c r="BG470" s="33"/>
      <c r="BH470" s="33"/>
      <c r="BI470" s="33"/>
      <c r="BJ470" s="33"/>
      <c r="BK470" s="44"/>
      <c r="BL470" s="24"/>
      <c r="BM470" s="33"/>
      <c r="BN470" s="33"/>
      <c r="BO470" s="34"/>
      <c r="BP470" s="23"/>
      <c r="BQ470" s="24"/>
      <c r="BR470" s="25"/>
    </row>
    <row r="471" spans="1:72" s="22" customFormat="1" ht="197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3"/>
      <c r="P471" s="43"/>
      <c r="Q471" s="43"/>
      <c r="R471" s="43"/>
      <c r="S471" s="43"/>
      <c r="T471" s="42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  <c r="AH471" s="33"/>
      <c r="AI471" s="33"/>
      <c r="AJ471" s="33"/>
      <c r="AK471" s="33"/>
      <c r="AL471" s="33"/>
      <c r="AM471" s="33"/>
      <c r="AN471" s="33"/>
      <c r="AO471" s="33"/>
      <c r="AP471" s="33"/>
      <c r="AQ471" s="33"/>
      <c r="AR471" s="33"/>
      <c r="AS471" s="33"/>
      <c r="AT471" s="33"/>
      <c r="AU471" s="33"/>
      <c r="AV471" s="33"/>
      <c r="AW471" s="33"/>
      <c r="AX471" s="33"/>
      <c r="AY471" s="33"/>
      <c r="AZ471" s="33"/>
      <c r="BA471" s="56"/>
      <c r="BB471" s="47"/>
      <c r="BC471" s="47"/>
      <c r="BD471" s="33"/>
      <c r="BE471" s="33"/>
      <c r="BF471" s="33"/>
      <c r="BG471" s="33"/>
      <c r="BH471" s="33"/>
      <c r="BI471" s="33"/>
      <c r="BJ471" s="33"/>
      <c r="BK471" s="44"/>
      <c r="BL471" s="24"/>
      <c r="BM471" s="33"/>
      <c r="BN471" s="33"/>
      <c r="BO471" s="34"/>
      <c r="BP471" s="23"/>
      <c r="BQ471" s="24"/>
      <c r="BR471" s="25"/>
    </row>
    <row r="472" spans="1:72" s="22" customFormat="1" ht="279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53"/>
      <c r="O472" s="53"/>
      <c r="P472" s="53"/>
      <c r="Q472" s="53"/>
      <c r="R472" s="53"/>
      <c r="S472" s="53"/>
      <c r="T472" s="5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  <c r="AH472" s="33"/>
      <c r="AI472" s="33"/>
      <c r="AJ472" s="33"/>
      <c r="AK472" s="33"/>
      <c r="AL472" s="33"/>
      <c r="AM472" s="33"/>
      <c r="AN472" s="33"/>
      <c r="AO472" s="33"/>
      <c r="AP472" s="33"/>
      <c r="AQ472" s="33"/>
      <c r="AR472" s="33"/>
      <c r="AS472" s="33"/>
      <c r="AT472" s="33"/>
      <c r="AU472" s="33"/>
      <c r="AV472" s="33"/>
      <c r="AW472" s="33"/>
      <c r="AX472" s="33"/>
      <c r="AY472" s="33"/>
      <c r="AZ472" s="33"/>
      <c r="BA472" s="46"/>
      <c r="BB472" s="51"/>
      <c r="BC472" s="51"/>
      <c r="BD472" s="33"/>
      <c r="BE472" s="33"/>
      <c r="BF472" s="33"/>
      <c r="BG472" s="3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2" s="22" customFormat="1" ht="171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43"/>
      <c r="O473" s="43"/>
      <c r="P473" s="43"/>
      <c r="Q473" s="43"/>
      <c r="R473" s="43"/>
      <c r="S473" s="43"/>
      <c r="T473" s="4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G473" s="33"/>
      <c r="AH473" s="33"/>
      <c r="AI473" s="33"/>
      <c r="AJ473" s="33"/>
      <c r="AK473" s="33"/>
      <c r="AL473" s="33"/>
      <c r="AM473" s="33"/>
      <c r="AN473" s="33"/>
      <c r="AO473" s="33"/>
      <c r="AP473" s="33"/>
      <c r="AQ473" s="33"/>
      <c r="AR473" s="33"/>
      <c r="AS473" s="33"/>
      <c r="AT473" s="33"/>
      <c r="AU473" s="33"/>
      <c r="AV473" s="33"/>
      <c r="AW473" s="33"/>
      <c r="AX473" s="33"/>
      <c r="AY473" s="33"/>
      <c r="AZ473" s="33"/>
      <c r="BA473" s="46"/>
      <c r="BB473" s="43"/>
      <c r="BC473" s="43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2" s="22" customFormat="1" ht="129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42"/>
      <c r="N474" s="43"/>
      <c r="O474" s="43"/>
      <c r="P474" s="43"/>
      <c r="Q474" s="43"/>
      <c r="R474" s="43"/>
      <c r="S474" s="43"/>
      <c r="T474" s="4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  <c r="AH474" s="33"/>
      <c r="AI474" s="33"/>
      <c r="AJ474" s="33"/>
      <c r="AK474" s="33"/>
      <c r="AL474" s="33"/>
      <c r="AM474" s="33"/>
      <c r="AN474" s="33"/>
      <c r="AO474" s="33"/>
      <c r="AP474" s="33"/>
      <c r="AQ474" s="33"/>
      <c r="AR474" s="33"/>
      <c r="AS474" s="33"/>
      <c r="AT474" s="33"/>
      <c r="AU474" s="33"/>
      <c r="AV474" s="33"/>
      <c r="AW474" s="33"/>
      <c r="AX474" s="33"/>
      <c r="AY474" s="33"/>
      <c r="AZ474" s="33"/>
      <c r="BA474" s="54"/>
      <c r="BB474" s="52"/>
      <c r="BC474" s="52"/>
      <c r="BD474" s="33"/>
      <c r="BE474" s="33"/>
      <c r="BF474" s="33"/>
      <c r="BG474" s="33"/>
      <c r="BH474" s="33"/>
      <c r="BI474" s="33"/>
      <c r="BJ474" s="33"/>
      <c r="BK474" s="44"/>
      <c r="BL474" s="24"/>
      <c r="BM474" s="33"/>
      <c r="BN474" s="33"/>
      <c r="BO474" s="34"/>
      <c r="BP474" s="23"/>
      <c r="BQ474" s="24"/>
      <c r="BR474" s="25"/>
    </row>
    <row r="475" spans="1:72" s="22" customFormat="1" ht="187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52"/>
      <c r="N475" s="52"/>
      <c r="O475" s="52"/>
      <c r="P475" s="52"/>
      <c r="Q475" s="52"/>
      <c r="R475" s="52"/>
      <c r="S475" s="52"/>
      <c r="T475" s="52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33"/>
      <c r="AO475" s="33"/>
      <c r="AP475" s="33"/>
      <c r="AQ475" s="33"/>
      <c r="AR475" s="33"/>
      <c r="AS475" s="33"/>
      <c r="AT475" s="33"/>
      <c r="AU475" s="33"/>
      <c r="AV475" s="33"/>
      <c r="AW475" s="33"/>
      <c r="AX475" s="33"/>
      <c r="AY475" s="33"/>
      <c r="AZ475" s="33"/>
      <c r="BA475" s="46"/>
      <c r="BB475" s="43"/>
      <c r="BC475" s="43"/>
      <c r="BD475" s="33"/>
      <c r="BE475" s="33"/>
      <c r="BF475" s="33"/>
      <c r="BG475" s="33"/>
      <c r="BH475" s="33"/>
      <c r="BI475" s="33"/>
      <c r="BJ475" s="34"/>
      <c r="BK475" s="34"/>
      <c r="BL475" s="24"/>
      <c r="BM475" s="21"/>
      <c r="BN475" s="21"/>
      <c r="BO475" s="21"/>
      <c r="BP475" s="21"/>
      <c r="BQ475" s="23"/>
      <c r="BR475" s="24"/>
      <c r="BS475" s="25"/>
      <c r="BT475" s="30"/>
    </row>
    <row r="476" spans="1:72" s="22" customFormat="1" ht="187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46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  <c r="AH476" s="33"/>
      <c r="AI476" s="33"/>
      <c r="AJ476" s="33"/>
      <c r="AK476" s="33"/>
      <c r="AL476" s="33"/>
      <c r="AM476" s="33"/>
      <c r="AN476" s="33"/>
      <c r="AO476" s="33"/>
      <c r="AP476" s="33"/>
      <c r="AQ476" s="33"/>
      <c r="AR476" s="33"/>
      <c r="AS476" s="33"/>
      <c r="AT476" s="33"/>
      <c r="AU476" s="33"/>
      <c r="AV476" s="33"/>
      <c r="AW476" s="33"/>
      <c r="AX476" s="33"/>
      <c r="AY476" s="33"/>
      <c r="AZ476" s="33"/>
      <c r="BA476" s="33"/>
      <c r="BB476" s="33"/>
      <c r="BC476" s="33"/>
      <c r="BD476" s="33"/>
      <c r="BE476" s="33"/>
      <c r="BF476" s="33"/>
      <c r="BG476" s="33"/>
      <c r="BH476" s="33"/>
      <c r="BI476" s="33"/>
      <c r="BJ476" s="34"/>
      <c r="BK476" s="34"/>
      <c r="BL476" s="24"/>
      <c r="BM476" s="25"/>
      <c r="BN476" s="21"/>
      <c r="BO476" s="21"/>
      <c r="BP476" s="21"/>
      <c r="BQ476" s="23"/>
      <c r="BR476" s="24"/>
      <c r="BS476" s="25"/>
      <c r="BT476" s="30"/>
    </row>
    <row r="477" spans="1:72" s="22" customFormat="1" ht="409.6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42"/>
      <c r="N477" s="43"/>
      <c r="O477" s="43"/>
      <c r="P477" s="43"/>
      <c r="Q477" s="43"/>
      <c r="R477" s="43"/>
      <c r="S477" s="43"/>
      <c r="T477" s="4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33"/>
      <c r="AJ477" s="33"/>
      <c r="AK477" s="33"/>
      <c r="AL477" s="33"/>
      <c r="AM477" s="33"/>
      <c r="AN477" s="33"/>
      <c r="AO477" s="33"/>
      <c r="AP477" s="33"/>
      <c r="AQ477" s="33"/>
      <c r="AR477" s="34"/>
      <c r="AS477" s="33"/>
      <c r="AT477" s="34"/>
      <c r="AU477" s="33"/>
      <c r="AV477" s="33"/>
      <c r="AW477" s="33"/>
      <c r="AX477" s="33"/>
      <c r="AY477" s="33"/>
      <c r="AZ477" s="33"/>
      <c r="BA477" s="33"/>
      <c r="BB477" s="33"/>
      <c r="BC477" s="33"/>
      <c r="BD477" s="33"/>
      <c r="BE477" s="33"/>
      <c r="BF477" s="33"/>
      <c r="BG477" s="33"/>
      <c r="BH477" s="33"/>
      <c r="BI477" s="33"/>
      <c r="BJ477" s="34"/>
      <c r="BK477" s="34"/>
      <c r="BL477" s="24"/>
      <c r="BM477" s="25"/>
      <c r="BN477" s="21"/>
      <c r="BO477" s="21"/>
      <c r="BP477" s="21"/>
      <c r="BQ477" s="23"/>
      <c r="BR477" s="24"/>
      <c r="BS477" s="25"/>
      <c r="BT477" s="30"/>
    </row>
    <row r="478" spans="1:72" s="22" customFormat="1" ht="409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42"/>
      <c r="N478" s="43"/>
      <c r="O478" s="43"/>
      <c r="P478" s="43"/>
      <c r="Q478" s="43"/>
      <c r="R478" s="43"/>
      <c r="S478" s="43"/>
      <c r="T478" s="4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33"/>
      <c r="AJ478" s="33"/>
      <c r="AK478" s="33"/>
      <c r="AL478" s="33"/>
      <c r="AM478" s="33"/>
      <c r="AN478" s="33"/>
      <c r="AO478" s="33"/>
      <c r="AP478" s="33"/>
      <c r="AQ478" s="33"/>
      <c r="AR478" s="33"/>
      <c r="AS478" s="33"/>
      <c r="AT478" s="33"/>
      <c r="AU478" s="33"/>
      <c r="AV478" s="33"/>
      <c r="AW478" s="33"/>
      <c r="AX478" s="33"/>
      <c r="AY478" s="33"/>
      <c r="AZ478" s="33"/>
      <c r="BA478" s="46"/>
      <c r="BB478" s="43"/>
      <c r="BC478" s="43"/>
      <c r="BD478" s="33"/>
      <c r="BE478" s="33"/>
      <c r="BF478" s="33"/>
      <c r="BG478" s="33"/>
      <c r="BH478" s="33"/>
      <c r="BI478" s="33"/>
      <c r="BJ478" s="34"/>
      <c r="BK478" s="34"/>
      <c r="BL478" s="24"/>
      <c r="BM478" s="25"/>
      <c r="BN478" s="21"/>
      <c r="BO478" s="21"/>
      <c r="BP478" s="21"/>
      <c r="BQ478" s="23"/>
      <c r="BR478" s="24"/>
      <c r="BS478" s="25"/>
      <c r="BT478" s="30"/>
    </row>
    <row r="479" spans="1:72" s="22" customFormat="1" ht="194.2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46"/>
      <c r="N479" s="32"/>
      <c r="O479" s="31"/>
      <c r="P479" s="32"/>
      <c r="Q479" s="32"/>
      <c r="R479" s="32"/>
      <c r="S479" s="32"/>
      <c r="T479" s="32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33"/>
      <c r="AJ479" s="33"/>
      <c r="AK479" s="33"/>
      <c r="AL479" s="33"/>
      <c r="AM479" s="33"/>
      <c r="AN479" s="33"/>
      <c r="AO479" s="33"/>
      <c r="AP479" s="33"/>
      <c r="AQ479" s="33"/>
      <c r="AR479" s="33"/>
      <c r="AS479" s="33"/>
      <c r="AT479" s="33"/>
      <c r="AU479" s="33"/>
      <c r="AV479" s="33"/>
      <c r="AW479" s="33"/>
      <c r="AX479" s="33"/>
      <c r="AY479" s="33"/>
      <c r="AZ479" s="33"/>
      <c r="BA479" s="33"/>
      <c r="BB479" s="33"/>
      <c r="BC479" s="33"/>
      <c r="BD479" s="33"/>
      <c r="BE479" s="33"/>
      <c r="BF479" s="33"/>
      <c r="BG479" s="33"/>
      <c r="BH479" s="33"/>
      <c r="BI479" s="33"/>
      <c r="BJ479" s="34"/>
      <c r="BK479" s="34"/>
      <c r="BL479" s="24"/>
      <c r="BM479" s="25"/>
      <c r="BN479" s="36"/>
      <c r="BO479" s="36"/>
      <c r="BP479" s="36"/>
      <c r="BQ479" s="40"/>
      <c r="BR479" s="26"/>
      <c r="BS479" s="36"/>
      <c r="BT479" s="30"/>
    </row>
    <row r="480" spans="1:72" s="22" customFormat="1" ht="219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33"/>
      <c r="AJ480" s="33"/>
      <c r="AK480" s="33"/>
      <c r="AL480" s="33"/>
      <c r="AM480" s="33"/>
      <c r="AN480" s="33"/>
      <c r="AO480" s="33"/>
      <c r="AP480" s="33"/>
      <c r="AQ480" s="33"/>
      <c r="AR480" s="33"/>
      <c r="AS480" s="33"/>
      <c r="AT480" s="33"/>
      <c r="AU480" s="33"/>
      <c r="AV480" s="33"/>
      <c r="AW480" s="33"/>
      <c r="AX480" s="33"/>
      <c r="AY480" s="33"/>
      <c r="AZ480" s="33"/>
      <c r="BA480" s="33"/>
      <c r="BB480" s="21"/>
      <c r="BC480" s="21"/>
      <c r="BD480" s="21"/>
      <c r="BE480" s="21"/>
      <c r="BF480" s="21"/>
      <c r="BG480" s="21"/>
      <c r="BH480" s="21"/>
      <c r="BI480" s="21"/>
      <c r="BJ480" s="21"/>
      <c r="BK480" s="23"/>
      <c r="BL480" s="24"/>
      <c r="BM480" s="25"/>
      <c r="BN480" s="36"/>
      <c r="BO480" s="36"/>
      <c r="BP480" s="36"/>
      <c r="BQ480" s="40"/>
      <c r="BR480" s="26"/>
      <c r="BS480" s="36"/>
      <c r="BT480" s="30"/>
    </row>
    <row r="481" spans="1:72" s="22" customFormat="1" ht="198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31"/>
      <c r="L481" s="6"/>
      <c r="M481" s="33"/>
      <c r="N481" s="41"/>
      <c r="O481" s="41"/>
      <c r="P481" s="41"/>
      <c r="Q481" s="41"/>
      <c r="R481" s="41"/>
      <c r="S481" s="41"/>
      <c r="T481" s="41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33"/>
      <c r="AJ481" s="33"/>
      <c r="AK481" s="33"/>
      <c r="AL481" s="33"/>
      <c r="AM481" s="33"/>
      <c r="AN481" s="33"/>
      <c r="AO481" s="33"/>
      <c r="AP481" s="33"/>
      <c r="AQ481" s="33"/>
      <c r="AR481" s="33"/>
      <c r="AS481" s="33"/>
      <c r="AT481" s="33"/>
      <c r="AU481" s="33"/>
      <c r="AV481" s="33"/>
      <c r="AW481" s="33"/>
      <c r="AX481" s="33"/>
      <c r="AY481" s="33"/>
      <c r="AZ481" s="33"/>
      <c r="BA481" s="33"/>
      <c r="BB481" s="33"/>
      <c r="BC481" s="33"/>
      <c r="BD481" s="33"/>
      <c r="BE481" s="33"/>
      <c r="BF481" s="33"/>
      <c r="BG481" s="33"/>
      <c r="BH481" s="33"/>
      <c r="BI481" s="33"/>
      <c r="BJ481" s="34"/>
      <c r="BK481" s="29"/>
      <c r="BL481" s="24"/>
      <c r="BM481" s="25"/>
      <c r="BN481" s="21"/>
      <c r="BO481" s="21"/>
      <c r="BP481" s="21"/>
      <c r="BQ481" s="23"/>
      <c r="BR481" s="24"/>
      <c r="BS481" s="25"/>
      <c r="BT481" s="30"/>
    </row>
    <row r="482" spans="1:72" s="22" customFormat="1" ht="198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31"/>
      <c r="L482" s="6"/>
      <c r="M482" s="33"/>
      <c r="N482" s="34"/>
      <c r="O482" s="34"/>
      <c r="P482" s="34"/>
      <c r="Q482" s="34"/>
      <c r="R482" s="34"/>
      <c r="S482" s="34"/>
      <c r="T482" s="34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33"/>
      <c r="AJ482" s="33"/>
      <c r="AK482" s="33"/>
      <c r="AL482" s="33"/>
      <c r="AM482" s="33"/>
      <c r="AN482" s="33"/>
      <c r="AO482" s="33"/>
      <c r="AP482" s="33"/>
      <c r="AQ482" s="33"/>
      <c r="AR482" s="33"/>
      <c r="AS482" s="33"/>
      <c r="AT482" s="33"/>
      <c r="AU482" s="33"/>
      <c r="AV482" s="33"/>
      <c r="AW482" s="33"/>
      <c r="AX482" s="33"/>
      <c r="AY482" s="33"/>
      <c r="AZ482" s="33"/>
      <c r="BA482" s="33"/>
      <c r="BB482" s="33"/>
      <c r="BC482" s="33"/>
      <c r="BD482" s="33"/>
      <c r="BE482" s="33"/>
      <c r="BF482" s="33"/>
      <c r="BG482" s="33"/>
      <c r="BH482" s="33"/>
      <c r="BI482" s="33"/>
      <c r="BJ482" s="34"/>
      <c r="BK482" s="29"/>
      <c r="BL482" s="24"/>
      <c r="BM482" s="25"/>
      <c r="BN482" s="21"/>
      <c r="BO482" s="21"/>
      <c r="BP482" s="21"/>
      <c r="BQ482" s="23"/>
      <c r="BR482" s="24"/>
      <c r="BS482" s="25"/>
      <c r="BT482" s="30"/>
    </row>
    <row r="483" spans="1:72" s="22" customFormat="1" ht="198.7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31"/>
      <c r="L483" s="6"/>
      <c r="M483" s="33"/>
      <c r="N483" s="32"/>
      <c r="O483" s="31"/>
      <c r="P483" s="32"/>
      <c r="Q483" s="32"/>
      <c r="R483" s="32"/>
      <c r="S483" s="32"/>
      <c r="T483" s="32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33"/>
      <c r="AJ483" s="33"/>
      <c r="AK483" s="33"/>
      <c r="AL483" s="33"/>
      <c r="AM483" s="33"/>
      <c r="AN483" s="33"/>
      <c r="AO483" s="33"/>
      <c r="AP483" s="33"/>
      <c r="AQ483" s="33"/>
      <c r="AR483" s="33"/>
      <c r="AS483" s="33"/>
      <c r="AT483" s="33"/>
      <c r="AU483" s="33"/>
      <c r="AV483" s="33"/>
      <c r="AW483" s="33"/>
      <c r="AX483" s="33"/>
      <c r="AY483" s="33"/>
      <c r="AZ483" s="33"/>
      <c r="BA483" s="33"/>
      <c r="BB483" s="33"/>
      <c r="BC483" s="33"/>
      <c r="BD483" s="33"/>
      <c r="BE483" s="33"/>
      <c r="BF483" s="33"/>
      <c r="BG483" s="33"/>
      <c r="BH483" s="33"/>
      <c r="BI483" s="33"/>
      <c r="BJ483" s="34"/>
      <c r="BK483" s="29"/>
      <c r="BL483" s="24"/>
      <c r="BM483" s="25"/>
      <c r="BN483" s="21"/>
      <c r="BO483" s="21"/>
      <c r="BP483" s="21"/>
      <c r="BQ483" s="23"/>
      <c r="BR483" s="24"/>
      <c r="BS483" s="25"/>
      <c r="BT483" s="30"/>
    </row>
    <row r="484" spans="1:72" s="22" customFormat="1" ht="146.2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31"/>
      <c r="L484" s="6"/>
      <c r="M484" s="33"/>
      <c r="N484" s="32"/>
      <c r="O484" s="31"/>
      <c r="P484" s="32"/>
      <c r="Q484" s="32"/>
      <c r="R484" s="32"/>
      <c r="S484" s="32"/>
      <c r="T484" s="32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  <c r="AG484" s="33"/>
      <c r="AH484" s="33"/>
      <c r="AI484" s="33"/>
      <c r="AJ484" s="33"/>
      <c r="AK484" s="33"/>
      <c r="AL484" s="33"/>
      <c r="AM484" s="33"/>
      <c r="AN484" s="33"/>
      <c r="AO484" s="33"/>
      <c r="AP484" s="33"/>
      <c r="AQ484" s="33"/>
      <c r="AR484" s="33"/>
      <c r="AS484" s="33"/>
      <c r="AT484" s="33"/>
      <c r="AU484" s="33"/>
      <c r="AV484" s="33"/>
      <c r="AW484" s="33"/>
      <c r="AX484" s="33"/>
      <c r="AY484" s="33"/>
      <c r="AZ484" s="33"/>
      <c r="BA484" s="33"/>
      <c r="BB484" s="33"/>
      <c r="BC484" s="33"/>
      <c r="BD484" s="33"/>
      <c r="BE484" s="33"/>
      <c r="BF484" s="33"/>
      <c r="BG484" s="33"/>
      <c r="BH484" s="33"/>
      <c r="BI484" s="33"/>
      <c r="BJ484" s="34"/>
      <c r="BK484" s="29"/>
      <c r="BL484" s="24"/>
      <c r="BM484" s="25"/>
      <c r="BN484" s="21"/>
      <c r="BO484" s="21"/>
      <c r="BP484" s="21"/>
      <c r="BQ484" s="23"/>
      <c r="BR484" s="24"/>
      <c r="BS484" s="25"/>
      <c r="BT484" s="30"/>
    </row>
    <row r="485" spans="1:72" s="22" customFormat="1" ht="227.2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31"/>
      <c r="L485" s="6"/>
      <c r="M485" s="33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33"/>
      <c r="AJ485" s="33"/>
      <c r="AK485" s="33"/>
      <c r="AL485" s="33"/>
      <c r="AM485" s="33"/>
      <c r="AN485" s="33"/>
      <c r="AO485" s="33"/>
      <c r="AP485" s="33"/>
      <c r="AQ485" s="33"/>
      <c r="AR485" s="33"/>
      <c r="AS485" s="33"/>
      <c r="AT485" s="33"/>
      <c r="AU485" s="33"/>
      <c r="AV485" s="33"/>
      <c r="AW485" s="33"/>
      <c r="AX485" s="33"/>
      <c r="AY485" s="33"/>
      <c r="AZ485" s="33"/>
      <c r="BA485" s="33"/>
      <c r="BB485" s="33"/>
      <c r="BC485" s="33"/>
      <c r="BD485" s="33"/>
      <c r="BE485" s="33"/>
      <c r="BF485" s="33"/>
      <c r="BG485" s="33"/>
      <c r="BH485" s="33"/>
      <c r="BI485" s="33"/>
      <c r="BJ485" s="34"/>
      <c r="BK485" s="29"/>
      <c r="BL485" s="24"/>
      <c r="BM485" s="25"/>
      <c r="BN485" s="21"/>
      <c r="BO485" s="21"/>
      <c r="BP485" s="21"/>
      <c r="BQ485" s="23"/>
      <c r="BR485" s="24"/>
      <c r="BS485" s="25"/>
      <c r="BT485" s="30"/>
    </row>
    <row r="486" spans="1:72" s="22" customFormat="1" ht="154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31"/>
      <c r="L486" s="6"/>
      <c r="M486" s="33"/>
      <c r="N486" s="32"/>
      <c r="O486" s="32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33"/>
      <c r="AJ486" s="33"/>
      <c r="AK486" s="33"/>
      <c r="AL486" s="33"/>
      <c r="AM486" s="33"/>
      <c r="AN486" s="33"/>
      <c r="AO486" s="33"/>
      <c r="AP486" s="33"/>
      <c r="AQ486" s="33"/>
      <c r="AR486" s="33"/>
      <c r="AS486" s="33"/>
      <c r="AT486" s="33"/>
      <c r="AU486" s="33"/>
      <c r="AV486" s="33"/>
      <c r="AW486" s="33"/>
      <c r="AX486" s="33"/>
      <c r="AY486" s="33"/>
      <c r="AZ486" s="33"/>
      <c r="BA486" s="33"/>
      <c r="BB486" s="33"/>
      <c r="BC486" s="33"/>
      <c r="BD486" s="33"/>
      <c r="BE486" s="33"/>
      <c r="BF486" s="33"/>
      <c r="BG486" s="33"/>
      <c r="BH486" s="33"/>
      <c r="BI486" s="33"/>
      <c r="BJ486" s="34"/>
      <c r="BK486" s="29"/>
      <c r="BL486" s="24"/>
      <c r="BM486" s="25"/>
      <c r="BN486" s="21"/>
      <c r="BO486" s="21"/>
      <c r="BP486" s="21"/>
      <c r="BQ486" s="23"/>
      <c r="BR486" s="24"/>
      <c r="BS486" s="25"/>
      <c r="BT486" s="30"/>
    </row>
    <row r="487" spans="1:72" s="22" customFormat="1" ht="154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31"/>
      <c r="L487" s="6"/>
      <c r="M487" s="33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33"/>
      <c r="AJ487" s="33"/>
      <c r="AK487" s="33"/>
      <c r="AL487" s="33"/>
      <c r="AM487" s="33"/>
      <c r="AN487" s="33"/>
      <c r="AO487" s="33"/>
      <c r="AP487" s="33"/>
      <c r="AQ487" s="33"/>
      <c r="AR487" s="33"/>
      <c r="AS487" s="33"/>
      <c r="AT487" s="33"/>
      <c r="AU487" s="33"/>
      <c r="AV487" s="33"/>
      <c r="AW487" s="33"/>
      <c r="AX487" s="33"/>
      <c r="AY487" s="33"/>
      <c r="AZ487" s="33"/>
      <c r="BA487" s="33"/>
      <c r="BB487" s="33"/>
      <c r="BC487" s="33"/>
      <c r="BD487" s="33"/>
      <c r="BE487" s="33"/>
      <c r="BF487" s="33"/>
      <c r="BG487" s="33"/>
      <c r="BH487" s="33"/>
      <c r="BI487" s="33"/>
      <c r="BJ487" s="34"/>
      <c r="BK487" s="29"/>
      <c r="BL487" s="24"/>
      <c r="BM487" s="25"/>
      <c r="BN487" s="36"/>
      <c r="BO487" s="36"/>
      <c r="BP487" s="36"/>
      <c r="BQ487" s="40"/>
      <c r="BR487" s="26"/>
      <c r="BS487" s="36"/>
      <c r="BT487" s="30"/>
    </row>
    <row r="488" spans="1:72" s="22" customFormat="1" ht="182.2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31"/>
      <c r="L488" s="6"/>
      <c r="M488" s="33"/>
      <c r="N488" s="34"/>
      <c r="O488" s="34"/>
      <c r="P488" s="34"/>
      <c r="Q488" s="34"/>
      <c r="R488" s="34"/>
      <c r="S488" s="34"/>
      <c r="T488" s="34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33"/>
      <c r="AJ488" s="33"/>
      <c r="AK488" s="33"/>
      <c r="AL488" s="33"/>
      <c r="AM488" s="33"/>
      <c r="AN488" s="33"/>
      <c r="AO488" s="33"/>
      <c r="AP488" s="33"/>
      <c r="AQ488" s="33"/>
      <c r="AR488" s="33"/>
      <c r="AS488" s="33"/>
      <c r="AT488" s="33"/>
      <c r="AU488" s="33"/>
      <c r="AV488" s="33"/>
      <c r="AW488" s="33"/>
      <c r="AX488" s="33"/>
      <c r="AY488" s="33"/>
      <c r="AZ488" s="33"/>
      <c r="BA488" s="33"/>
      <c r="BB488" s="21"/>
      <c r="BC488" s="21"/>
      <c r="BD488" s="21"/>
      <c r="BE488" s="21"/>
      <c r="BF488" s="21"/>
      <c r="BG488" s="33"/>
      <c r="BH488" s="33"/>
      <c r="BI488" s="34"/>
      <c r="BJ488" s="21"/>
      <c r="BK488" s="23"/>
      <c r="BL488" s="24"/>
      <c r="BM488" s="25"/>
      <c r="BN488" s="36"/>
      <c r="BO488" s="36"/>
      <c r="BP488" s="36"/>
      <c r="BQ488" s="40"/>
      <c r="BR488" s="26"/>
      <c r="BS488" s="36"/>
      <c r="BT488" s="30"/>
    </row>
    <row r="489" spans="1:72" s="22" customFormat="1" ht="182.2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31"/>
      <c r="L489" s="6"/>
      <c r="M489" s="33"/>
      <c r="N489" s="34"/>
      <c r="O489" s="34"/>
      <c r="P489" s="34"/>
      <c r="Q489" s="34"/>
      <c r="R489" s="34"/>
      <c r="S489" s="34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33"/>
      <c r="AJ489" s="33"/>
      <c r="AK489" s="33"/>
      <c r="AL489" s="33"/>
      <c r="AM489" s="33"/>
      <c r="AN489" s="33"/>
      <c r="AO489" s="33"/>
      <c r="AP489" s="33"/>
      <c r="AQ489" s="33"/>
      <c r="AR489" s="33"/>
      <c r="AS489" s="33"/>
      <c r="AT489" s="33"/>
      <c r="AU489" s="33"/>
      <c r="AV489" s="33"/>
      <c r="AW489" s="33"/>
      <c r="AX489" s="33"/>
      <c r="AY489" s="33"/>
      <c r="AZ489" s="33"/>
      <c r="BA489" s="33"/>
      <c r="BB489" s="21"/>
      <c r="BC489" s="21"/>
      <c r="BD489" s="21"/>
      <c r="BE489" s="21"/>
      <c r="BF489" s="21"/>
      <c r="BG489" s="21"/>
      <c r="BH489" s="21"/>
      <c r="BI489" s="21"/>
      <c r="BJ489" s="21"/>
      <c r="BK489" s="23"/>
      <c r="BL489" s="24"/>
      <c r="BM489" s="25"/>
      <c r="BN489" s="36"/>
      <c r="BO489" s="36"/>
      <c r="BP489" s="36"/>
      <c r="BQ489" s="40"/>
      <c r="BR489" s="26"/>
      <c r="BS489" s="36"/>
      <c r="BT489" s="30"/>
    </row>
    <row r="490" spans="1:72" s="22" customFormat="1" ht="312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31"/>
      <c r="L490" s="6"/>
      <c r="M490" s="33"/>
      <c r="N490" s="32"/>
      <c r="O490" s="32"/>
      <c r="P490" s="32"/>
      <c r="Q490" s="32"/>
      <c r="R490" s="32"/>
      <c r="S490" s="32"/>
      <c r="T490" s="32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33"/>
      <c r="AJ490" s="33"/>
      <c r="AK490" s="33"/>
      <c r="AL490" s="33"/>
      <c r="AM490" s="33"/>
      <c r="AN490" s="33"/>
      <c r="AO490" s="33"/>
      <c r="AP490" s="33"/>
      <c r="AQ490" s="33"/>
      <c r="AR490" s="33"/>
      <c r="AS490" s="33"/>
      <c r="AT490" s="33"/>
      <c r="AU490" s="33"/>
      <c r="AV490" s="33"/>
      <c r="AW490" s="33"/>
      <c r="AX490" s="33"/>
      <c r="AY490" s="33"/>
      <c r="AZ490" s="33"/>
      <c r="BA490" s="45"/>
      <c r="BB490" s="33"/>
      <c r="BC490" s="33"/>
      <c r="BD490" s="34"/>
      <c r="BE490" s="33"/>
      <c r="BF490" s="33"/>
      <c r="BG490" s="33"/>
      <c r="BH490" s="33"/>
      <c r="BI490" s="34"/>
      <c r="BJ490" s="33"/>
      <c r="BK490" s="29"/>
      <c r="BL490" s="24"/>
      <c r="BM490" s="25"/>
      <c r="BN490" s="26"/>
    </row>
    <row r="491" spans="1:72" s="22" customFormat="1" ht="174.7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31"/>
      <c r="L491" s="6"/>
      <c r="M491" s="33"/>
      <c r="N491" s="32"/>
      <c r="O491" s="31"/>
      <c r="P491" s="32"/>
      <c r="Q491" s="32"/>
      <c r="R491" s="32"/>
      <c r="S491" s="32"/>
      <c r="T491" s="32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33"/>
      <c r="AJ491" s="33"/>
      <c r="AK491" s="33"/>
      <c r="AL491" s="33"/>
      <c r="AM491" s="33"/>
      <c r="AN491" s="33"/>
      <c r="AO491" s="33"/>
      <c r="AP491" s="33"/>
      <c r="AQ491" s="33"/>
      <c r="AR491" s="33"/>
      <c r="AS491" s="33"/>
      <c r="AT491" s="33"/>
      <c r="AU491" s="33"/>
      <c r="AV491" s="33"/>
      <c r="AW491" s="33"/>
      <c r="AX491" s="33"/>
      <c r="AY491" s="33"/>
      <c r="AZ491" s="33"/>
      <c r="BA491" s="33"/>
      <c r="BB491" s="33"/>
      <c r="BC491" s="33"/>
      <c r="BD491" s="34"/>
      <c r="BE491" s="33"/>
      <c r="BF491" s="33"/>
      <c r="BG491" s="33"/>
      <c r="BH491" s="33"/>
      <c r="BI491" s="34"/>
      <c r="BJ491" s="33"/>
      <c r="BK491" s="29"/>
      <c r="BL491" s="24"/>
      <c r="BM491" s="25"/>
      <c r="BN491" s="26"/>
    </row>
    <row r="492" spans="1:72" s="22" customFormat="1" ht="167.2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31"/>
      <c r="L492" s="6"/>
      <c r="M492" s="33"/>
      <c r="N492" s="34"/>
      <c r="O492" s="34"/>
      <c r="P492" s="34"/>
      <c r="Q492" s="34"/>
      <c r="R492" s="34"/>
      <c r="S492" s="34"/>
      <c r="T492" s="34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33"/>
      <c r="AH492" s="33"/>
      <c r="AI492" s="33"/>
      <c r="AJ492" s="33"/>
      <c r="AK492" s="33"/>
      <c r="AL492" s="33"/>
      <c r="AM492" s="33"/>
      <c r="AN492" s="33"/>
      <c r="AO492" s="33"/>
      <c r="AP492" s="33"/>
      <c r="AQ492" s="33"/>
      <c r="AR492" s="33"/>
      <c r="AS492" s="33"/>
      <c r="AT492" s="33"/>
      <c r="AU492" s="33"/>
      <c r="AV492" s="33"/>
      <c r="AW492" s="33"/>
      <c r="AX492" s="33"/>
      <c r="AY492" s="33"/>
      <c r="AZ492" s="33"/>
      <c r="BA492" s="45"/>
      <c r="BB492" s="33"/>
      <c r="BC492" s="33"/>
      <c r="BD492" s="34"/>
      <c r="BE492" s="33"/>
      <c r="BF492" s="33"/>
      <c r="BG492" s="33"/>
      <c r="BH492" s="33"/>
      <c r="BI492" s="34"/>
      <c r="BJ492" s="33"/>
      <c r="BK492" s="29"/>
      <c r="BL492" s="24"/>
      <c r="BM492" s="25"/>
      <c r="BN492" s="26"/>
    </row>
    <row r="493" spans="1:72" s="22" customFormat="1" ht="167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31"/>
      <c r="L493" s="6"/>
      <c r="M493" s="33"/>
      <c r="N493" s="34"/>
      <c r="O493" s="34"/>
      <c r="P493" s="34"/>
      <c r="Q493" s="34"/>
      <c r="R493" s="34"/>
      <c r="S493" s="34"/>
      <c r="T493" s="34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33"/>
      <c r="AJ493" s="33"/>
      <c r="AK493" s="33"/>
      <c r="AL493" s="33"/>
      <c r="AM493" s="33"/>
      <c r="AN493" s="33"/>
      <c r="AO493" s="33"/>
      <c r="AP493" s="33"/>
      <c r="AQ493" s="33"/>
      <c r="AR493" s="33"/>
      <c r="AS493" s="33"/>
      <c r="AT493" s="33"/>
      <c r="AU493" s="33"/>
      <c r="AV493" s="33"/>
      <c r="AW493" s="33"/>
      <c r="AX493" s="33"/>
      <c r="AY493" s="33"/>
      <c r="AZ493" s="33"/>
      <c r="BA493" s="33"/>
      <c r="BB493" s="33"/>
      <c r="BC493" s="33"/>
      <c r="BD493" s="34"/>
      <c r="BE493" s="33"/>
      <c r="BF493" s="33"/>
      <c r="BG493" s="33"/>
      <c r="BH493" s="33"/>
      <c r="BI493" s="34"/>
      <c r="BJ493" s="33"/>
      <c r="BK493" s="29"/>
      <c r="BL493" s="24"/>
      <c r="BM493" s="25"/>
      <c r="BN493" s="26"/>
    </row>
    <row r="494" spans="1:72" s="22" customFormat="1" ht="167.2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31"/>
      <c r="L494" s="6"/>
      <c r="M494" s="33"/>
      <c r="N494" s="34"/>
      <c r="O494" s="34"/>
      <c r="P494" s="32"/>
      <c r="Q494" s="32"/>
      <c r="R494" s="32"/>
      <c r="S494" s="32"/>
      <c r="T494" s="32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33"/>
      <c r="AJ494" s="33"/>
      <c r="AK494" s="33"/>
      <c r="AL494" s="33"/>
      <c r="AM494" s="33"/>
      <c r="AN494" s="33"/>
      <c r="AO494" s="33"/>
      <c r="AP494" s="33"/>
      <c r="AQ494" s="33"/>
      <c r="AR494" s="33"/>
      <c r="AS494" s="33"/>
      <c r="AT494" s="33"/>
      <c r="AU494" s="33"/>
      <c r="AV494" s="33"/>
      <c r="AW494" s="33"/>
      <c r="AX494" s="33"/>
      <c r="AY494" s="33"/>
      <c r="AZ494" s="33"/>
      <c r="BA494" s="33"/>
      <c r="BB494" s="33"/>
      <c r="BC494" s="33"/>
      <c r="BD494" s="34"/>
      <c r="BE494" s="33"/>
      <c r="BF494" s="33"/>
      <c r="BG494" s="33"/>
      <c r="BH494" s="33"/>
      <c r="BI494" s="34"/>
      <c r="BJ494" s="33"/>
      <c r="BK494" s="29"/>
      <c r="BL494" s="24"/>
      <c r="BM494" s="25"/>
      <c r="BN494" s="26"/>
    </row>
    <row r="495" spans="1:72" s="22" customFormat="1" ht="372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31"/>
      <c r="L495" s="6"/>
      <c r="M495" s="33"/>
      <c r="N495" s="31"/>
      <c r="O495" s="31"/>
      <c r="P495" s="31"/>
      <c r="Q495" s="31"/>
      <c r="R495" s="31"/>
      <c r="S495" s="31"/>
      <c r="T495" s="3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4"/>
      <c r="BM495" s="21"/>
      <c r="BN495" s="21"/>
      <c r="BO495" s="21"/>
      <c r="BP495" s="21"/>
    </row>
    <row r="496" spans="1:72" s="22" customFormat="1" ht="257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31"/>
      <c r="L496" s="6"/>
      <c r="M496" s="33"/>
      <c r="N496" s="31"/>
      <c r="O496" s="31"/>
      <c r="P496" s="39"/>
      <c r="Q496" s="39"/>
      <c r="R496" s="39"/>
      <c r="S496" s="39"/>
      <c r="T496" s="3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4"/>
      <c r="BM496" s="21"/>
      <c r="BN496" s="21"/>
      <c r="BO496" s="21"/>
      <c r="BP496" s="21"/>
    </row>
    <row r="497" spans="1:70" s="22" customFormat="1" ht="25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18"/>
      <c r="L497" s="20"/>
      <c r="M497" s="21"/>
      <c r="N497" s="18"/>
      <c r="O497" s="18"/>
      <c r="P497" s="27"/>
      <c r="Q497" s="27"/>
      <c r="R497" s="27"/>
      <c r="S497" s="27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4"/>
      <c r="BM497" s="21"/>
      <c r="BN497" s="21"/>
      <c r="BO497" s="21"/>
      <c r="BP497" s="21"/>
    </row>
    <row r="498" spans="1:70" s="22" customFormat="1" ht="319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18"/>
      <c r="L498" s="20"/>
      <c r="M498" s="21"/>
      <c r="N498" s="23"/>
      <c r="O498" s="23"/>
      <c r="P498" s="23"/>
      <c r="Q498" s="23"/>
      <c r="R498" s="23"/>
      <c r="S498" s="23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4"/>
      <c r="BM498" s="21"/>
      <c r="BN498" s="21"/>
      <c r="BO498" s="21"/>
      <c r="BP498" s="21"/>
    </row>
    <row r="499" spans="1:70" s="22" customFormat="1" ht="409.6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31"/>
      <c r="L499" s="31"/>
      <c r="M499" s="31"/>
      <c r="N499" s="32"/>
      <c r="O499" s="31"/>
      <c r="P499" s="32"/>
      <c r="Q499" s="32"/>
      <c r="R499" s="32"/>
      <c r="S499" s="32"/>
      <c r="T499" s="3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  <c r="AH499" s="33"/>
      <c r="AI499" s="33"/>
      <c r="AJ499" s="33"/>
      <c r="AK499" s="33"/>
      <c r="AL499" s="33"/>
      <c r="AM499" s="33"/>
      <c r="AN499" s="33"/>
      <c r="AO499" s="33"/>
      <c r="AP499" s="33"/>
      <c r="AQ499" s="33"/>
      <c r="AR499" s="33"/>
      <c r="AS499" s="33"/>
      <c r="AT499" s="33"/>
      <c r="AU499" s="33"/>
      <c r="AV499" s="33"/>
      <c r="AW499" s="33"/>
      <c r="AX499" s="33"/>
      <c r="AY499" s="33"/>
      <c r="AZ499" s="33"/>
      <c r="BA499" s="33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4"/>
      <c r="BM499" s="21"/>
      <c r="BN499" s="21"/>
      <c r="BO499" s="21"/>
      <c r="BP499" s="21"/>
    </row>
    <row r="500" spans="1:70" s="22" customFormat="1" ht="141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31"/>
      <c r="L500" s="6"/>
      <c r="M500" s="33"/>
      <c r="N500" s="34"/>
      <c r="O500" s="34"/>
      <c r="P500" s="34"/>
      <c r="Q500" s="34"/>
      <c r="R500" s="34"/>
      <c r="S500" s="34"/>
      <c r="T500" s="35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  <c r="AH500" s="33"/>
      <c r="AI500" s="33"/>
      <c r="AJ500" s="33"/>
      <c r="AK500" s="33"/>
      <c r="AL500" s="33"/>
      <c r="AM500" s="33"/>
      <c r="AN500" s="33"/>
      <c r="AO500" s="33"/>
      <c r="AP500" s="33"/>
      <c r="AQ500" s="33"/>
      <c r="AR500" s="33"/>
      <c r="AS500" s="33"/>
      <c r="AT500" s="33"/>
      <c r="AU500" s="33"/>
      <c r="AV500" s="33"/>
      <c r="AW500" s="33"/>
      <c r="AX500" s="33"/>
      <c r="AY500" s="33"/>
      <c r="AZ500" s="33"/>
      <c r="BA500" s="33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4"/>
      <c r="BM500" s="21"/>
      <c r="BN500" s="21"/>
      <c r="BO500" s="21"/>
      <c r="BP500" s="21"/>
    </row>
    <row r="501" spans="1:70" s="22" customFormat="1" ht="141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31"/>
      <c r="L501" s="6"/>
      <c r="M501" s="31"/>
      <c r="N501" s="34"/>
      <c r="O501" s="34"/>
      <c r="P501" s="34"/>
      <c r="Q501" s="34"/>
      <c r="R501" s="34"/>
      <c r="S501" s="34"/>
      <c r="T501" s="34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  <c r="AG501" s="33"/>
      <c r="AH501" s="33"/>
      <c r="AI501" s="33"/>
      <c r="AJ501" s="33"/>
      <c r="AK501" s="33"/>
      <c r="AL501" s="33"/>
      <c r="AM501" s="33"/>
      <c r="AN501" s="33"/>
      <c r="AO501" s="33"/>
      <c r="AP501" s="33"/>
      <c r="AQ501" s="33"/>
      <c r="AR501" s="33"/>
      <c r="AS501" s="33"/>
      <c r="AT501" s="33"/>
      <c r="AU501" s="33"/>
      <c r="AV501" s="33"/>
      <c r="AW501" s="33"/>
      <c r="AX501" s="33"/>
      <c r="AY501" s="33"/>
      <c r="AZ501" s="33"/>
      <c r="BA501" s="33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4"/>
      <c r="BM501" s="21"/>
      <c r="BN501" s="21"/>
      <c r="BO501" s="21"/>
      <c r="BP501" s="21"/>
    </row>
    <row r="502" spans="1:70" s="22" customFormat="1" ht="292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31"/>
      <c r="L502" s="6"/>
      <c r="M502" s="33"/>
      <c r="N502" s="37"/>
      <c r="O502" s="31"/>
      <c r="P502" s="37"/>
      <c r="Q502" s="37"/>
      <c r="R502" s="37"/>
      <c r="S502" s="37"/>
      <c r="T502" s="37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4"/>
      <c r="BM502" s="21"/>
      <c r="BN502" s="21"/>
      <c r="BO502" s="21"/>
      <c r="BP502" s="24"/>
      <c r="BQ502" s="25"/>
      <c r="BR502" s="26"/>
    </row>
    <row r="503" spans="1:70" s="22" customFormat="1" ht="177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31"/>
      <c r="L503" s="6"/>
      <c r="M503" s="33"/>
      <c r="N503" s="31"/>
      <c r="O503" s="31"/>
      <c r="P503" s="39"/>
      <c r="Q503" s="39"/>
      <c r="R503" s="39"/>
      <c r="S503" s="39"/>
      <c r="T503" s="3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1"/>
      <c r="BP503" s="24"/>
      <c r="BQ503" s="25"/>
      <c r="BR503" s="26"/>
    </row>
  </sheetData>
  <autoFilter ref="A2:BM475"/>
  <mergeCells count="3">
    <mergeCell ref="L219:L220"/>
    <mergeCell ref="L34:L35"/>
    <mergeCell ref="L22:L23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484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F7" sqref="F7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77.5703125" style="3" customWidth="1"/>
    <col min="9" max="9" width="149.42578125" style="2" customWidth="1"/>
    <col min="10" max="10" width="74.140625" style="2" customWidth="1"/>
    <col min="11" max="11" width="14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9" width="29.85546875" style="14" customWidth="1"/>
    <col min="20" max="20" width="33.7109375" style="14" customWidth="1"/>
    <col min="21" max="21" width="12.42578125" style="1" hidden="1" customWidth="1"/>
    <col min="22" max="22" width="22.42578125" style="1" hidden="1" customWidth="1"/>
    <col min="23" max="23" width="10.140625" style="1" hidden="1" customWidth="1"/>
    <col min="24" max="24" width="30.5703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31.42578125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hidden="1" customWidth="1"/>
    <col min="38" max="38" width="25.42578125" style="1" hidden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16.710937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hidden="1" customWidth="1"/>
    <col min="52" max="52" width="24.28515625" style="1" hidden="1" customWidth="1"/>
    <col min="53" max="53" width="33.855468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25</v>
      </c>
      <c r="C2" s="6" t="s">
        <v>26</v>
      </c>
      <c r="D2" s="6" t="s">
        <v>33</v>
      </c>
      <c r="E2" s="6" t="s">
        <v>28</v>
      </c>
      <c r="F2" s="6" t="s">
        <v>1</v>
      </c>
      <c r="G2" s="6" t="s">
        <v>2</v>
      </c>
      <c r="H2" s="6" t="s">
        <v>20</v>
      </c>
      <c r="I2" s="6" t="s">
        <v>24</v>
      </c>
      <c r="J2" s="6" t="s">
        <v>3</v>
      </c>
      <c r="K2" s="6" t="s">
        <v>29</v>
      </c>
      <c r="L2" s="13" t="s">
        <v>34</v>
      </c>
      <c r="M2" s="13" t="s">
        <v>35</v>
      </c>
      <c r="N2" s="13" t="s">
        <v>36</v>
      </c>
      <c r="O2" s="13"/>
      <c r="P2" s="13" t="s">
        <v>37</v>
      </c>
      <c r="Q2" s="13" t="s">
        <v>38</v>
      </c>
      <c r="R2" s="13" t="s">
        <v>39</v>
      </c>
      <c r="S2" s="13" t="s">
        <v>40</v>
      </c>
      <c r="T2" s="13" t="s">
        <v>41</v>
      </c>
      <c r="U2" s="6" t="s">
        <v>4</v>
      </c>
      <c r="V2" s="6"/>
      <c r="W2" s="6" t="s">
        <v>23</v>
      </c>
      <c r="X2" s="6"/>
      <c r="Y2" s="6" t="s">
        <v>30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27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36</v>
      </c>
      <c r="BA2" s="6" t="s">
        <v>16</v>
      </c>
      <c r="BB2" s="6" t="s">
        <v>42</v>
      </c>
      <c r="BC2" s="6" t="s">
        <v>17</v>
      </c>
      <c r="BD2" s="6"/>
      <c r="BE2" s="6" t="s">
        <v>18</v>
      </c>
      <c r="BF2" s="6"/>
      <c r="BG2" s="6" t="s">
        <v>32</v>
      </c>
      <c r="BH2" s="6"/>
      <c r="BI2" s="6" t="s">
        <v>31</v>
      </c>
      <c r="BJ2" s="6"/>
      <c r="BK2" s="16" t="s">
        <v>22</v>
      </c>
      <c r="BL2" s="9" t="s">
        <v>21</v>
      </c>
      <c r="BM2" s="12" t="s">
        <v>19</v>
      </c>
      <c r="BN2" s="7"/>
    </row>
    <row r="3" spans="1:70" s="162" customFormat="1" ht="409.5" customHeight="1" x14ac:dyDescent="0.25">
      <c r="A3" s="148" t="s">
        <v>51</v>
      </c>
      <c r="B3" s="149" t="s">
        <v>54</v>
      </c>
      <c r="C3" s="150">
        <v>466.1</v>
      </c>
      <c r="D3" s="150">
        <v>466.1</v>
      </c>
      <c r="E3" s="151">
        <v>12</v>
      </c>
      <c r="F3" s="149" t="s">
        <v>57</v>
      </c>
      <c r="G3" s="149" t="s">
        <v>44</v>
      </c>
      <c r="H3" s="149" t="s">
        <v>60</v>
      </c>
      <c r="I3" s="149" t="s">
        <v>163</v>
      </c>
      <c r="J3" s="149" t="s">
        <v>164</v>
      </c>
      <c r="K3" s="152" t="s">
        <v>161</v>
      </c>
      <c r="L3" s="152"/>
      <c r="M3" s="152"/>
      <c r="N3" s="152">
        <f>SUM(N4:N6)</f>
        <v>748.41999999999985</v>
      </c>
      <c r="O3" s="152">
        <f t="shared" ref="O3:T3" si="0">SUM(O4:O6)</f>
        <v>0</v>
      </c>
      <c r="P3" s="152">
        <f t="shared" si="0"/>
        <v>31.2544</v>
      </c>
      <c r="Q3" s="152">
        <f t="shared" si="0"/>
        <v>223.48480000000001</v>
      </c>
      <c r="R3" s="152">
        <f t="shared" si="0"/>
        <v>475.26</v>
      </c>
      <c r="S3" s="152">
        <f t="shared" si="0"/>
        <v>18.4208</v>
      </c>
      <c r="T3" s="152">
        <f t="shared" si="0"/>
        <v>748.41999999999985</v>
      </c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7"/>
      <c r="AJ3" s="154"/>
      <c r="AK3" s="154"/>
      <c r="AL3" s="154"/>
      <c r="AM3" s="154"/>
      <c r="AN3" s="154"/>
      <c r="AO3" s="154"/>
      <c r="AP3" s="154"/>
      <c r="AQ3" s="154" t="s">
        <v>157</v>
      </c>
      <c r="AR3" s="154">
        <f>T4+T5</f>
        <v>550.2399999999999</v>
      </c>
      <c r="AS3" s="154"/>
      <c r="AT3" s="154"/>
      <c r="AU3" s="154"/>
      <c r="AV3" s="154"/>
      <c r="AW3" s="154"/>
      <c r="AX3" s="154"/>
      <c r="AY3" s="154"/>
      <c r="AZ3" s="154"/>
      <c r="BA3" s="157">
        <v>0.18</v>
      </c>
      <c r="BB3" s="157">
        <f>T6</f>
        <v>198.18</v>
      </c>
      <c r="BC3" s="154"/>
      <c r="BD3" s="154"/>
      <c r="BE3" s="152"/>
      <c r="BF3" s="156"/>
      <c r="BG3" s="156"/>
      <c r="BH3" s="154"/>
      <c r="BI3" s="154"/>
      <c r="BJ3" s="154"/>
      <c r="BK3" s="157">
        <f>AR3+BB3</f>
        <v>748.41999999999985</v>
      </c>
      <c r="BL3" s="158">
        <v>42748</v>
      </c>
      <c r="BM3" s="154" t="s">
        <v>158</v>
      </c>
      <c r="BN3" s="154"/>
      <c r="BO3" s="159"/>
      <c r="BP3" s="160"/>
      <c r="BQ3" s="158"/>
      <c r="BR3" s="161"/>
    </row>
    <row r="4" spans="1:70" s="92" customFormat="1" ht="131.44999999999999" customHeight="1" x14ac:dyDescent="0.25">
      <c r="A4" s="79"/>
      <c r="B4" s="80"/>
      <c r="C4" s="81"/>
      <c r="D4" s="81"/>
      <c r="E4" s="82"/>
      <c r="F4" s="80"/>
      <c r="G4" s="80"/>
      <c r="H4" s="80"/>
      <c r="I4" s="80"/>
      <c r="J4" s="80"/>
      <c r="K4" s="83"/>
      <c r="L4" s="167" t="s">
        <v>12</v>
      </c>
      <c r="M4" s="83" t="s">
        <v>172</v>
      </c>
      <c r="N4" s="84">
        <f>T4</f>
        <v>540.58999999999992</v>
      </c>
      <c r="O4" s="84"/>
      <c r="P4" s="84">
        <v>15.4</v>
      </c>
      <c r="Q4" s="84">
        <v>43.4</v>
      </c>
      <c r="R4" s="84">
        <v>475.26</v>
      </c>
      <c r="S4" s="84">
        <v>6.53</v>
      </c>
      <c r="T4" s="84">
        <f t="shared" ref="T4:T5" si="1">SUM(P4:S4)</f>
        <v>540.58999999999992</v>
      </c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6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6"/>
      <c r="BB4" s="86"/>
      <c r="BC4" s="85"/>
      <c r="BD4" s="85"/>
      <c r="BE4" s="83"/>
      <c r="BF4" s="87"/>
      <c r="BG4" s="87"/>
      <c r="BH4" s="85"/>
      <c r="BI4" s="85"/>
      <c r="BJ4" s="85"/>
      <c r="BK4" s="86"/>
      <c r="BL4" s="88"/>
      <c r="BM4" s="85"/>
      <c r="BN4" s="85"/>
      <c r="BO4" s="89"/>
      <c r="BP4" s="90"/>
      <c r="BQ4" s="88"/>
      <c r="BR4" s="91"/>
    </row>
    <row r="5" spans="1:70" s="92" customFormat="1" ht="131.44999999999999" customHeight="1" x14ac:dyDescent="0.25">
      <c r="A5" s="79"/>
      <c r="B5" s="80"/>
      <c r="C5" s="81"/>
      <c r="D5" s="81"/>
      <c r="E5" s="82"/>
      <c r="F5" s="80"/>
      <c r="G5" s="80"/>
      <c r="H5" s="80"/>
      <c r="I5" s="80"/>
      <c r="J5" s="80"/>
      <c r="K5" s="83"/>
      <c r="L5" s="168"/>
      <c r="M5" s="83" t="s">
        <v>173</v>
      </c>
      <c r="N5" s="84">
        <f>T5</f>
        <v>9.65</v>
      </c>
      <c r="O5" s="84"/>
      <c r="P5" s="84">
        <v>0</v>
      </c>
      <c r="Q5" s="84">
        <v>9.65</v>
      </c>
      <c r="R5" s="84" t="s">
        <v>145</v>
      </c>
      <c r="S5" s="84">
        <v>0</v>
      </c>
      <c r="T5" s="84">
        <f t="shared" si="1"/>
        <v>9.65</v>
      </c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6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6"/>
      <c r="BB5" s="86"/>
      <c r="BC5" s="85"/>
      <c r="BD5" s="85"/>
      <c r="BE5" s="83"/>
      <c r="BF5" s="87"/>
      <c r="BG5" s="87"/>
      <c r="BH5" s="85"/>
      <c r="BI5" s="85"/>
      <c r="BJ5" s="85"/>
      <c r="BK5" s="86"/>
      <c r="BL5" s="88"/>
      <c r="BM5" s="85"/>
      <c r="BN5" s="85"/>
      <c r="BO5" s="89"/>
      <c r="BP5" s="90"/>
      <c r="BQ5" s="88"/>
      <c r="BR5" s="91"/>
    </row>
    <row r="6" spans="1:70" s="92" customFormat="1" ht="131.44999999999999" customHeight="1" x14ac:dyDescent="0.25">
      <c r="A6" s="79"/>
      <c r="B6" s="80"/>
      <c r="C6" s="81"/>
      <c r="D6" s="81"/>
      <c r="E6" s="82"/>
      <c r="F6" s="80"/>
      <c r="G6" s="80"/>
      <c r="H6" s="80"/>
      <c r="I6" s="80"/>
      <c r="J6" s="80"/>
      <c r="K6" s="83"/>
      <c r="L6" s="6" t="s">
        <v>16</v>
      </c>
      <c r="M6" s="84">
        <f>BA3</f>
        <v>0.18</v>
      </c>
      <c r="N6" s="84">
        <f>M6*1101</f>
        <v>198.18</v>
      </c>
      <c r="O6" s="84"/>
      <c r="P6" s="84">
        <f>N6*0.08</f>
        <v>15.8544</v>
      </c>
      <c r="Q6" s="84">
        <f>N6*0.86</f>
        <v>170.4348</v>
      </c>
      <c r="R6" s="84">
        <v>0</v>
      </c>
      <c r="S6" s="84">
        <f>N6*0.06</f>
        <v>11.8908</v>
      </c>
      <c r="T6" s="84">
        <f>SUM(P6:S6)</f>
        <v>198.18</v>
      </c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6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6"/>
      <c r="BB6" s="86"/>
      <c r="BC6" s="85"/>
      <c r="BD6" s="85"/>
      <c r="BE6" s="83"/>
      <c r="BF6" s="87"/>
      <c r="BG6" s="87"/>
      <c r="BH6" s="85"/>
      <c r="BI6" s="85"/>
      <c r="BJ6" s="85"/>
      <c r="BK6" s="86"/>
      <c r="BL6" s="88"/>
      <c r="BM6" s="85"/>
      <c r="BN6" s="85"/>
      <c r="BO6" s="89"/>
      <c r="BP6" s="90"/>
      <c r="BQ6" s="88"/>
      <c r="BR6" s="91"/>
    </row>
    <row r="7" spans="1:70" s="162" customFormat="1" ht="212.25" customHeight="1" x14ac:dyDescent="0.25">
      <c r="A7" s="148" t="s">
        <v>47</v>
      </c>
      <c r="B7" s="149" t="s">
        <v>48</v>
      </c>
      <c r="C7" s="150">
        <v>466.1</v>
      </c>
      <c r="D7" s="150">
        <v>466.1</v>
      </c>
      <c r="E7" s="151">
        <v>9</v>
      </c>
      <c r="F7" s="149" t="s">
        <v>49</v>
      </c>
      <c r="G7" s="149" t="s">
        <v>44</v>
      </c>
      <c r="H7" s="149" t="s">
        <v>50</v>
      </c>
      <c r="I7" s="149" t="s">
        <v>46</v>
      </c>
      <c r="J7" s="149" t="s">
        <v>159</v>
      </c>
      <c r="K7" s="152" t="s">
        <v>162</v>
      </c>
      <c r="L7" s="152"/>
      <c r="M7" s="152"/>
      <c r="N7" s="152"/>
      <c r="O7" s="152"/>
      <c r="P7" s="152"/>
      <c r="Q7" s="152"/>
      <c r="R7" s="152"/>
      <c r="S7" s="152"/>
      <c r="T7" s="152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7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7"/>
      <c r="BB7" s="157"/>
      <c r="BC7" s="154"/>
      <c r="BD7" s="154"/>
      <c r="BE7" s="152"/>
      <c r="BF7" s="156"/>
      <c r="BG7" s="156"/>
      <c r="BH7" s="154"/>
      <c r="BI7" s="154"/>
      <c r="BJ7" s="154"/>
      <c r="BK7" s="157"/>
      <c r="BL7" s="158">
        <v>42749</v>
      </c>
      <c r="BM7" s="154" t="s">
        <v>160</v>
      </c>
      <c r="BN7" s="154"/>
      <c r="BO7" s="159"/>
      <c r="BP7" s="160"/>
      <c r="BQ7" s="158"/>
      <c r="BR7" s="161"/>
    </row>
    <row r="8" spans="1:70" s="162" customFormat="1" ht="409.5" customHeight="1" x14ac:dyDescent="0.25">
      <c r="A8" s="148" t="s">
        <v>52</v>
      </c>
      <c r="B8" s="149" t="s">
        <v>55</v>
      </c>
      <c r="C8" s="150">
        <v>466.1</v>
      </c>
      <c r="D8" s="150">
        <v>466.1</v>
      </c>
      <c r="E8" s="151">
        <v>12</v>
      </c>
      <c r="F8" s="149" t="s">
        <v>58</v>
      </c>
      <c r="G8" s="149" t="s">
        <v>44</v>
      </c>
      <c r="H8" s="149" t="s">
        <v>61</v>
      </c>
      <c r="I8" s="149" t="s">
        <v>165</v>
      </c>
      <c r="J8" s="149" t="s">
        <v>63</v>
      </c>
      <c r="K8" s="152" t="s">
        <v>166</v>
      </c>
      <c r="L8" s="152"/>
      <c r="M8" s="152"/>
      <c r="N8" s="152">
        <f>SUM(N9:N12)</f>
        <v>2478.4599999999996</v>
      </c>
      <c r="O8" s="152">
        <f t="shared" ref="O8:T8" si="2">SUM(O9:O12)</f>
        <v>0</v>
      </c>
      <c r="P8" s="152">
        <f t="shared" si="2"/>
        <v>170.06800000000001</v>
      </c>
      <c r="Q8" s="152">
        <f t="shared" si="2"/>
        <v>1681.6010000000001</v>
      </c>
      <c r="R8" s="152">
        <f t="shared" si="2"/>
        <v>520.43999999999994</v>
      </c>
      <c r="S8" s="152">
        <f t="shared" si="2"/>
        <v>106.351</v>
      </c>
      <c r="T8" s="152">
        <f t="shared" si="2"/>
        <v>2478.4599999999996</v>
      </c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 t="s">
        <v>168</v>
      </c>
      <c r="AF8" s="154">
        <f>T9</f>
        <v>1491.9999999999998</v>
      </c>
      <c r="AG8" s="154"/>
      <c r="AH8" s="154"/>
      <c r="AI8" s="157">
        <v>1</v>
      </c>
      <c r="AJ8" s="154">
        <f>T10</f>
        <v>60.52</v>
      </c>
      <c r="AK8" s="154"/>
      <c r="AL8" s="154"/>
      <c r="AM8" s="154"/>
      <c r="AN8" s="154"/>
      <c r="AO8" s="154"/>
      <c r="AP8" s="154"/>
      <c r="AQ8" s="154" t="s">
        <v>170</v>
      </c>
      <c r="AR8" s="154">
        <f>T11</f>
        <v>540.58999999999992</v>
      </c>
      <c r="AS8" s="154"/>
      <c r="AT8" s="154"/>
      <c r="AU8" s="154"/>
      <c r="AV8" s="154"/>
      <c r="AW8" s="154"/>
      <c r="AX8" s="154"/>
      <c r="AY8" s="154"/>
      <c r="AZ8" s="154"/>
      <c r="BA8" s="157" t="s">
        <v>169</v>
      </c>
      <c r="BB8" s="157">
        <f>T12</f>
        <v>385.34999999999991</v>
      </c>
      <c r="BC8" s="154"/>
      <c r="BD8" s="154"/>
      <c r="BE8" s="152"/>
      <c r="BF8" s="156"/>
      <c r="BG8" s="156"/>
      <c r="BH8" s="154"/>
      <c r="BI8" s="154"/>
      <c r="BJ8" s="154"/>
      <c r="BK8" s="157">
        <f>AF8+AJ8+AR8+BB8</f>
        <v>2478.4599999999996</v>
      </c>
      <c r="BL8" s="158">
        <v>42782</v>
      </c>
      <c r="BM8" s="154"/>
      <c r="BN8" s="154"/>
      <c r="BO8" s="159"/>
      <c r="BP8" s="160"/>
      <c r="BQ8" s="158"/>
      <c r="BR8" s="161"/>
    </row>
    <row r="9" spans="1:70" s="92" customFormat="1" ht="195" customHeight="1" x14ac:dyDescent="0.25">
      <c r="A9" s="79"/>
      <c r="B9" s="80"/>
      <c r="C9" s="81"/>
      <c r="D9" s="81"/>
      <c r="E9" s="82"/>
      <c r="F9" s="80"/>
      <c r="G9" s="80"/>
      <c r="H9" s="80"/>
      <c r="I9" s="80"/>
      <c r="J9" s="80"/>
      <c r="K9" s="83"/>
      <c r="L9" s="6" t="s">
        <v>7</v>
      </c>
      <c r="M9" s="93" t="str">
        <f>AE8</f>
        <v>1 км (в том числе 0,4 км с учетом обеспечения возможности совместной подвески ВЛИ-0,4 кВ)</v>
      </c>
      <c r="N9" s="84">
        <f>1*1492</f>
        <v>1492</v>
      </c>
      <c r="O9" s="84"/>
      <c r="P9" s="84">
        <f>N9*0.08</f>
        <v>119.36</v>
      </c>
      <c r="Q9" s="84">
        <f>N9*0.87</f>
        <v>1298.04</v>
      </c>
      <c r="R9" s="84">
        <v>0</v>
      </c>
      <c r="S9" s="84">
        <f>N9*0.05</f>
        <v>74.600000000000009</v>
      </c>
      <c r="T9" s="84">
        <f>SUM(P9:S9)</f>
        <v>1491.9999999999998</v>
      </c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6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6"/>
      <c r="BB9" s="86"/>
      <c r="BC9" s="85"/>
      <c r="BD9" s="85"/>
      <c r="BE9" s="83"/>
      <c r="BF9" s="87"/>
      <c r="BG9" s="87"/>
      <c r="BH9" s="85"/>
      <c r="BI9" s="85"/>
      <c r="BJ9" s="85"/>
      <c r="BK9" s="86"/>
      <c r="BL9" s="88"/>
      <c r="BM9" s="85"/>
      <c r="BN9" s="85"/>
      <c r="BO9" s="89"/>
      <c r="BP9" s="90"/>
      <c r="BQ9" s="88"/>
      <c r="BR9" s="91"/>
    </row>
    <row r="10" spans="1:70" s="92" customFormat="1" ht="139.15" customHeight="1" x14ac:dyDescent="0.25">
      <c r="A10" s="79"/>
      <c r="B10" s="80"/>
      <c r="C10" s="81"/>
      <c r="D10" s="81"/>
      <c r="E10" s="82"/>
      <c r="F10" s="80"/>
      <c r="G10" s="80"/>
      <c r="H10" s="80"/>
      <c r="I10" s="80"/>
      <c r="J10" s="80"/>
      <c r="K10" s="83"/>
      <c r="L10" s="6" t="s">
        <v>9</v>
      </c>
      <c r="M10" s="93">
        <f>AI8</f>
        <v>1</v>
      </c>
      <c r="N10" s="84">
        <f>T10</f>
        <v>60.52</v>
      </c>
      <c r="O10" s="84"/>
      <c r="P10" s="84">
        <v>4.4800000000000004</v>
      </c>
      <c r="Q10" s="84">
        <v>8.76</v>
      </c>
      <c r="R10" s="84">
        <v>45.18</v>
      </c>
      <c r="S10" s="84">
        <v>2.1</v>
      </c>
      <c r="T10" s="84">
        <f t="shared" ref="T10:T11" si="3">SUM(P10:S10)</f>
        <v>60.52</v>
      </c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6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6"/>
      <c r="BB10" s="86"/>
      <c r="BC10" s="85"/>
      <c r="BD10" s="85"/>
      <c r="BE10" s="83"/>
      <c r="BF10" s="87"/>
      <c r="BG10" s="87"/>
      <c r="BH10" s="85"/>
      <c r="BI10" s="85"/>
      <c r="BJ10" s="85"/>
      <c r="BK10" s="86"/>
      <c r="BL10" s="88"/>
      <c r="BM10" s="85"/>
      <c r="BN10" s="85"/>
      <c r="BO10" s="89"/>
      <c r="BP10" s="90"/>
      <c r="BQ10" s="88"/>
      <c r="BR10" s="91"/>
    </row>
    <row r="11" spans="1:70" s="92" customFormat="1" ht="139.15" customHeight="1" x14ac:dyDescent="0.25">
      <c r="A11" s="79"/>
      <c r="B11" s="80"/>
      <c r="C11" s="81"/>
      <c r="D11" s="81"/>
      <c r="E11" s="82"/>
      <c r="F11" s="80"/>
      <c r="G11" s="80"/>
      <c r="H11" s="80"/>
      <c r="I11" s="80"/>
      <c r="J11" s="80"/>
      <c r="K11" s="83"/>
      <c r="L11" s="6" t="s">
        <v>12</v>
      </c>
      <c r="M11" s="93" t="str">
        <f>AQ8</f>
        <v xml:space="preserve">Монтаж КТП 250 кВА (с тр-ром 160 кВА)
</v>
      </c>
      <c r="N11" s="84">
        <f>T11</f>
        <v>540.58999999999992</v>
      </c>
      <c r="O11" s="84"/>
      <c r="P11" s="84">
        <v>15.4</v>
      </c>
      <c r="Q11" s="84">
        <v>43.4</v>
      </c>
      <c r="R11" s="84">
        <v>475.26</v>
      </c>
      <c r="S11" s="84">
        <v>6.53</v>
      </c>
      <c r="T11" s="84">
        <f t="shared" si="3"/>
        <v>540.58999999999992</v>
      </c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6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6"/>
      <c r="BB11" s="86"/>
      <c r="BC11" s="85"/>
      <c r="BD11" s="85"/>
      <c r="BE11" s="83"/>
      <c r="BF11" s="87"/>
      <c r="BG11" s="87"/>
      <c r="BH11" s="85"/>
      <c r="BI11" s="85"/>
      <c r="BJ11" s="85"/>
      <c r="BK11" s="86"/>
      <c r="BL11" s="88"/>
      <c r="BM11" s="85"/>
      <c r="BN11" s="85"/>
      <c r="BO11" s="89"/>
      <c r="BP11" s="90"/>
      <c r="BQ11" s="88"/>
      <c r="BR11" s="91"/>
    </row>
    <row r="12" spans="1:70" s="92" customFormat="1" ht="139.15" customHeight="1" x14ac:dyDescent="0.25">
      <c r="A12" s="79"/>
      <c r="B12" s="80"/>
      <c r="C12" s="81"/>
      <c r="D12" s="81"/>
      <c r="E12" s="82"/>
      <c r="F12" s="80"/>
      <c r="G12" s="80"/>
      <c r="H12" s="80"/>
      <c r="I12" s="80"/>
      <c r="J12" s="80"/>
      <c r="K12" s="83"/>
      <c r="L12" s="6" t="s">
        <v>16</v>
      </c>
      <c r="M12" s="93" t="str">
        <f>BA8</f>
        <v xml:space="preserve">0,35 км совместной подвеской по опорам проектируемого ответвления от ВЛ-10 кВ </v>
      </c>
      <c r="N12" s="84">
        <f>0.35*1101</f>
        <v>385.34999999999997</v>
      </c>
      <c r="O12" s="84"/>
      <c r="P12" s="84">
        <f>N12*0.08</f>
        <v>30.827999999999999</v>
      </c>
      <c r="Q12" s="84">
        <f>N12*0.86</f>
        <v>331.40099999999995</v>
      </c>
      <c r="R12" s="84">
        <v>0</v>
      </c>
      <c r="S12" s="84">
        <f>N12*0.06</f>
        <v>23.120999999999999</v>
      </c>
      <c r="T12" s="84">
        <f>SUM(P12:S12)</f>
        <v>385.34999999999991</v>
      </c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6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6"/>
      <c r="BB12" s="86"/>
      <c r="BC12" s="85"/>
      <c r="BD12" s="85"/>
      <c r="BE12" s="83"/>
      <c r="BF12" s="87"/>
      <c r="BG12" s="87"/>
      <c r="BH12" s="85"/>
      <c r="BI12" s="85"/>
      <c r="BJ12" s="85"/>
      <c r="BK12" s="86"/>
      <c r="BL12" s="88"/>
      <c r="BM12" s="85"/>
      <c r="BN12" s="85"/>
      <c r="BO12" s="89"/>
      <c r="BP12" s="90"/>
      <c r="BQ12" s="88"/>
      <c r="BR12" s="91"/>
    </row>
    <row r="13" spans="1:70" s="162" customFormat="1" ht="212.25" customHeight="1" x14ac:dyDescent="0.25">
      <c r="A13" s="148" t="s">
        <v>53</v>
      </c>
      <c r="B13" s="149" t="s">
        <v>56</v>
      </c>
      <c r="C13" s="150">
        <v>466.1</v>
      </c>
      <c r="D13" s="150">
        <v>466.1</v>
      </c>
      <c r="E13" s="151">
        <v>9</v>
      </c>
      <c r="F13" s="149" t="s">
        <v>59</v>
      </c>
      <c r="G13" s="149" t="s">
        <v>44</v>
      </c>
      <c r="H13" s="149" t="s">
        <v>62</v>
      </c>
      <c r="I13" s="149" t="s">
        <v>167</v>
      </c>
      <c r="J13" s="149" t="s">
        <v>64</v>
      </c>
      <c r="K13" s="152"/>
      <c r="L13" s="152"/>
      <c r="M13" s="152"/>
      <c r="N13" s="152">
        <f>SUM(N14)</f>
        <v>109.11269999999998</v>
      </c>
      <c r="O13" s="152">
        <f t="shared" ref="O13:T13" si="4">SUM(O14)</f>
        <v>0</v>
      </c>
      <c r="P13" s="152">
        <f t="shared" si="4"/>
        <v>8.7290159999999979</v>
      </c>
      <c r="Q13" s="152">
        <f t="shared" si="4"/>
        <v>93.836921999999973</v>
      </c>
      <c r="R13" s="152">
        <f t="shared" si="4"/>
        <v>0</v>
      </c>
      <c r="S13" s="152">
        <f t="shared" si="4"/>
        <v>6.5467619999999984</v>
      </c>
      <c r="T13" s="152">
        <f t="shared" si="4"/>
        <v>109.11269999999998</v>
      </c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7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7" t="s">
        <v>171</v>
      </c>
      <c r="BB13" s="157">
        <f>T14</f>
        <v>109.11269999999998</v>
      </c>
      <c r="BC13" s="154"/>
      <c r="BD13" s="154"/>
      <c r="BE13" s="152"/>
      <c r="BF13" s="156"/>
      <c r="BG13" s="156"/>
      <c r="BH13" s="154"/>
      <c r="BI13" s="154"/>
      <c r="BJ13" s="154"/>
      <c r="BK13" s="157">
        <f>BB13</f>
        <v>109.11269999999998</v>
      </c>
      <c r="BL13" s="158">
        <v>42781</v>
      </c>
      <c r="BM13" s="154"/>
      <c r="BN13" s="154"/>
      <c r="BO13" s="159"/>
      <c r="BP13" s="160"/>
      <c r="BQ13" s="158"/>
      <c r="BR13" s="161"/>
    </row>
    <row r="14" spans="1:70" s="92" customFormat="1" ht="151.9" customHeight="1" x14ac:dyDescent="0.25">
      <c r="A14" s="79"/>
      <c r="B14" s="80"/>
      <c r="C14" s="81"/>
      <c r="D14" s="81"/>
      <c r="E14" s="82"/>
      <c r="F14" s="80"/>
      <c r="G14" s="80"/>
      <c r="H14" s="80"/>
      <c r="I14" s="80"/>
      <c r="J14" s="80"/>
      <c r="K14" s="83"/>
      <c r="L14" s="6" t="s">
        <v>16</v>
      </c>
      <c r="M14" s="93" t="str">
        <f>BA13</f>
        <v>0,205, в том числе 0,165 км совместной подвеской по опорам  ВЛИ-0,4 кВ</v>
      </c>
      <c r="N14" s="84">
        <f>(0.205-0.165)*1101+(0.165*394.38)</f>
        <v>109.11269999999998</v>
      </c>
      <c r="O14" s="84"/>
      <c r="P14" s="84">
        <f>N14*0.08</f>
        <v>8.7290159999999979</v>
      </c>
      <c r="Q14" s="84">
        <f>N14*0.86</f>
        <v>93.836921999999973</v>
      </c>
      <c r="R14" s="84">
        <v>0</v>
      </c>
      <c r="S14" s="84">
        <f>N14*0.06</f>
        <v>6.5467619999999984</v>
      </c>
      <c r="T14" s="84">
        <f>SUM(P14:S14)</f>
        <v>109.11269999999998</v>
      </c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6"/>
      <c r="BB14" s="86"/>
      <c r="BC14" s="85"/>
      <c r="BD14" s="85"/>
      <c r="BE14" s="83"/>
      <c r="BF14" s="87"/>
      <c r="BG14" s="87"/>
      <c r="BH14" s="85"/>
      <c r="BI14" s="85"/>
      <c r="BJ14" s="85"/>
      <c r="BK14" s="86"/>
      <c r="BL14" s="88"/>
      <c r="BM14" s="85"/>
      <c r="BN14" s="85"/>
      <c r="BO14" s="89"/>
      <c r="BP14" s="90"/>
      <c r="BQ14" s="88"/>
      <c r="BR14" s="91"/>
    </row>
    <row r="15" spans="1:70" s="162" customFormat="1" ht="182.25" customHeight="1" x14ac:dyDescent="0.25">
      <c r="A15" s="148" t="s">
        <v>69</v>
      </c>
      <c r="B15" s="149" t="s">
        <v>80</v>
      </c>
      <c r="C15" s="150">
        <v>466.1</v>
      </c>
      <c r="D15" s="150"/>
      <c r="E15" s="151">
        <v>14</v>
      </c>
      <c r="F15" s="149" t="s">
        <v>91</v>
      </c>
      <c r="G15" s="149" t="s">
        <v>45</v>
      </c>
      <c r="H15" s="149" t="s">
        <v>104</v>
      </c>
      <c r="I15" s="149" t="s">
        <v>115</v>
      </c>
      <c r="J15" s="149" t="s">
        <v>124</v>
      </c>
      <c r="K15" s="163" t="s">
        <v>142</v>
      </c>
      <c r="L15" s="163"/>
      <c r="M15" s="163"/>
      <c r="N15" s="154">
        <f>SUM(N16:N18)</f>
        <v>778.77</v>
      </c>
      <c r="O15" s="154">
        <f t="shared" ref="O15:T15" si="5">SUM(O16:O18)</f>
        <v>0</v>
      </c>
      <c r="P15" s="154">
        <f t="shared" si="5"/>
        <v>36.33</v>
      </c>
      <c r="Q15" s="154">
        <f t="shared" si="5"/>
        <v>289.76499999999999</v>
      </c>
      <c r="R15" s="154">
        <f t="shared" si="5"/>
        <v>429.64</v>
      </c>
      <c r="S15" s="154">
        <f t="shared" si="5"/>
        <v>23.035</v>
      </c>
      <c r="T15" s="154">
        <f t="shared" si="5"/>
        <v>778.77</v>
      </c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7"/>
      <c r="AJ15" s="154"/>
      <c r="AK15" s="154"/>
      <c r="AL15" s="154"/>
      <c r="AM15" s="154"/>
      <c r="AN15" s="154"/>
      <c r="AO15" s="154"/>
      <c r="AP15" s="154"/>
      <c r="AQ15" s="164" t="s">
        <v>146</v>
      </c>
      <c r="AR15" s="159">
        <f>T16+T17</f>
        <v>503.51999999999992</v>
      </c>
      <c r="AS15" s="154"/>
      <c r="AT15" s="154"/>
      <c r="AU15" s="154"/>
      <c r="AV15" s="154"/>
      <c r="AW15" s="154"/>
      <c r="AX15" s="154"/>
      <c r="AY15" s="154"/>
      <c r="AZ15" s="154"/>
      <c r="BA15" s="164">
        <v>0.25</v>
      </c>
      <c r="BB15" s="159">
        <f>T18</f>
        <v>275.25</v>
      </c>
      <c r="BC15" s="159"/>
      <c r="BD15" s="154"/>
      <c r="BE15" s="152"/>
      <c r="BF15" s="156"/>
      <c r="BG15" s="156"/>
      <c r="BH15" s="154"/>
      <c r="BI15" s="154"/>
      <c r="BJ15" s="154"/>
      <c r="BK15" s="157">
        <f>AR15+BB15</f>
        <v>778.77</v>
      </c>
      <c r="BL15" s="158">
        <v>42794</v>
      </c>
      <c r="BM15" s="154"/>
      <c r="BN15" s="154"/>
      <c r="BO15" s="159"/>
      <c r="BP15" s="160"/>
      <c r="BQ15" s="158"/>
      <c r="BR15" s="161"/>
    </row>
    <row r="16" spans="1:70" s="22" customFormat="1" ht="182.25" customHeight="1" x14ac:dyDescent="0.25">
      <c r="A16" s="17"/>
      <c r="B16" s="18"/>
      <c r="C16" s="19"/>
      <c r="D16" s="19"/>
      <c r="E16" s="20"/>
      <c r="F16" s="18"/>
      <c r="G16" s="18"/>
      <c r="H16" s="18"/>
      <c r="I16" s="18"/>
      <c r="J16" s="18"/>
      <c r="K16" s="6"/>
      <c r="L16" s="167" t="s">
        <v>12</v>
      </c>
      <c r="M16" s="6" t="s">
        <v>143</v>
      </c>
      <c r="N16" s="34">
        <f>T16</f>
        <v>493.86999999999995</v>
      </c>
      <c r="O16" s="34"/>
      <c r="P16" s="34">
        <v>14.31</v>
      </c>
      <c r="Q16" s="34">
        <v>43.4</v>
      </c>
      <c r="R16" s="34">
        <v>429.64</v>
      </c>
      <c r="S16" s="34">
        <v>6.52</v>
      </c>
      <c r="T16" s="34">
        <f t="shared" ref="T16:T18" si="6">SUM(P16:S16)</f>
        <v>493.86999999999995</v>
      </c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62"/>
      <c r="AJ16" s="33"/>
      <c r="AK16" s="33"/>
      <c r="AL16" s="33"/>
      <c r="AM16" s="33"/>
      <c r="AN16" s="33"/>
      <c r="AO16" s="33"/>
      <c r="AP16" s="33"/>
      <c r="AQ16" s="62"/>
      <c r="AR16" s="33"/>
      <c r="AS16" s="33"/>
      <c r="AT16" s="33"/>
      <c r="AU16" s="33"/>
      <c r="AV16" s="33"/>
      <c r="AW16" s="33"/>
      <c r="AX16" s="33"/>
      <c r="AY16" s="33"/>
      <c r="AZ16" s="33"/>
      <c r="BA16" s="62"/>
      <c r="BB16" s="62"/>
      <c r="BC16" s="33"/>
      <c r="BD16" s="33"/>
      <c r="BE16" s="42"/>
      <c r="BF16" s="43"/>
      <c r="BG16" s="43"/>
      <c r="BH16" s="33"/>
      <c r="BI16" s="33"/>
      <c r="BJ16" s="33"/>
      <c r="BK16" s="62"/>
      <c r="BL16" s="24"/>
      <c r="BM16" s="33"/>
      <c r="BN16" s="33"/>
      <c r="BO16" s="34"/>
      <c r="BP16" s="23"/>
      <c r="BQ16" s="24"/>
      <c r="BR16" s="25"/>
    </row>
    <row r="17" spans="1:70" s="22" customFormat="1" ht="182.25" customHeight="1" x14ac:dyDescent="0.25">
      <c r="A17" s="17"/>
      <c r="B17" s="18"/>
      <c r="C17" s="19"/>
      <c r="D17" s="19"/>
      <c r="E17" s="20"/>
      <c r="F17" s="18"/>
      <c r="G17" s="18"/>
      <c r="H17" s="18"/>
      <c r="I17" s="18"/>
      <c r="J17" s="18"/>
      <c r="K17" s="6"/>
      <c r="L17" s="168"/>
      <c r="M17" s="6" t="s">
        <v>144</v>
      </c>
      <c r="N17" s="34">
        <f>T17</f>
        <v>9.65</v>
      </c>
      <c r="O17" s="34"/>
      <c r="P17" s="34">
        <v>0</v>
      </c>
      <c r="Q17" s="34">
        <v>9.65</v>
      </c>
      <c r="R17" s="34" t="s">
        <v>145</v>
      </c>
      <c r="S17" s="34">
        <v>0</v>
      </c>
      <c r="T17" s="34">
        <f t="shared" si="6"/>
        <v>9.65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62"/>
      <c r="AJ17" s="33"/>
      <c r="AK17" s="33"/>
      <c r="AL17" s="33"/>
      <c r="AM17" s="33"/>
      <c r="AN17" s="33"/>
      <c r="AO17" s="33"/>
      <c r="AP17" s="33"/>
      <c r="AQ17" s="62"/>
      <c r="AR17" s="33"/>
      <c r="AS17" s="33"/>
      <c r="AT17" s="33"/>
      <c r="AU17" s="33"/>
      <c r="AV17" s="33"/>
      <c r="AW17" s="33"/>
      <c r="AX17" s="33"/>
      <c r="AY17" s="33"/>
      <c r="AZ17" s="33"/>
      <c r="BA17" s="62"/>
      <c r="BB17" s="62"/>
      <c r="BC17" s="33"/>
      <c r="BD17" s="33"/>
      <c r="BE17" s="42"/>
      <c r="BF17" s="43"/>
      <c r="BG17" s="43"/>
      <c r="BH17" s="33"/>
      <c r="BI17" s="33"/>
      <c r="BJ17" s="33"/>
      <c r="BK17" s="62"/>
      <c r="BL17" s="24"/>
      <c r="BM17" s="33"/>
      <c r="BN17" s="33"/>
      <c r="BO17" s="34"/>
      <c r="BP17" s="23"/>
      <c r="BQ17" s="24"/>
      <c r="BR17" s="25"/>
    </row>
    <row r="18" spans="1:70" s="22" customFormat="1" ht="182.25" customHeight="1" x14ac:dyDescent="0.25">
      <c r="A18" s="17"/>
      <c r="B18" s="18"/>
      <c r="C18" s="19"/>
      <c r="D18" s="19"/>
      <c r="E18" s="20"/>
      <c r="F18" s="18"/>
      <c r="G18" s="18"/>
      <c r="H18" s="18"/>
      <c r="I18" s="18"/>
      <c r="J18" s="18"/>
      <c r="K18" s="6"/>
      <c r="L18" s="6" t="s">
        <v>16</v>
      </c>
      <c r="M18" s="6">
        <f>BA15</f>
        <v>0.25</v>
      </c>
      <c r="N18" s="34">
        <f>M18*1101</f>
        <v>275.25</v>
      </c>
      <c r="O18" s="34"/>
      <c r="P18" s="34">
        <f>N18*0.08</f>
        <v>22.02</v>
      </c>
      <c r="Q18" s="34">
        <f>N18*0.86</f>
        <v>236.715</v>
      </c>
      <c r="R18" s="34">
        <v>0</v>
      </c>
      <c r="S18" s="34">
        <f>N18*0.06</f>
        <v>16.515000000000001</v>
      </c>
      <c r="T18" s="34">
        <f t="shared" si="6"/>
        <v>275.25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62"/>
      <c r="AJ18" s="33"/>
      <c r="AK18" s="33"/>
      <c r="AL18" s="33"/>
      <c r="AM18" s="33"/>
      <c r="AN18" s="33"/>
      <c r="AO18" s="33"/>
      <c r="AP18" s="33"/>
      <c r="AQ18" s="62"/>
      <c r="AR18" s="33"/>
      <c r="AS18" s="33"/>
      <c r="AT18" s="33"/>
      <c r="AU18" s="33"/>
      <c r="AV18" s="33"/>
      <c r="AW18" s="33"/>
      <c r="AX18" s="33"/>
      <c r="AY18" s="33"/>
      <c r="AZ18" s="33"/>
      <c r="BA18" s="62"/>
      <c r="BB18" s="62"/>
      <c r="BC18" s="33"/>
      <c r="BD18" s="33"/>
      <c r="BE18" s="42"/>
      <c r="BF18" s="43"/>
      <c r="BG18" s="43"/>
      <c r="BH18" s="33"/>
      <c r="BI18" s="33"/>
      <c r="BJ18" s="33"/>
      <c r="BK18" s="62"/>
      <c r="BL18" s="24"/>
      <c r="BM18" s="33"/>
      <c r="BN18" s="33"/>
      <c r="BO18" s="34"/>
      <c r="BP18" s="23"/>
      <c r="BQ18" s="24"/>
      <c r="BR18" s="25"/>
    </row>
    <row r="19" spans="1:70" s="162" customFormat="1" ht="409.6" customHeight="1" x14ac:dyDescent="0.25">
      <c r="A19" s="148" t="s">
        <v>71</v>
      </c>
      <c r="B19" s="149" t="s">
        <v>82</v>
      </c>
      <c r="C19" s="150">
        <v>466.1</v>
      </c>
      <c r="D19" s="150"/>
      <c r="E19" s="151">
        <v>15</v>
      </c>
      <c r="F19" s="149" t="s">
        <v>93</v>
      </c>
      <c r="G19" s="149" t="s">
        <v>45</v>
      </c>
      <c r="H19" s="149" t="s">
        <v>106</v>
      </c>
      <c r="I19" s="149" t="s">
        <v>117</v>
      </c>
      <c r="J19" s="149" t="s">
        <v>126</v>
      </c>
      <c r="K19" s="152" t="s">
        <v>140</v>
      </c>
      <c r="L19" s="163"/>
      <c r="M19" s="163"/>
      <c r="N19" s="154">
        <f>SUM(N20)</f>
        <v>275.25</v>
      </c>
      <c r="O19" s="154">
        <f t="shared" ref="O19:T19" si="7">SUM(O20)</f>
        <v>0</v>
      </c>
      <c r="P19" s="154">
        <f t="shared" si="7"/>
        <v>22.02</v>
      </c>
      <c r="Q19" s="154">
        <f t="shared" si="7"/>
        <v>236.715</v>
      </c>
      <c r="R19" s="154">
        <f t="shared" si="7"/>
        <v>0</v>
      </c>
      <c r="S19" s="154">
        <f t="shared" si="7"/>
        <v>16.515000000000001</v>
      </c>
      <c r="T19" s="154">
        <f t="shared" si="7"/>
        <v>275.25</v>
      </c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7"/>
      <c r="AJ19" s="154"/>
      <c r="AK19" s="154"/>
      <c r="AL19" s="154"/>
      <c r="AM19" s="154"/>
      <c r="AN19" s="154"/>
      <c r="AO19" s="154"/>
      <c r="AP19" s="154"/>
      <c r="AQ19" s="152"/>
      <c r="AR19" s="153"/>
      <c r="AS19" s="152"/>
      <c r="AT19" s="154"/>
      <c r="AU19" s="154"/>
      <c r="AV19" s="154"/>
      <c r="AW19" s="154"/>
      <c r="AX19" s="154"/>
      <c r="AY19" s="154"/>
      <c r="AZ19" s="154"/>
      <c r="BA19" s="155">
        <v>0.25</v>
      </c>
      <c r="BB19" s="153">
        <f>T20</f>
        <v>275.25</v>
      </c>
      <c r="BC19" s="152"/>
      <c r="BD19" s="154"/>
      <c r="BE19" s="152"/>
      <c r="BF19" s="156"/>
      <c r="BG19" s="156"/>
      <c r="BH19" s="154"/>
      <c r="BI19" s="154"/>
      <c r="BJ19" s="154"/>
      <c r="BK19" s="157">
        <f>BB19</f>
        <v>275.25</v>
      </c>
      <c r="BL19" s="158">
        <v>42799</v>
      </c>
      <c r="BM19" s="154" t="s">
        <v>139</v>
      </c>
      <c r="BN19" s="154"/>
      <c r="BO19" s="159"/>
      <c r="BP19" s="160"/>
      <c r="BQ19" s="158"/>
      <c r="BR19" s="161"/>
    </row>
    <row r="20" spans="1:70" s="22" customFormat="1" ht="167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6" t="s">
        <v>16</v>
      </c>
      <c r="M20" s="6">
        <f>BA19</f>
        <v>0.25</v>
      </c>
      <c r="N20" s="33">
        <f>M20*1101</f>
        <v>275.25</v>
      </c>
      <c r="O20" s="33"/>
      <c r="P20" s="33">
        <f>N20*0.08</f>
        <v>22.02</v>
      </c>
      <c r="Q20" s="33">
        <f>N20*0.86</f>
        <v>236.715</v>
      </c>
      <c r="R20" s="33">
        <v>0</v>
      </c>
      <c r="S20" s="33">
        <f>N20*0.06</f>
        <v>16.515000000000001</v>
      </c>
      <c r="T20" s="33">
        <f>SUM(P20:S20)</f>
        <v>275.25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62"/>
      <c r="AJ20" s="33"/>
      <c r="AK20" s="33"/>
      <c r="AL20" s="33"/>
      <c r="AM20" s="33"/>
      <c r="AN20" s="33"/>
      <c r="AO20" s="33"/>
      <c r="AP20" s="33"/>
      <c r="AQ20" s="42"/>
      <c r="AR20" s="38"/>
      <c r="AS20" s="42"/>
      <c r="AT20" s="33"/>
      <c r="AU20" s="33"/>
      <c r="AV20" s="33"/>
      <c r="AW20" s="33"/>
      <c r="AX20" s="33"/>
      <c r="AY20" s="33"/>
      <c r="AZ20" s="33"/>
      <c r="BA20" s="107"/>
      <c r="BB20" s="74"/>
      <c r="BC20" s="42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162" customFormat="1" ht="193.5" customHeight="1" x14ac:dyDescent="0.25">
      <c r="A21" s="148" t="s">
        <v>72</v>
      </c>
      <c r="B21" s="149" t="s">
        <v>83</v>
      </c>
      <c r="C21" s="150">
        <v>466.1</v>
      </c>
      <c r="D21" s="150"/>
      <c r="E21" s="151">
        <v>15</v>
      </c>
      <c r="F21" s="149" t="s">
        <v>94</v>
      </c>
      <c r="G21" s="149" t="s">
        <v>45</v>
      </c>
      <c r="H21" s="149" t="s">
        <v>107</v>
      </c>
      <c r="I21" s="149" t="s">
        <v>46</v>
      </c>
      <c r="J21" s="149" t="s">
        <v>127</v>
      </c>
      <c r="K21" s="152"/>
      <c r="L21" s="152"/>
      <c r="M21" s="152"/>
      <c r="N21" s="153"/>
      <c r="O21" s="153"/>
      <c r="P21" s="153"/>
      <c r="Q21" s="153"/>
      <c r="R21" s="153"/>
      <c r="S21" s="153"/>
      <c r="T21" s="153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7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5"/>
      <c r="BB21" s="153"/>
      <c r="BC21" s="153"/>
      <c r="BD21" s="154"/>
      <c r="BE21" s="152"/>
      <c r="BF21" s="156"/>
      <c r="BG21" s="152"/>
      <c r="BH21" s="153"/>
      <c r="BI21" s="153"/>
      <c r="BJ21" s="154"/>
      <c r="BK21" s="157"/>
      <c r="BL21" s="158">
        <v>42794</v>
      </c>
      <c r="BM21" s="154" t="s">
        <v>141</v>
      </c>
      <c r="BN21" s="154"/>
      <c r="BO21" s="159"/>
      <c r="BP21" s="160"/>
      <c r="BQ21" s="158"/>
      <c r="BR21" s="161"/>
    </row>
    <row r="22" spans="1:70" s="162" customFormat="1" ht="409.6" customHeight="1" x14ac:dyDescent="0.25">
      <c r="A22" s="148" t="s">
        <v>73</v>
      </c>
      <c r="B22" s="149" t="s">
        <v>84</v>
      </c>
      <c r="C22" s="150">
        <v>466.1</v>
      </c>
      <c r="D22" s="150"/>
      <c r="E22" s="151">
        <v>15</v>
      </c>
      <c r="F22" s="149" t="s">
        <v>95</v>
      </c>
      <c r="G22" s="149" t="s">
        <v>99</v>
      </c>
      <c r="H22" s="149" t="s">
        <v>108</v>
      </c>
      <c r="I22" s="149" t="s">
        <v>118</v>
      </c>
      <c r="J22" s="149" t="s">
        <v>128</v>
      </c>
      <c r="K22" s="152" t="s">
        <v>133</v>
      </c>
      <c r="L22" s="152"/>
      <c r="M22" s="152"/>
      <c r="N22" s="152">
        <f>SUM(N23:N26)</f>
        <v>415.24299999999994</v>
      </c>
      <c r="O22" s="152">
        <f t="shared" ref="O22:T22" si="8">SUM(O23:O26)</f>
        <v>0</v>
      </c>
      <c r="P22" s="152">
        <f t="shared" si="8"/>
        <v>18.232000000000003</v>
      </c>
      <c r="Q22" s="152">
        <f t="shared" si="8"/>
        <v>104.8141</v>
      </c>
      <c r="R22" s="152">
        <f t="shared" si="8"/>
        <v>284.40800000000002</v>
      </c>
      <c r="S22" s="152">
        <f t="shared" si="8"/>
        <v>7.7888999999999999</v>
      </c>
      <c r="T22" s="152">
        <f t="shared" si="8"/>
        <v>415.24299999999994</v>
      </c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2">
        <v>0.03</v>
      </c>
      <c r="AF22" s="152">
        <f>T23</f>
        <v>44.759999999999991</v>
      </c>
      <c r="AG22" s="152"/>
      <c r="AH22" s="154"/>
      <c r="AI22" s="155">
        <v>1</v>
      </c>
      <c r="AJ22" s="152">
        <f>T24</f>
        <v>60.52</v>
      </c>
      <c r="AK22" s="152"/>
      <c r="AL22" s="154"/>
      <c r="AM22" s="154"/>
      <c r="AN22" s="154"/>
      <c r="AO22" s="154"/>
      <c r="AP22" s="154"/>
      <c r="AQ22" s="155" t="s">
        <v>134</v>
      </c>
      <c r="AR22" s="156">
        <f>T25</f>
        <v>293.44799999999998</v>
      </c>
      <c r="AS22" s="154"/>
      <c r="AT22" s="154"/>
      <c r="AU22" s="154"/>
      <c r="AV22" s="154"/>
      <c r="AW22" s="154"/>
      <c r="AX22" s="154"/>
      <c r="AY22" s="154"/>
      <c r="AZ22" s="154"/>
      <c r="BA22" s="155">
        <v>1.4999999999999999E-2</v>
      </c>
      <c r="BB22" s="153">
        <f>T26</f>
        <v>16.515000000000001</v>
      </c>
      <c r="BC22" s="153"/>
      <c r="BD22" s="154"/>
      <c r="BE22" s="152"/>
      <c r="BF22" s="156"/>
      <c r="BG22" s="156"/>
      <c r="BH22" s="154"/>
      <c r="BI22" s="154"/>
      <c r="BJ22" s="154"/>
      <c r="BK22" s="157">
        <f>AF22+AJ22+AR22+BB22</f>
        <v>415.24299999999994</v>
      </c>
      <c r="BL22" s="158">
        <v>42802</v>
      </c>
      <c r="BM22" s="154"/>
      <c r="BN22" s="154"/>
      <c r="BO22" s="159"/>
      <c r="BP22" s="160"/>
      <c r="BQ22" s="158"/>
      <c r="BR22" s="161"/>
    </row>
    <row r="23" spans="1:70" s="22" customFormat="1" ht="147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 t="s">
        <v>7</v>
      </c>
      <c r="M23" s="42">
        <f>AE22</f>
        <v>0.03</v>
      </c>
      <c r="N23" s="42">
        <f>M23*1492</f>
        <v>44.76</v>
      </c>
      <c r="O23" s="42"/>
      <c r="P23" s="42">
        <f>N23*0.08</f>
        <v>3.5808</v>
      </c>
      <c r="Q23" s="42">
        <f>N23*0.87</f>
        <v>38.941199999999995</v>
      </c>
      <c r="R23" s="42">
        <v>0</v>
      </c>
      <c r="S23" s="42">
        <f>N23*0.05</f>
        <v>2.238</v>
      </c>
      <c r="T23" s="42">
        <f>SUM(P23:S23)</f>
        <v>44.759999999999991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62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107"/>
      <c r="BB23" s="74"/>
      <c r="BC23" s="42"/>
      <c r="BD23" s="33"/>
      <c r="BE23" s="42"/>
      <c r="BF23" s="43"/>
      <c r="BG23" s="43"/>
      <c r="BH23" s="33"/>
      <c r="BI23" s="3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70" s="22" customFormat="1" ht="147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42"/>
      <c r="L24" s="42" t="s">
        <v>9</v>
      </c>
      <c r="M24" s="42">
        <f>AI22</f>
        <v>1</v>
      </c>
      <c r="N24" s="42">
        <f>T24</f>
        <v>60.52</v>
      </c>
      <c r="O24" s="42"/>
      <c r="P24" s="42">
        <f>4.48</f>
        <v>4.4800000000000004</v>
      </c>
      <c r="Q24" s="42">
        <f>8.76</f>
        <v>8.76</v>
      </c>
      <c r="R24" s="42">
        <f>45.18</f>
        <v>45.18</v>
      </c>
      <c r="S24" s="42">
        <f>2.1</f>
        <v>2.1</v>
      </c>
      <c r="T24" s="42">
        <f>SUM(P24:S24)</f>
        <v>60.52</v>
      </c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62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107"/>
      <c r="BB24" s="74"/>
      <c r="BC24" s="42"/>
      <c r="BD24" s="33"/>
      <c r="BE24" s="42"/>
      <c r="BF24" s="43"/>
      <c r="BG24" s="43"/>
      <c r="BH24" s="33"/>
      <c r="BI24" s="33"/>
      <c r="BJ24" s="33"/>
      <c r="BK24" s="62"/>
      <c r="BL24" s="24"/>
      <c r="BM24" s="33"/>
      <c r="BN24" s="33"/>
      <c r="BO24" s="34"/>
      <c r="BP24" s="23"/>
      <c r="BQ24" s="24"/>
      <c r="BR24" s="25"/>
    </row>
    <row r="25" spans="1:70" s="22" customFormat="1" ht="147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 t="s">
        <v>12</v>
      </c>
      <c r="M25" s="42" t="str">
        <f>AQ22</f>
        <v>СТП 63 кВА</v>
      </c>
      <c r="N25" s="43">
        <f>T25</f>
        <v>293.44799999999998</v>
      </c>
      <c r="O25" s="42"/>
      <c r="P25" s="42">
        <v>8.85</v>
      </c>
      <c r="Q25" s="42">
        <v>42.91</v>
      </c>
      <c r="R25" s="43">
        <f>217.48*1.1</f>
        <v>239.22800000000001</v>
      </c>
      <c r="S25" s="42">
        <v>2.46</v>
      </c>
      <c r="T25" s="43">
        <f t="shared" ref="T25" si="9">SUM(P25:S25)</f>
        <v>293.44799999999998</v>
      </c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62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107"/>
      <c r="BB25" s="74"/>
      <c r="BC25" s="42"/>
      <c r="BD25" s="33"/>
      <c r="BE25" s="42"/>
      <c r="BF25" s="43"/>
      <c r="BG25" s="43"/>
      <c r="BH25" s="33"/>
      <c r="BI25" s="3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70" s="22" customFormat="1" ht="147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 t="s">
        <v>16</v>
      </c>
      <c r="M26" s="42">
        <f>BA22</f>
        <v>1.4999999999999999E-2</v>
      </c>
      <c r="N26" s="38">
        <f>M26*1101</f>
        <v>16.515000000000001</v>
      </c>
      <c r="O26" s="42"/>
      <c r="P26" s="42">
        <f>N26*0.08</f>
        <v>1.3212000000000002</v>
      </c>
      <c r="Q26" s="38">
        <f>N26*0.86</f>
        <v>14.2029</v>
      </c>
      <c r="R26" s="42">
        <v>0</v>
      </c>
      <c r="S26" s="38">
        <f>N26*0.06</f>
        <v>0.9909</v>
      </c>
      <c r="T26" s="38">
        <f t="shared" ref="T26" si="10">SUM(P26:S26)</f>
        <v>16.515000000000001</v>
      </c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62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107"/>
      <c r="BB26" s="74"/>
      <c r="BC26" s="42"/>
      <c r="BD26" s="33"/>
      <c r="BE26" s="42"/>
      <c r="BF26" s="43"/>
      <c r="BG26" s="43"/>
      <c r="BH26" s="33"/>
      <c r="BI26" s="3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70" s="162" customFormat="1" ht="409.6" customHeight="1" x14ac:dyDescent="0.25">
      <c r="A27" s="148" t="s">
        <v>74</v>
      </c>
      <c r="B27" s="149" t="s">
        <v>85</v>
      </c>
      <c r="C27" s="150">
        <v>466.1</v>
      </c>
      <c r="D27" s="150"/>
      <c r="E27" s="151">
        <v>15</v>
      </c>
      <c r="F27" s="149" t="s">
        <v>96</v>
      </c>
      <c r="G27" s="149" t="s">
        <v>45</v>
      </c>
      <c r="H27" s="149" t="s">
        <v>109</v>
      </c>
      <c r="I27" s="149" t="s">
        <v>119</v>
      </c>
      <c r="J27" s="149" t="s">
        <v>129</v>
      </c>
      <c r="K27" s="152" t="s">
        <v>135</v>
      </c>
      <c r="L27" s="152"/>
      <c r="M27" s="152"/>
      <c r="N27" s="153">
        <f>SUM(N28)</f>
        <v>187.17000000000002</v>
      </c>
      <c r="O27" s="153">
        <f t="shared" ref="O27:T27" si="11">SUM(O28)</f>
        <v>0</v>
      </c>
      <c r="P27" s="153">
        <f t="shared" si="11"/>
        <v>14.973600000000001</v>
      </c>
      <c r="Q27" s="153">
        <f t="shared" si="11"/>
        <v>160.96620000000001</v>
      </c>
      <c r="R27" s="153">
        <f t="shared" si="11"/>
        <v>0</v>
      </c>
      <c r="S27" s="153">
        <f t="shared" si="11"/>
        <v>11.2302</v>
      </c>
      <c r="T27" s="153">
        <f t="shared" si="11"/>
        <v>187.17000000000002</v>
      </c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2"/>
      <c r="AF27" s="152"/>
      <c r="AG27" s="152"/>
      <c r="AH27" s="154"/>
      <c r="AI27" s="155"/>
      <c r="AJ27" s="152"/>
      <c r="AK27" s="152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5">
        <v>0.17</v>
      </c>
      <c r="BB27" s="153">
        <f>T28</f>
        <v>187.17000000000002</v>
      </c>
      <c r="BC27" s="152"/>
      <c r="BD27" s="152"/>
      <c r="BE27" s="152"/>
      <c r="BF27" s="156"/>
      <c r="BG27" s="156"/>
      <c r="BH27" s="152"/>
      <c r="BI27" s="156"/>
      <c r="BJ27" s="154"/>
      <c r="BK27" s="157">
        <f>BB27</f>
        <v>187.17000000000002</v>
      </c>
      <c r="BL27" s="158">
        <v>42801</v>
      </c>
      <c r="BM27" s="154" t="s">
        <v>136</v>
      </c>
      <c r="BN27" s="154"/>
      <c r="BO27" s="159"/>
      <c r="BP27" s="160"/>
      <c r="BQ27" s="158"/>
      <c r="BR27" s="161"/>
    </row>
    <row r="28" spans="1:70" s="22" customFormat="1" ht="171.7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42"/>
      <c r="L28" s="42" t="s">
        <v>16</v>
      </c>
      <c r="M28" s="42">
        <f>BA27</f>
        <v>0.17</v>
      </c>
      <c r="N28" s="38">
        <f>M28*1101</f>
        <v>187.17000000000002</v>
      </c>
      <c r="O28" s="42"/>
      <c r="P28" s="38">
        <f>N28*0.08</f>
        <v>14.973600000000001</v>
      </c>
      <c r="Q28" s="38">
        <f>N28*0.86</f>
        <v>160.96620000000001</v>
      </c>
      <c r="R28" s="42">
        <v>0</v>
      </c>
      <c r="S28" s="38">
        <f>N28*0.06</f>
        <v>11.2302</v>
      </c>
      <c r="T28" s="38">
        <f t="shared" ref="T28" si="12">SUM(P28:S28)</f>
        <v>187.17000000000002</v>
      </c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42"/>
      <c r="AF28" s="42"/>
      <c r="AG28" s="42"/>
      <c r="AH28" s="33"/>
      <c r="AI28" s="107"/>
      <c r="AJ28" s="42"/>
      <c r="AK28" s="42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107"/>
      <c r="BB28" s="43"/>
      <c r="BC28" s="43"/>
      <c r="BD28" s="42"/>
      <c r="BE28" s="42"/>
      <c r="BF28" s="43"/>
      <c r="BG28" s="43"/>
      <c r="BH28" s="42"/>
      <c r="BI28" s="43"/>
      <c r="BJ28" s="33"/>
      <c r="BK28" s="62"/>
      <c r="BL28" s="24"/>
      <c r="BM28" s="33"/>
      <c r="BN28" s="33"/>
      <c r="BO28" s="34"/>
      <c r="BP28" s="23"/>
      <c r="BQ28" s="24"/>
      <c r="BR28" s="25"/>
    </row>
    <row r="29" spans="1:70" s="162" customFormat="1" ht="171.75" customHeight="1" x14ac:dyDescent="0.25">
      <c r="A29" s="148" t="s">
        <v>149</v>
      </c>
      <c r="B29" s="149">
        <v>41338875</v>
      </c>
      <c r="C29" s="150">
        <v>466.1</v>
      </c>
      <c r="D29" s="150"/>
      <c r="E29" s="151">
        <v>15</v>
      </c>
      <c r="F29" s="149" t="s">
        <v>150</v>
      </c>
      <c r="G29" s="149" t="s">
        <v>45</v>
      </c>
      <c r="H29" s="149" t="s">
        <v>153</v>
      </c>
      <c r="I29" s="149" t="s">
        <v>151</v>
      </c>
      <c r="J29" s="149" t="s">
        <v>152</v>
      </c>
      <c r="K29" s="152" t="s">
        <v>154</v>
      </c>
      <c r="L29" s="152"/>
      <c r="M29" s="152"/>
      <c r="N29" s="153">
        <f>SUM(N30)</f>
        <v>220.20000000000002</v>
      </c>
      <c r="O29" s="153">
        <f t="shared" ref="O29:T29" si="13">SUM(O30)</f>
        <v>0</v>
      </c>
      <c r="P29" s="153">
        <f t="shared" si="13"/>
        <v>17.616000000000003</v>
      </c>
      <c r="Q29" s="153">
        <f t="shared" si="13"/>
        <v>189.37200000000001</v>
      </c>
      <c r="R29" s="153">
        <f t="shared" si="13"/>
        <v>0</v>
      </c>
      <c r="S29" s="153">
        <f t="shared" si="13"/>
        <v>13.212</v>
      </c>
      <c r="T29" s="153">
        <f t="shared" si="13"/>
        <v>220.20000000000002</v>
      </c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2"/>
      <c r="AF29" s="152"/>
      <c r="AG29" s="152"/>
      <c r="AH29" s="154"/>
      <c r="AI29" s="155"/>
      <c r="AJ29" s="152"/>
      <c r="AK29" s="152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5">
        <v>0.2</v>
      </c>
      <c r="BB29" s="153">
        <f>T30</f>
        <v>220.20000000000002</v>
      </c>
      <c r="BC29" s="152"/>
      <c r="BD29" s="152"/>
      <c r="BE29" s="152"/>
      <c r="BF29" s="156"/>
      <c r="BG29" s="156"/>
      <c r="BH29" s="152"/>
      <c r="BI29" s="156"/>
      <c r="BJ29" s="154"/>
      <c r="BK29" s="157">
        <f>BB29</f>
        <v>220.20000000000002</v>
      </c>
      <c r="BL29" s="158">
        <v>42806</v>
      </c>
      <c r="BM29" s="154"/>
      <c r="BN29" s="154"/>
      <c r="BO29" s="159"/>
      <c r="BP29" s="160"/>
      <c r="BQ29" s="158"/>
      <c r="BR29" s="161"/>
    </row>
    <row r="30" spans="1:70" s="22" customFormat="1" ht="171.7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42" t="s">
        <v>16</v>
      </c>
      <c r="M30" s="42">
        <f>BA29</f>
        <v>0.2</v>
      </c>
      <c r="N30" s="38">
        <f>M30*1101</f>
        <v>220.20000000000002</v>
      </c>
      <c r="O30" s="42"/>
      <c r="P30" s="38">
        <f>N30*0.08</f>
        <v>17.616000000000003</v>
      </c>
      <c r="Q30" s="38">
        <f>N30*0.86</f>
        <v>189.37200000000001</v>
      </c>
      <c r="R30" s="42">
        <v>0</v>
      </c>
      <c r="S30" s="38">
        <f>N30*0.06</f>
        <v>13.212</v>
      </c>
      <c r="T30" s="38">
        <f t="shared" ref="T30" si="14">SUM(P30:S30)</f>
        <v>220.20000000000002</v>
      </c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42"/>
      <c r="AF30" s="42"/>
      <c r="AG30" s="42"/>
      <c r="AH30" s="33"/>
      <c r="AI30" s="107"/>
      <c r="AJ30" s="42"/>
      <c r="AK30" s="42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107"/>
      <c r="BB30" s="43"/>
      <c r="BC30" s="43"/>
      <c r="BD30" s="42"/>
      <c r="BE30" s="42"/>
      <c r="BF30" s="43"/>
      <c r="BG30" s="43"/>
      <c r="BH30" s="42"/>
      <c r="BI30" s="43"/>
      <c r="BJ30" s="33"/>
      <c r="BK30" s="62"/>
      <c r="BL30" s="24"/>
      <c r="BM30" s="33"/>
      <c r="BN30" s="33"/>
      <c r="BO30" s="34"/>
      <c r="BP30" s="23"/>
      <c r="BQ30" s="24"/>
      <c r="BR30" s="25"/>
    </row>
    <row r="31" spans="1:70" s="162" customFormat="1" ht="408.75" customHeight="1" x14ac:dyDescent="0.25">
      <c r="A31" s="148" t="s">
        <v>75</v>
      </c>
      <c r="B31" s="149" t="s">
        <v>86</v>
      </c>
      <c r="C31" s="150">
        <v>466.1</v>
      </c>
      <c r="D31" s="150"/>
      <c r="E31" s="151">
        <v>12</v>
      </c>
      <c r="F31" s="149" t="s">
        <v>97</v>
      </c>
      <c r="G31" s="149" t="s">
        <v>45</v>
      </c>
      <c r="H31" s="149" t="s">
        <v>110</v>
      </c>
      <c r="I31" s="149" t="s">
        <v>120</v>
      </c>
      <c r="J31" s="149" t="s">
        <v>130</v>
      </c>
      <c r="K31" s="152" t="s">
        <v>137</v>
      </c>
      <c r="L31" s="152"/>
      <c r="M31" s="152"/>
      <c r="N31" s="153">
        <f>SUM(N32)</f>
        <v>286.26</v>
      </c>
      <c r="O31" s="153">
        <f t="shared" ref="O31:T31" si="15">SUM(O32)</f>
        <v>0</v>
      </c>
      <c r="P31" s="153">
        <f t="shared" si="15"/>
        <v>22.9008</v>
      </c>
      <c r="Q31" s="153">
        <f t="shared" si="15"/>
        <v>246.18359999999998</v>
      </c>
      <c r="R31" s="153">
        <f t="shared" si="15"/>
        <v>0</v>
      </c>
      <c r="S31" s="153">
        <f t="shared" si="15"/>
        <v>17.175599999999999</v>
      </c>
      <c r="T31" s="153">
        <f t="shared" si="15"/>
        <v>286.25999999999993</v>
      </c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2"/>
      <c r="AF31" s="152"/>
      <c r="AG31" s="152"/>
      <c r="AH31" s="154"/>
      <c r="AI31" s="155"/>
      <c r="AJ31" s="152"/>
      <c r="AK31" s="152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2"/>
      <c r="AZ31" s="152"/>
      <c r="BA31" s="155">
        <v>0.26</v>
      </c>
      <c r="BB31" s="153">
        <f>T32</f>
        <v>286.25999999999993</v>
      </c>
      <c r="BC31" s="152"/>
      <c r="BD31" s="152"/>
      <c r="BE31" s="152"/>
      <c r="BF31" s="156"/>
      <c r="BG31" s="156"/>
      <c r="BH31" s="152"/>
      <c r="BI31" s="156"/>
      <c r="BJ31" s="154"/>
      <c r="BK31" s="157">
        <f>BB31</f>
        <v>286.25999999999993</v>
      </c>
      <c r="BL31" s="158">
        <v>42801</v>
      </c>
      <c r="BM31" s="154" t="s">
        <v>138</v>
      </c>
      <c r="BN31" s="154"/>
      <c r="BO31" s="159"/>
      <c r="BP31" s="160"/>
      <c r="BQ31" s="158"/>
      <c r="BR31" s="161"/>
    </row>
    <row r="32" spans="1:70" s="22" customFormat="1" ht="156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42" t="s">
        <v>16</v>
      </c>
      <c r="M32" s="42">
        <f>BA31</f>
        <v>0.26</v>
      </c>
      <c r="N32" s="38">
        <f>M32*1101</f>
        <v>286.26</v>
      </c>
      <c r="O32" s="42"/>
      <c r="P32" s="38">
        <f>N32*0.08</f>
        <v>22.9008</v>
      </c>
      <c r="Q32" s="38">
        <f>N32*0.86</f>
        <v>246.18359999999998</v>
      </c>
      <c r="R32" s="42">
        <v>0</v>
      </c>
      <c r="S32" s="38">
        <f>N32*0.06</f>
        <v>17.175599999999999</v>
      </c>
      <c r="T32" s="38">
        <f t="shared" ref="T32" si="16">SUM(P32:S32)</f>
        <v>286.25999999999993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42"/>
      <c r="AF32" s="42"/>
      <c r="AG32" s="42"/>
      <c r="AH32" s="33"/>
      <c r="AI32" s="107"/>
      <c r="AJ32" s="42"/>
      <c r="AK32" s="42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42"/>
      <c r="AZ32" s="42"/>
      <c r="BA32" s="107"/>
      <c r="BB32" s="43"/>
      <c r="BC32" s="43"/>
      <c r="BD32" s="42"/>
      <c r="BE32" s="42"/>
      <c r="BF32" s="43"/>
      <c r="BG32" s="43"/>
      <c r="BH32" s="42"/>
      <c r="BI32" s="43"/>
      <c r="BJ32" s="33"/>
      <c r="BK32" s="62"/>
      <c r="BL32" s="24"/>
      <c r="BM32" s="33"/>
      <c r="BN32" s="33"/>
      <c r="BO32" s="34"/>
      <c r="BP32" s="23"/>
      <c r="BQ32" s="24"/>
      <c r="BR32" s="25"/>
    </row>
    <row r="33" spans="1:70" s="105" customFormat="1" ht="188.25" customHeight="1" x14ac:dyDescent="0.25">
      <c r="A33" s="94"/>
      <c r="B33" s="95"/>
      <c r="C33" s="96"/>
      <c r="D33" s="96"/>
      <c r="E33" s="97"/>
      <c r="F33" s="95"/>
      <c r="G33" s="95"/>
      <c r="H33" s="95"/>
      <c r="I33" s="95"/>
      <c r="J33" s="95"/>
      <c r="K33" s="98"/>
      <c r="L33" s="98" t="s">
        <v>156</v>
      </c>
      <c r="M33" s="98"/>
      <c r="N33" s="99">
        <f>N3+N8+N13+N15+N19+N22+N27+N29+N31</f>
        <v>5498.8856999999998</v>
      </c>
      <c r="O33" s="99">
        <f t="shared" ref="O33:BK33" si="17">O3+O8+O13+O15+O19+O22+O27+O29+O31</f>
        <v>0</v>
      </c>
      <c r="P33" s="99">
        <f t="shared" si="17"/>
        <v>342.12381599999998</v>
      </c>
      <c r="Q33" s="99">
        <f t="shared" si="17"/>
        <v>3226.7386219999999</v>
      </c>
      <c r="R33" s="99">
        <f t="shared" si="17"/>
        <v>1709.748</v>
      </c>
      <c r="S33" s="99">
        <f t="shared" si="17"/>
        <v>220.275262</v>
      </c>
      <c r="T33" s="99">
        <f t="shared" si="17"/>
        <v>5498.8856999999998</v>
      </c>
      <c r="U33" s="99">
        <f t="shared" si="17"/>
        <v>0</v>
      </c>
      <c r="V33" s="99">
        <f t="shared" si="17"/>
        <v>0</v>
      </c>
      <c r="W33" s="99">
        <f t="shared" si="17"/>
        <v>0</v>
      </c>
      <c r="X33" s="99">
        <f t="shared" si="17"/>
        <v>0</v>
      </c>
      <c r="Y33" s="99">
        <f t="shared" si="17"/>
        <v>0</v>
      </c>
      <c r="Z33" s="99">
        <f t="shared" si="17"/>
        <v>0</v>
      </c>
      <c r="AA33" s="99">
        <f t="shared" si="17"/>
        <v>0</v>
      </c>
      <c r="AB33" s="99">
        <f t="shared" si="17"/>
        <v>0</v>
      </c>
      <c r="AC33" s="99">
        <f t="shared" si="17"/>
        <v>0</v>
      </c>
      <c r="AD33" s="99">
        <f t="shared" si="17"/>
        <v>0</v>
      </c>
      <c r="AE33" s="99"/>
      <c r="AF33" s="99">
        <f t="shared" si="17"/>
        <v>1536.7599999999998</v>
      </c>
      <c r="AG33" s="99">
        <f t="shared" si="17"/>
        <v>0</v>
      </c>
      <c r="AH33" s="99">
        <f t="shared" si="17"/>
        <v>0</v>
      </c>
      <c r="AI33" s="99"/>
      <c r="AJ33" s="99">
        <f t="shared" si="17"/>
        <v>121.04</v>
      </c>
      <c r="AK33" s="99">
        <f t="shared" si="17"/>
        <v>0</v>
      </c>
      <c r="AL33" s="99">
        <f t="shared" si="17"/>
        <v>0</v>
      </c>
      <c r="AM33" s="99">
        <f t="shared" si="17"/>
        <v>0</v>
      </c>
      <c r="AN33" s="99">
        <f t="shared" si="17"/>
        <v>0</v>
      </c>
      <c r="AO33" s="99">
        <f t="shared" si="17"/>
        <v>0</v>
      </c>
      <c r="AP33" s="99">
        <f t="shared" si="17"/>
        <v>0</v>
      </c>
      <c r="AQ33" s="99"/>
      <c r="AR33" s="99">
        <f t="shared" si="17"/>
        <v>1887.7979999999998</v>
      </c>
      <c r="AS33" s="99">
        <f t="shared" si="17"/>
        <v>0</v>
      </c>
      <c r="AT33" s="99">
        <f t="shared" si="17"/>
        <v>0</v>
      </c>
      <c r="AU33" s="99">
        <f t="shared" si="17"/>
        <v>0</v>
      </c>
      <c r="AV33" s="99">
        <f t="shared" si="17"/>
        <v>0</v>
      </c>
      <c r="AW33" s="99">
        <f t="shared" si="17"/>
        <v>0</v>
      </c>
      <c r="AX33" s="99">
        <f t="shared" si="17"/>
        <v>0</v>
      </c>
      <c r="AY33" s="99">
        <f t="shared" si="17"/>
        <v>0</v>
      </c>
      <c r="AZ33" s="99">
        <f t="shared" si="17"/>
        <v>0</v>
      </c>
      <c r="BA33" s="99"/>
      <c r="BB33" s="99">
        <f t="shared" si="17"/>
        <v>1953.2877000000001</v>
      </c>
      <c r="BC33" s="99"/>
      <c r="BD33" s="99">
        <f t="shared" si="17"/>
        <v>0</v>
      </c>
      <c r="BE33" s="99"/>
      <c r="BF33" s="99">
        <f t="shared" si="17"/>
        <v>0</v>
      </c>
      <c r="BG33" s="99"/>
      <c r="BH33" s="99">
        <f t="shared" si="17"/>
        <v>0</v>
      </c>
      <c r="BI33" s="99"/>
      <c r="BJ33" s="99">
        <f t="shared" si="17"/>
        <v>0</v>
      </c>
      <c r="BK33" s="99">
        <f t="shared" si="17"/>
        <v>5498.8856999999998</v>
      </c>
      <c r="BL33" s="100"/>
      <c r="BM33" s="101"/>
      <c r="BN33" s="101"/>
      <c r="BO33" s="102"/>
      <c r="BP33" s="103"/>
      <c r="BQ33" s="100"/>
      <c r="BR33" s="104"/>
    </row>
    <row r="34" spans="1:70" s="22" customFormat="1" ht="171.7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/>
      <c r="M34" s="42"/>
      <c r="N34" s="38"/>
      <c r="O34" s="38"/>
      <c r="P34" s="38"/>
      <c r="Q34" s="38"/>
      <c r="R34" s="38"/>
      <c r="S34" s="38"/>
      <c r="T34" s="38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42"/>
      <c r="AF34" s="42"/>
      <c r="AG34" s="42"/>
      <c r="AH34" s="33"/>
      <c r="AI34" s="107"/>
      <c r="AJ34" s="42"/>
      <c r="AK34" s="42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42"/>
      <c r="AZ34" s="42"/>
      <c r="BA34" s="107"/>
      <c r="BB34" s="43"/>
      <c r="BC34" s="43"/>
      <c r="BD34" s="42"/>
      <c r="BE34" s="42"/>
      <c r="BF34" s="43"/>
      <c r="BG34" s="43"/>
      <c r="BH34" s="42"/>
      <c r="BI34" s="4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71.7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42"/>
      <c r="M35" s="42"/>
      <c r="N35" s="38"/>
      <c r="O35" s="38"/>
      <c r="P35" s="38"/>
      <c r="Q35" s="38"/>
      <c r="R35" s="38"/>
      <c r="S35" s="38"/>
      <c r="T35" s="38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2"/>
      <c r="AG35" s="42"/>
      <c r="AH35" s="33"/>
      <c r="AI35" s="107"/>
      <c r="AJ35" s="42"/>
      <c r="AK35" s="42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42"/>
      <c r="AZ35" s="42"/>
      <c r="BA35" s="107"/>
      <c r="BB35" s="43"/>
      <c r="BC35" s="43"/>
      <c r="BD35" s="42"/>
      <c r="BE35" s="42"/>
      <c r="BF35" s="43"/>
      <c r="BG35" s="43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71.7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/>
      <c r="M36" s="42"/>
      <c r="N36" s="38"/>
      <c r="O36" s="38"/>
      <c r="P36" s="38"/>
      <c r="Q36" s="38"/>
      <c r="R36" s="38"/>
      <c r="S36" s="38"/>
      <c r="T36" s="38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2"/>
      <c r="AG36" s="42"/>
      <c r="AH36" s="33"/>
      <c r="AI36" s="107"/>
      <c r="AJ36" s="42"/>
      <c r="AK36" s="42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42"/>
      <c r="AZ36" s="42"/>
      <c r="BA36" s="107"/>
      <c r="BB36" s="43"/>
      <c r="BC36" s="43"/>
      <c r="BD36" s="42"/>
      <c r="BE36" s="42"/>
      <c r="BF36" s="43"/>
      <c r="BG36" s="43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71.7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42"/>
      <c r="M37" s="42"/>
      <c r="N37" s="38"/>
      <c r="O37" s="38"/>
      <c r="P37" s="38"/>
      <c r="Q37" s="38"/>
      <c r="R37" s="38"/>
      <c r="S37" s="38"/>
      <c r="T37" s="38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2"/>
      <c r="AG37" s="42"/>
      <c r="AH37" s="33"/>
      <c r="AI37" s="107"/>
      <c r="AJ37" s="42"/>
      <c r="AK37" s="42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107"/>
      <c r="BB37" s="38"/>
      <c r="BC37" s="38"/>
      <c r="BD37" s="42"/>
      <c r="BE37" s="42"/>
      <c r="BF37" s="43"/>
      <c r="BG37" s="43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71.7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6"/>
      <c r="M38" s="107"/>
      <c r="N38" s="38"/>
      <c r="O38" s="38"/>
      <c r="P38" s="38"/>
      <c r="Q38" s="38"/>
      <c r="R38" s="38"/>
      <c r="S38" s="38"/>
      <c r="T38" s="38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2"/>
      <c r="AG38" s="42"/>
      <c r="AH38" s="33"/>
      <c r="AI38" s="107"/>
      <c r="AJ38" s="42"/>
      <c r="AK38" s="42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107"/>
      <c r="BB38" s="43"/>
      <c r="BC38" s="43"/>
      <c r="BD38" s="42"/>
      <c r="BE38" s="42"/>
      <c r="BF38" s="43"/>
      <c r="BG38" s="43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22" customFormat="1" ht="171.75" customHeight="1" x14ac:dyDescent="0.25">
      <c r="A39" s="17"/>
      <c r="B39" s="18"/>
      <c r="C39" s="19"/>
      <c r="D39" s="19"/>
      <c r="E39" s="20"/>
      <c r="F39" s="18"/>
      <c r="G39" s="18"/>
      <c r="H39" s="18"/>
      <c r="I39" s="75"/>
      <c r="J39" s="18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42"/>
      <c r="AF39" s="42"/>
      <c r="AG39" s="42"/>
      <c r="AH39" s="33"/>
      <c r="AI39" s="107"/>
      <c r="AJ39" s="42"/>
      <c r="AK39" s="42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42"/>
      <c r="AZ39" s="38"/>
      <c r="BA39" s="42"/>
      <c r="BB39" s="43"/>
      <c r="BC39" s="43"/>
      <c r="BD39" s="42"/>
      <c r="BE39" s="42"/>
      <c r="BF39" s="43"/>
      <c r="BG39" s="43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22" customFormat="1" ht="19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/>
      <c r="M40" s="107"/>
      <c r="N40" s="38"/>
      <c r="O40" s="38"/>
      <c r="P40" s="38"/>
      <c r="Q40" s="38"/>
      <c r="R40" s="38"/>
      <c r="S40" s="38"/>
      <c r="T40" s="38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2"/>
      <c r="AG40" s="42"/>
      <c r="AH40" s="33"/>
      <c r="AI40" s="107"/>
      <c r="AJ40" s="42"/>
      <c r="AK40" s="42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107"/>
      <c r="BB40" s="38"/>
      <c r="BC40" s="38"/>
      <c r="BD40" s="42"/>
      <c r="BE40" s="42"/>
      <c r="BF40" s="43"/>
      <c r="BG40" s="42"/>
      <c r="BH40" s="43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22" customFormat="1" ht="197.2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6"/>
      <c r="M41" s="107"/>
      <c r="N41" s="38"/>
      <c r="O41" s="38"/>
      <c r="P41" s="38"/>
      <c r="Q41" s="38"/>
      <c r="R41" s="38"/>
      <c r="S41" s="38"/>
      <c r="T41" s="38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42"/>
      <c r="AF41" s="42"/>
      <c r="AG41" s="42"/>
      <c r="AH41" s="33"/>
      <c r="AI41" s="107"/>
      <c r="AJ41" s="42"/>
      <c r="AK41" s="42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107"/>
      <c r="BB41" s="61"/>
      <c r="BC41" s="43"/>
      <c r="BD41" s="42"/>
      <c r="BE41" s="42"/>
      <c r="BF41" s="43"/>
      <c r="BG41" s="42"/>
      <c r="BH41" s="42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22" customFormat="1" ht="197.2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6"/>
      <c r="M42" s="107"/>
      <c r="N42" s="38"/>
      <c r="O42" s="42"/>
      <c r="P42" s="43"/>
      <c r="Q42" s="43"/>
      <c r="R42" s="43"/>
      <c r="S42" s="43"/>
      <c r="T42" s="4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42"/>
      <c r="AF42" s="42"/>
      <c r="AG42" s="42"/>
      <c r="AH42" s="33"/>
      <c r="AI42" s="107"/>
      <c r="AJ42" s="42"/>
      <c r="AK42" s="42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107"/>
      <c r="BB42" s="61"/>
      <c r="BC42" s="43"/>
      <c r="BD42" s="42"/>
      <c r="BE42" s="42"/>
      <c r="BF42" s="43"/>
      <c r="BG42" s="42"/>
      <c r="BH42" s="42"/>
      <c r="BI42" s="43"/>
      <c r="BJ42" s="33"/>
      <c r="BK42" s="62"/>
      <c r="BL42" s="24"/>
      <c r="BM42" s="33"/>
      <c r="BN42" s="33"/>
      <c r="BO42" s="34"/>
      <c r="BP42" s="23"/>
      <c r="BQ42" s="24"/>
      <c r="BR42" s="25"/>
    </row>
    <row r="43" spans="1:70" s="22" customFormat="1" ht="197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6"/>
      <c r="M43" s="107"/>
      <c r="N43" s="43"/>
      <c r="O43" s="42"/>
      <c r="P43" s="43"/>
      <c r="Q43" s="43"/>
      <c r="R43" s="43"/>
      <c r="S43" s="43"/>
      <c r="T43" s="4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2"/>
      <c r="AG43" s="42"/>
      <c r="AH43" s="33"/>
      <c r="AI43" s="107"/>
      <c r="AJ43" s="42"/>
      <c r="AK43" s="42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107"/>
      <c r="BB43" s="61"/>
      <c r="BC43" s="43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22" customFormat="1" ht="171.7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2"/>
      <c r="AG44" s="42"/>
      <c r="AH44" s="33"/>
      <c r="AI44" s="107"/>
      <c r="AJ44" s="42"/>
      <c r="AK44" s="42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42"/>
      <c r="AZ44" s="38"/>
      <c r="BA44" s="42"/>
      <c r="BB44" s="43"/>
      <c r="BC44" s="43"/>
      <c r="BD44" s="42"/>
      <c r="BE44" s="42"/>
      <c r="BF44" s="43"/>
      <c r="BG44" s="43"/>
      <c r="BH44" s="42"/>
      <c r="BI44" s="4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22" customFormat="1" ht="197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/>
      <c r="M45" s="42"/>
      <c r="N45" s="38"/>
      <c r="O45" s="38"/>
      <c r="P45" s="38"/>
      <c r="Q45" s="38"/>
      <c r="R45" s="38"/>
      <c r="S45" s="38"/>
      <c r="T45" s="38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42"/>
      <c r="AF45" s="42"/>
      <c r="AG45" s="42"/>
      <c r="AH45" s="33"/>
      <c r="AI45" s="107"/>
      <c r="AJ45" s="42"/>
      <c r="AK45" s="42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107"/>
      <c r="BB45" s="38"/>
      <c r="BC45" s="38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22" customFormat="1" ht="197.2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6"/>
      <c r="M46" s="107"/>
      <c r="N46" s="38"/>
      <c r="O46" s="38"/>
      <c r="P46" s="38"/>
      <c r="Q46" s="38"/>
      <c r="R46" s="38"/>
      <c r="S46" s="38"/>
      <c r="T46" s="38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42"/>
      <c r="AF46" s="42"/>
      <c r="AG46" s="42"/>
      <c r="AH46" s="33"/>
      <c r="AI46" s="107"/>
      <c r="AJ46" s="42"/>
      <c r="AK46" s="42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107"/>
      <c r="BB46" s="61"/>
      <c r="BC46" s="43"/>
      <c r="BD46" s="42"/>
      <c r="BE46" s="42"/>
      <c r="BF46" s="43"/>
      <c r="BG46" s="42"/>
      <c r="BH46" s="42"/>
      <c r="BI46" s="43"/>
      <c r="BJ46" s="33"/>
      <c r="BK46" s="62"/>
      <c r="BL46" s="24"/>
      <c r="BM46" s="33"/>
      <c r="BN46" s="33"/>
      <c r="BO46" s="34"/>
      <c r="BP46" s="23"/>
      <c r="BQ46" s="24"/>
      <c r="BR46" s="25"/>
    </row>
    <row r="47" spans="1:70" s="22" customFormat="1" ht="197.2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/>
      <c r="M47" s="42"/>
      <c r="N47" s="38"/>
      <c r="O47" s="38"/>
      <c r="P47" s="38"/>
      <c r="Q47" s="38"/>
      <c r="R47" s="38"/>
      <c r="S47" s="38"/>
      <c r="T47" s="38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42"/>
      <c r="AF47" s="42"/>
      <c r="AG47" s="42"/>
      <c r="AH47" s="33"/>
      <c r="AI47" s="107"/>
      <c r="AJ47" s="42"/>
      <c r="AK47" s="42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07"/>
      <c r="BB47" s="38"/>
      <c r="BC47" s="38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197.2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6"/>
      <c r="M48" s="107"/>
      <c r="N48" s="38"/>
      <c r="O48" s="38"/>
      <c r="P48" s="38"/>
      <c r="Q48" s="38"/>
      <c r="R48" s="38"/>
      <c r="S48" s="38"/>
      <c r="T48" s="38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42"/>
      <c r="AF48" s="42"/>
      <c r="AG48" s="42"/>
      <c r="AH48" s="33"/>
      <c r="AI48" s="107"/>
      <c r="AJ48" s="42"/>
      <c r="AK48" s="42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107"/>
      <c r="BB48" s="74"/>
      <c r="BC48" s="38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22" customFormat="1" ht="197.2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/>
      <c r="M49" s="42"/>
      <c r="N49" s="38"/>
      <c r="O49" s="38"/>
      <c r="P49" s="38"/>
      <c r="Q49" s="38"/>
      <c r="R49" s="38"/>
      <c r="S49" s="38"/>
      <c r="T49" s="38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42"/>
      <c r="AF49" s="42"/>
      <c r="AG49" s="42"/>
      <c r="AH49" s="33"/>
      <c r="AI49" s="107"/>
      <c r="AJ49" s="42"/>
      <c r="AK49" s="42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107"/>
      <c r="BB49" s="38"/>
      <c r="BC49" s="38"/>
      <c r="BD49" s="42"/>
      <c r="BE49" s="42"/>
      <c r="BF49" s="43"/>
      <c r="BG49" s="42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22" customFormat="1" ht="197.2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6"/>
      <c r="M50" s="107"/>
      <c r="N50" s="38"/>
      <c r="O50" s="38"/>
      <c r="P50" s="38"/>
      <c r="Q50" s="38"/>
      <c r="R50" s="38"/>
      <c r="S50" s="38"/>
      <c r="T50" s="38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2"/>
      <c r="AG50" s="42"/>
      <c r="AH50" s="33"/>
      <c r="AI50" s="107"/>
      <c r="AJ50" s="42"/>
      <c r="AK50" s="42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07"/>
      <c r="BB50" s="61"/>
      <c r="BC50" s="43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252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38"/>
      <c r="O51" s="38"/>
      <c r="P51" s="38"/>
      <c r="Q51" s="38"/>
      <c r="R51" s="38"/>
      <c r="S51" s="38"/>
      <c r="T51" s="38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42"/>
      <c r="AF51" s="43"/>
      <c r="AG51" s="43"/>
      <c r="AH51" s="33"/>
      <c r="AI51" s="107"/>
      <c r="AJ51" s="43"/>
      <c r="AK51" s="4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107"/>
      <c r="BB51" s="38"/>
      <c r="BC51" s="42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22" customFormat="1" ht="252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6"/>
      <c r="M52" s="107"/>
      <c r="N52" s="38"/>
      <c r="O52" s="38"/>
      <c r="P52" s="38"/>
      <c r="Q52" s="38"/>
      <c r="R52" s="38"/>
      <c r="S52" s="38"/>
      <c r="T52" s="38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3"/>
      <c r="AH52" s="33"/>
      <c r="AI52" s="107"/>
      <c r="AJ52" s="43"/>
      <c r="AK52" s="43"/>
      <c r="AL52" s="33"/>
      <c r="AM52" s="33"/>
      <c r="AN52" s="33"/>
      <c r="AO52" s="33"/>
      <c r="AP52" s="33"/>
      <c r="AQ52" s="62"/>
      <c r="AR52" s="33"/>
      <c r="AS52" s="33"/>
      <c r="AT52" s="33"/>
      <c r="AU52" s="33"/>
      <c r="AV52" s="33"/>
      <c r="AW52" s="33"/>
      <c r="AX52" s="33"/>
      <c r="AY52" s="33"/>
      <c r="AZ52" s="33"/>
      <c r="BA52" s="107"/>
      <c r="BB52" s="74"/>
      <c r="BC52" s="38"/>
      <c r="BD52" s="42"/>
      <c r="BE52" s="42"/>
      <c r="BF52" s="43"/>
      <c r="BG52" s="42"/>
      <c r="BH52" s="42"/>
      <c r="BI52" s="4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22" customFormat="1" ht="2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38"/>
      <c r="O53" s="38"/>
      <c r="P53" s="38"/>
      <c r="Q53" s="38"/>
      <c r="R53" s="38"/>
      <c r="S53" s="38"/>
      <c r="T53" s="38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42"/>
      <c r="AF53" s="43"/>
      <c r="AG53" s="43"/>
      <c r="AH53" s="33"/>
      <c r="AI53" s="107"/>
      <c r="AJ53" s="43"/>
      <c r="AK53" s="43"/>
      <c r="AL53" s="33"/>
      <c r="AM53" s="33"/>
      <c r="AN53" s="33"/>
      <c r="AO53" s="33"/>
      <c r="AP53" s="33"/>
      <c r="AQ53" s="62"/>
      <c r="AR53" s="33"/>
      <c r="AS53" s="33"/>
      <c r="AT53" s="33"/>
      <c r="AU53" s="33"/>
      <c r="AV53" s="33"/>
      <c r="AW53" s="33"/>
      <c r="AX53" s="33"/>
      <c r="AY53" s="33"/>
      <c r="AZ53" s="33"/>
      <c r="BA53" s="107"/>
      <c r="BB53" s="107"/>
      <c r="BC53" s="42"/>
      <c r="BD53" s="42"/>
      <c r="BE53" s="42"/>
      <c r="BF53" s="43"/>
      <c r="BG53" s="42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22" customFormat="1" ht="209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3"/>
      <c r="O54" s="43"/>
      <c r="P54" s="43"/>
      <c r="Q54" s="43"/>
      <c r="R54" s="43"/>
      <c r="S54" s="43"/>
      <c r="T54" s="4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7"/>
      <c r="AJ54" s="43"/>
      <c r="AK54" s="42"/>
      <c r="AL54" s="33"/>
      <c r="AM54" s="42"/>
      <c r="AN54" s="43"/>
      <c r="AO54" s="42"/>
      <c r="AP54" s="33"/>
      <c r="AQ54" s="107"/>
      <c r="AR54" s="43"/>
      <c r="AS54" s="33"/>
      <c r="AT54" s="33"/>
      <c r="AU54" s="33"/>
      <c r="AV54" s="33"/>
      <c r="AW54" s="33"/>
      <c r="AX54" s="33"/>
      <c r="AY54" s="33"/>
      <c r="AZ54" s="33"/>
      <c r="BA54" s="42"/>
      <c r="BB54" s="38"/>
      <c r="BC54" s="38"/>
      <c r="BD54" s="42"/>
      <c r="BE54" s="42"/>
      <c r="BF54" s="43"/>
      <c r="BG54" s="42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36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43"/>
      <c r="O55" s="43"/>
      <c r="P55" s="43"/>
      <c r="Q55" s="43"/>
      <c r="R55" s="43"/>
      <c r="S55" s="43"/>
      <c r="T55" s="4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42"/>
      <c r="AF55" s="42"/>
      <c r="AG55" s="42"/>
      <c r="AH55" s="33"/>
      <c r="AI55" s="107"/>
      <c r="AJ55" s="42"/>
      <c r="AK55" s="42"/>
      <c r="AL55" s="33"/>
      <c r="AM55" s="33"/>
      <c r="AN55" s="33"/>
      <c r="AO55" s="33"/>
      <c r="AP55" s="33"/>
      <c r="AQ55" s="62"/>
      <c r="AR55" s="33"/>
      <c r="AS55" s="33"/>
      <c r="AT55" s="33"/>
      <c r="AU55" s="33"/>
      <c r="AV55" s="33"/>
      <c r="AW55" s="33"/>
      <c r="AX55" s="33"/>
      <c r="AY55" s="33"/>
      <c r="AZ55" s="33"/>
      <c r="BA55" s="107"/>
      <c r="BB55" s="74"/>
      <c r="BC55" s="38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36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43"/>
      <c r="O56" s="43"/>
      <c r="P56" s="43"/>
      <c r="Q56" s="43"/>
      <c r="R56" s="43"/>
      <c r="S56" s="43"/>
      <c r="T56" s="4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42"/>
      <c r="AF56" s="42"/>
      <c r="AG56" s="42"/>
      <c r="AH56" s="33"/>
      <c r="AI56" s="107"/>
      <c r="AJ56" s="42"/>
      <c r="AK56" s="42"/>
      <c r="AL56" s="33"/>
      <c r="AM56" s="33"/>
      <c r="AN56" s="33"/>
      <c r="AO56" s="33"/>
      <c r="AP56" s="33"/>
      <c r="AQ56" s="62"/>
      <c r="AR56" s="33"/>
      <c r="AS56" s="33"/>
      <c r="AT56" s="33"/>
      <c r="AU56" s="33"/>
      <c r="AV56" s="33"/>
      <c r="AW56" s="33"/>
      <c r="AX56" s="33"/>
      <c r="AY56" s="33"/>
      <c r="AZ56" s="33"/>
      <c r="BA56" s="107"/>
      <c r="BB56" s="74"/>
      <c r="BC56" s="38"/>
      <c r="BD56" s="42"/>
      <c r="BE56" s="42"/>
      <c r="BF56" s="43"/>
      <c r="BG56" s="42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36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42"/>
      <c r="O57" s="42"/>
      <c r="P57" s="42"/>
      <c r="Q57" s="42"/>
      <c r="R57" s="42"/>
      <c r="S57" s="42"/>
      <c r="T57" s="4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42"/>
      <c r="AF57" s="42"/>
      <c r="AG57" s="42"/>
      <c r="AH57" s="33"/>
      <c r="AI57" s="107"/>
      <c r="AJ57" s="42"/>
      <c r="AK57" s="42"/>
      <c r="AL57" s="33"/>
      <c r="AM57" s="33"/>
      <c r="AN57" s="33"/>
      <c r="AO57" s="33"/>
      <c r="AP57" s="33"/>
      <c r="AQ57" s="62"/>
      <c r="AR57" s="33"/>
      <c r="AS57" s="33"/>
      <c r="AT57" s="33"/>
      <c r="AU57" s="33"/>
      <c r="AV57" s="33"/>
      <c r="AW57" s="33"/>
      <c r="AX57" s="33"/>
      <c r="AY57" s="33"/>
      <c r="AZ57" s="33"/>
      <c r="BA57" s="107"/>
      <c r="BB57" s="74"/>
      <c r="BC57" s="38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136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42"/>
      <c r="L58" s="107"/>
      <c r="M58" s="42"/>
      <c r="N58" s="43"/>
      <c r="O58" s="42"/>
      <c r="P58" s="42"/>
      <c r="Q58" s="42"/>
      <c r="R58" s="42"/>
      <c r="S58" s="42"/>
      <c r="T58" s="4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42"/>
      <c r="AF58" s="42"/>
      <c r="AG58" s="42"/>
      <c r="AH58" s="33"/>
      <c r="AI58" s="107"/>
      <c r="AJ58" s="42"/>
      <c r="AK58" s="42"/>
      <c r="AL58" s="33"/>
      <c r="AM58" s="33"/>
      <c r="AN58" s="33"/>
      <c r="AO58" s="33"/>
      <c r="AP58" s="33"/>
      <c r="AQ58" s="62"/>
      <c r="AR58" s="33"/>
      <c r="AS58" s="33"/>
      <c r="AT58" s="33"/>
      <c r="AU58" s="33"/>
      <c r="AV58" s="33"/>
      <c r="AW58" s="33"/>
      <c r="AX58" s="33"/>
      <c r="AY58" s="33"/>
      <c r="AZ58" s="33"/>
      <c r="BA58" s="107"/>
      <c r="BB58" s="74"/>
      <c r="BC58" s="38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209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42"/>
      <c r="N59" s="38"/>
      <c r="O59" s="38"/>
      <c r="P59" s="38"/>
      <c r="Q59" s="38"/>
      <c r="R59" s="38"/>
      <c r="S59" s="38"/>
      <c r="T59" s="38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42"/>
      <c r="AF59" s="42"/>
      <c r="AG59" s="42"/>
      <c r="AH59" s="33"/>
      <c r="AI59" s="107"/>
      <c r="AJ59" s="42"/>
      <c r="AK59" s="42"/>
      <c r="AL59" s="33"/>
      <c r="AM59" s="33"/>
      <c r="AN59" s="33"/>
      <c r="AO59" s="33"/>
      <c r="AP59" s="33"/>
      <c r="AQ59" s="62"/>
      <c r="AR59" s="33"/>
      <c r="AS59" s="33"/>
      <c r="AT59" s="33"/>
      <c r="AU59" s="33"/>
      <c r="AV59" s="33"/>
      <c r="AW59" s="33"/>
      <c r="AX59" s="33"/>
      <c r="AY59" s="33"/>
      <c r="AZ59" s="33"/>
      <c r="BA59" s="107"/>
      <c r="BB59" s="38"/>
      <c r="BC59" s="42"/>
      <c r="BD59" s="42"/>
      <c r="BE59" s="42"/>
      <c r="BF59" s="43"/>
      <c r="BG59" s="42"/>
      <c r="BH59" s="42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54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6"/>
      <c r="M60" s="107"/>
      <c r="N60" s="38"/>
      <c r="O60" s="38"/>
      <c r="P60" s="38"/>
      <c r="Q60" s="38"/>
      <c r="R60" s="38"/>
      <c r="S60" s="38"/>
      <c r="T60" s="38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42"/>
      <c r="AF60" s="42"/>
      <c r="AG60" s="42"/>
      <c r="AH60" s="33"/>
      <c r="AI60" s="107"/>
      <c r="AJ60" s="42"/>
      <c r="AK60" s="42"/>
      <c r="AL60" s="33"/>
      <c r="AM60" s="33"/>
      <c r="AN60" s="33"/>
      <c r="AO60" s="33"/>
      <c r="AP60" s="33"/>
      <c r="AQ60" s="62"/>
      <c r="AR60" s="33"/>
      <c r="AS60" s="33"/>
      <c r="AT60" s="33"/>
      <c r="AU60" s="33"/>
      <c r="AV60" s="33"/>
      <c r="AW60" s="33"/>
      <c r="AX60" s="33"/>
      <c r="AY60" s="33"/>
      <c r="AZ60" s="33"/>
      <c r="BA60" s="107"/>
      <c r="BB60" s="107"/>
      <c r="BC60" s="42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22" customFormat="1" ht="249.7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43"/>
      <c r="O61" s="43"/>
      <c r="P61" s="43"/>
      <c r="Q61" s="43"/>
      <c r="R61" s="43"/>
      <c r="S61" s="43"/>
      <c r="T61" s="4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2"/>
      <c r="AG61" s="42"/>
      <c r="AH61" s="33"/>
      <c r="AI61" s="107"/>
      <c r="AJ61" s="42"/>
      <c r="AK61" s="42"/>
      <c r="AL61" s="33"/>
      <c r="AM61" s="33"/>
      <c r="AN61" s="33"/>
      <c r="AO61" s="33"/>
      <c r="AP61" s="33"/>
      <c r="AQ61" s="62"/>
      <c r="AR61" s="33"/>
      <c r="AS61" s="33"/>
      <c r="AT61" s="33"/>
      <c r="AU61" s="33"/>
      <c r="AV61" s="33"/>
      <c r="AW61" s="33"/>
      <c r="AX61" s="33"/>
      <c r="AY61" s="33"/>
      <c r="AZ61" s="33"/>
      <c r="BA61" s="107"/>
      <c r="BB61" s="43"/>
      <c r="BC61" s="43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152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42"/>
      <c r="M62" s="42"/>
      <c r="N62" s="38"/>
      <c r="O62" s="38"/>
      <c r="P62" s="38"/>
      <c r="Q62" s="38"/>
      <c r="R62" s="38"/>
      <c r="S62" s="38"/>
      <c r="T62" s="38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42"/>
      <c r="AF62" s="42"/>
      <c r="AG62" s="42"/>
      <c r="AH62" s="33"/>
      <c r="AI62" s="107"/>
      <c r="AJ62" s="42"/>
      <c r="AK62" s="42"/>
      <c r="AL62" s="33"/>
      <c r="AM62" s="33"/>
      <c r="AN62" s="33"/>
      <c r="AO62" s="33"/>
      <c r="AP62" s="33"/>
      <c r="AQ62" s="62"/>
      <c r="AR62" s="33"/>
      <c r="AS62" s="33"/>
      <c r="AT62" s="33"/>
      <c r="AU62" s="33"/>
      <c r="AV62" s="33"/>
      <c r="AW62" s="33"/>
      <c r="AX62" s="33"/>
      <c r="AY62" s="33"/>
      <c r="AZ62" s="33"/>
      <c r="BA62" s="107"/>
      <c r="BB62" s="38"/>
      <c r="BC62" s="38"/>
      <c r="BD62" s="42"/>
      <c r="BE62" s="42"/>
      <c r="BF62" s="43"/>
      <c r="BG62" s="42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152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6"/>
      <c r="M63" s="107"/>
      <c r="N63" s="38"/>
      <c r="O63" s="38"/>
      <c r="P63" s="38"/>
      <c r="Q63" s="38"/>
      <c r="R63" s="38"/>
      <c r="S63" s="38"/>
      <c r="T63" s="38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42"/>
      <c r="AF63" s="42"/>
      <c r="AG63" s="42"/>
      <c r="AH63" s="33"/>
      <c r="AI63" s="107"/>
      <c r="AJ63" s="42"/>
      <c r="AK63" s="42"/>
      <c r="AL63" s="33"/>
      <c r="AM63" s="33"/>
      <c r="AN63" s="33"/>
      <c r="AO63" s="33"/>
      <c r="AP63" s="33"/>
      <c r="AQ63" s="62"/>
      <c r="AR63" s="33"/>
      <c r="AS63" s="33"/>
      <c r="AT63" s="33"/>
      <c r="AU63" s="33"/>
      <c r="AV63" s="33"/>
      <c r="AW63" s="33"/>
      <c r="AX63" s="33"/>
      <c r="AY63" s="33"/>
      <c r="AZ63" s="33"/>
      <c r="BA63" s="107"/>
      <c r="BB63" s="107"/>
      <c r="BC63" s="42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192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38"/>
      <c r="AG64" s="42"/>
      <c r="AH64" s="33"/>
      <c r="AI64" s="107"/>
      <c r="AJ64" s="38"/>
      <c r="AK64" s="42"/>
      <c r="AL64" s="33"/>
      <c r="AM64" s="33"/>
      <c r="AN64" s="33"/>
      <c r="AO64" s="33"/>
      <c r="AP64" s="33"/>
      <c r="AQ64" s="107"/>
      <c r="AR64" s="38"/>
      <c r="AS64" s="33"/>
      <c r="AT64" s="33"/>
      <c r="AU64" s="33"/>
      <c r="AV64" s="33"/>
      <c r="AW64" s="33"/>
      <c r="AX64" s="33"/>
      <c r="AY64" s="42"/>
      <c r="AZ64" s="38"/>
      <c r="BA64" s="42"/>
      <c r="BB64" s="38"/>
      <c r="BC64" s="38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29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42"/>
      <c r="M65" s="42"/>
      <c r="N65" s="42"/>
      <c r="O65" s="42"/>
      <c r="P65" s="42"/>
      <c r="Q65" s="42"/>
      <c r="R65" s="42"/>
      <c r="S65" s="42"/>
      <c r="T65" s="38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42"/>
      <c r="AF65" s="38"/>
      <c r="AG65" s="42"/>
      <c r="AH65" s="33"/>
      <c r="AI65" s="107"/>
      <c r="AJ65" s="38"/>
      <c r="AK65" s="42"/>
      <c r="AL65" s="33"/>
      <c r="AM65" s="33"/>
      <c r="AN65" s="33"/>
      <c r="AO65" s="33"/>
      <c r="AP65" s="33"/>
      <c r="AQ65" s="107"/>
      <c r="AR65" s="38"/>
      <c r="AS65" s="33"/>
      <c r="AT65" s="33"/>
      <c r="AU65" s="33"/>
      <c r="AV65" s="33"/>
      <c r="AW65" s="33"/>
      <c r="AX65" s="33"/>
      <c r="AY65" s="33"/>
      <c r="AZ65" s="33"/>
      <c r="BA65" s="107"/>
      <c r="BB65" s="38"/>
      <c r="BC65" s="38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54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38"/>
      <c r="O66" s="38"/>
      <c r="P66" s="38"/>
      <c r="Q66" s="38"/>
      <c r="R66" s="38"/>
      <c r="S66" s="38"/>
      <c r="T66" s="38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42"/>
      <c r="AF66" s="43"/>
      <c r="AG66" s="43"/>
      <c r="AH66" s="33"/>
      <c r="AI66" s="107"/>
      <c r="AJ66" s="42"/>
      <c r="AK66" s="42"/>
      <c r="AL66" s="33"/>
      <c r="AM66" s="33"/>
      <c r="AN66" s="33"/>
      <c r="AO66" s="33"/>
      <c r="AP66" s="33"/>
      <c r="AQ66" s="107"/>
      <c r="AR66" s="42"/>
      <c r="AS66" s="33"/>
      <c r="AT66" s="33"/>
      <c r="AU66" s="33"/>
      <c r="AV66" s="33"/>
      <c r="AW66" s="33"/>
      <c r="AX66" s="33"/>
      <c r="AY66" s="33"/>
      <c r="AZ66" s="33"/>
      <c r="BA66" s="107"/>
      <c r="BB66" s="43"/>
      <c r="BC66" s="43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54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38"/>
      <c r="O67" s="38"/>
      <c r="P67" s="38"/>
      <c r="Q67" s="38"/>
      <c r="R67" s="38"/>
      <c r="S67" s="38"/>
      <c r="T67" s="38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43"/>
      <c r="AG67" s="43"/>
      <c r="AH67" s="33"/>
      <c r="AI67" s="107"/>
      <c r="AJ67" s="42"/>
      <c r="AK67" s="42"/>
      <c r="AL67" s="33"/>
      <c r="AM67" s="33"/>
      <c r="AN67" s="33"/>
      <c r="AO67" s="33"/>
      <c r="AP67" s="33"/>
      <c r="AQ67" s="107"/>
      <c r="AR67" s="42"/>
      <c r="AS67" s="33"/>
      <c r="AT67" s="33"/>
      <c r="AU67" s="33"/>
      <c r="AV67" s="33"/>
      <c r="AW67" s="33"/>
      <c r="AX67" s="33"/>
      <c r="AY67" s="33"/>
      <c r="AZ67" s="33"/>
      <c r="BA67" s="107"/>
      <c r="BB67" s="38"/>
      <c r="BC67" s="42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154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38"/>
      <c r="O68" s="38"/>
      <c r="P68" s="38"/>
      <c r="Q68" s="38"/>
      <c r="R68" s="38"/>
      <c r="S68" s="38"/>
      <c r="T68" s="38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42"/>
      <c r="AF68" s="43"/>
      <c r="AG68" s="43"/>
      <c r="AH68" s="33"/>
      <c r="AI68" s="107"/>
      <c r="AJ68" s="42"/>
      <c r="AK68" s="42"/>
      <c r="AL68" s="33"/>
      <c r="AM68" s="33"/>
      <c r="AN68" s="33"/>
      <c r="AO68" s="33"/>
      <c r="AP68" s="33"/>
      <c r="AQ68" s="107"/>
      <c r="AR68" s="42"/>
      <c r="AS68" s="33"/>
      <c r="AT68" s="33"/>
      <c r="AU68" s="33"/>
      <c r="AV68" s="33"/>
      <c r="AW68" s="33"/>
      <c r="AX68" s="33"/>
      <c r="AY68" s="33"/>
      <c r="AZ68" s="33"/>
      <c r="BA68" s="107"/>
      <c r="BB68" s="43"/>
      <c r="BC68" s="43"/>
      <c r="BD68" s="42"/>
      <c r="BE68" s="42"/>
      <c r="BF68" s="43"/>
      <c r="BG68" s="42"/>
      <c r="BH68" s="42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154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6"/>
      <c r="L69" s="6"/>
      <c r="M69" s="6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42"/>
      <c r="AF69" s="43"/>
      <c r="AG69" s="43"/>
      <c r="AH69" s="33"/>
      <c r="AI69" s="107"/>
      <c r="AJ69" s="42"/>
      <c r="AK69" s="42"/>
      <c r="AL69" s="33"/>
      <c r="AM69" s="33"/>
      <c r="AN69" s="33"/>
      <c r="AO69" s="33"/>
      <c r="AP69" s="33"/>
      <c r="AQ69" s="107"/>
      <c r="AR69" s="42"/>
      <c r="AS69" s="33"/>
      <c r="AT69" s="33"/>
      <c r="AU69" s="33"/>
      <c r="AV69" s="33"/>
      <c r="AW69" s="33"/>
      <c r="AX69" s="33"/>
      <c r="AY69" s="33"/>
      <c r="AZ69" s="33"/>
      <c r="BA69" s="108"/>
      <c r="BB69" s="33"/>
      <c r="BC69" s="6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54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6"/>
      <c r="L70" s="6"/>
      <c r="M70" s="6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42"/>
      <c r="AF70" s="43"/>
      <c r="AG70" s="43"/>
      <c r="AH70" s="33"/>
      <c r="AI70" s="107"/>
      <c r="AJ70" s="42"/>
      <c r="AK70" s="42"/>
      <c r="AL70" s="33"/>
      <c r="AM70" s="33"/>
      <c r="AN70" s="33"/>
      <c r="AO70" s="33"/>
      <c r="AP70" s="33"/>
      <c r="AQ70" s="107"/>
      <c r="AR70" s="42"/>
      <c r="AS70" s="33"/>
      <c r="AT70" s="33"/>
      <c r="AU70" s="33"/>
      <c r="AV70" s="33"/>
      <c r="AW70" s="33"/>
      <c r="AX70" s="33"/>
      <c r="AY70" s="33"/>
      <c r="AZ70" s="33"/>
      <c r="BA70" s="107"/>
      <c r="BB70" s="43"/>
      <c r="BC70" s="43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154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6"/>
      <c r="L71" s="6"/>
      <c r="M71" s="6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42"/>
      <c r="AF71" s="43"/>
      <c r="AG71" s="43"/>
      <c r="AH71" s="33"/>
      <c r="AI71" s="107"/>
      <c r="AJ71" s="42"/>
      <c r="AK71" s="42"/>
      <c r="AL71" s="33"/>
      <c r="AM71" s="33"/>
      <c r="AN71" s="33"/>
      <c r="AO71" s="33"/>
      <c r="AP71" s="33"/>
      <c r="AQ71" s="107"/>
      <c r="AR71" s="42"/>
      <c r="AS71" s="33"/>
      <c r="AT71" s="33"/>
      <c r="AU71" s="33"/>
      <c r="AV71" s="33"/>
      <c r="AW71" s="33"/>
      <c r="AX71" s="33"/>
      <c r="AY71" s="33"/>
      <c r="AZ71" s="33"/>
      <c r="BA71" s="108"/>
      <c r="BB71" s="33"/>
      <c r="BC71" s="33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54.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6"/>
      <c r="L72" s="6"/>
      <c r="M72" s="6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42"/>
      <c r="AF72" s="43"/>
      <c r="AG72" s="43"/>
      <c r="AH72" s="33"/>
      <c r="AI72" s="107"/>
      <c r="AJ72" s="42"/>
      <c r="AK72" s="42"/>
      <c r="AL72" s="33"/>
      <c r="AM72" s="33"/>
      <c r="AN72" s="33"/>
      <c r="AO72" s="33"/>
      <c r="AP72" s="33"/>
      <c r="AQ72" s="107"/>
      <c r="AR72" s="42"/>
      <c r="AS72" s="33"/>
      <c r="AT72" s="33"/>
      <c r="AU72" s="33"/>
      <c r="AV72" s="33"/>
      <c r="AW72" s="33"/>
      <c r="AX72" s="33"/>
      <c r="AY72" s="33"/>
      <c r="AZ72" s="33"/>
      <c r="BA72" s="107"/>
      <c r="BB72" s="43"/>
      <c r="BC72" s="43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249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6"/>
      <c r="L73" s="6"/>
      <c r="M73" s="6"/>
      <c r="N73" s="34"/>
      <c r="O73" s="34"/>
      <c r="P73" s="34"/>
      <c r="Q73" s="34"/>
      <c r="R73" s="34"/>
      <c r="S73" s="34"/>
      <c r="T73" s="34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6"/>
      <c r="AF73" s="34"/>
      <c r="AG73" s="34"/>
      <c r="AH73" s="33"/>
      <c r="AI73" s="108"/>
      <c r="AJ73" s="34"/>
      <c r="AK73" s="34"/>
      <c r="AL73" s="33"/>
      <c r="AM73" s="33"/>
      <c r="AN73" s="33"/>
      <c r="AO73" s="33"/>
      <c r="AP73" s="33"/>
      <c r="AQ73" s="108"/>
      <c r="AR73" s="34"/>
      <c r="AS73" s="33"/>
      <c r="AT73" s="33"/>
      <c r="AU73" s="33"/>
      <c r="AV73" s="33"/>
      <c r="AW73" s="33"/>
      <c r="AX73" s="33"/>
      <c r="AY73" s="33"/>
      <c r="AZ73" s="33"/>
      <c r="BA73" s="108"/>
      <c r="BB73" s="33"/>
      <c r="BC73" s="6"/>
      <c r="BD73" s="33"/>
      <c r="BE73" s="33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124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6"/>
      <c r="L74" s="6"/>
      <c r="M74" s="6"/>
      <c r="N74" s="34"/>
      <c r="O74" s="34"/>
      <c r="P74" s="34"/>
      <c r="Q74" s="34"/>
      <c r="R74" s="34"/>
      <c r="S74" s="34"/>
      <c r="T74" s="34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42"/>
      <c r="AF74" s="43"/>
      <c r="AG74" s="43"/>
      <c r="AH74" s="33"/>
      <c r="AI74" s="107"/>
      <c r="AJ74" s="42"/>
      <c r="AK74" s="42"/>
      <c r="AL74" s="33"/>
      <c r="AM74" s="33"/>
      <c r="AN74" s="33"/>
      <c r="AO74" s="33"/>
      <c r="AP74" s="33"/>
      <c r="AQ74" s="107"/>
      <c r="AR74" s="42"/>
      <c r="AS74" s="33"/>
      <c r="AT74" s="33"/>
      <c r="AU74" s="33"/>
      <c r="AV74" s="33"/>
      <c r="AW74" s="33"/>
      <c r="AX74" s="33"/>
      <c r="AY74" s="33"/>
      <c r="AZ74" s="33"/>
      <c r="BA74" s="107"/>
      <c r="BB74" s="38"/>
      <c r="BC74" s="38"/>
      <c r="BD74" s="42"/>
      <c r="BE74" s="42"/>
      <c r="BF74" s="43"/>
      <c r="BG74" s="42"/>
      <c r="BH74" s="42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124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6"/>
      <c r="L75" s="6"/>
      <c r="M75" s="6"/>
      <c r="N75" s="34"/>
      <c r="O75" s="34"/>
      <c r="P75" s="34"/>
      <c r="Q75" s="34"/>
      <c r="R75" s="34"/>
      <c r="S75" s="34"/>
      <c r="T75" s="34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/>
      <c r="AF75" s="43"/>
      <c r="AG75" s="43"/>
      <c r="AH75" s="33"/>
      <c r="AI75" s="107"/>
      <c r="AJ75" s="42"/>
      <c r="AK75" s="42"/>
      <c r="AL75" s="33"/>
      <c r="AM75" s="33"/>
      <c r="AN75" s="33"/>
      <c r="AO75" s="33"/>
      <c r="AP75" s="33"/>
      <c r="AQ75" s="107"/>
      <c r="AR75" s="42"/>
      <c r="AS75" s="33"/>
      <c r="AT75" s="33"/>
      <c r="AU75" s="33"/>
      <c r="AV75" s="33"/>
      <c r="AW75" s="33"/>
      <c r="AX75" s="33"/>
      <c r="AY75" s="33"/>
      <c r="AZ75" s="33"/>
      <c r="BA75" s="107"/>
      <c r="BB75" s="38"/>
      <c r="BC75" s="38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24.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6"/>
      <c r="L76" s="6"/>
      <c r="M76" s="6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42"/>
      <c r="AF76" s="43"/>
      <c r="AG76" s="43"/>
      <c r="AH76" s="33"/>
      <c r="AI76" s="107"/>
      <c r="AJ76" s="42"/>
      <c r="AK76" s="42"/>
      <c r="AL76" s="33"/>
      <c r="AM76" s="33"/>
      <c r="AN76" s="33"/>
      <c r="AO76" s="33"/>
      <c r="AP76" s="33"/>
      <c r="AQ76" s="107"/>
      <c r="AR76" s="42"/>
      <c r="AS76" s="33"/>
      <c r="AT76" s="33"/>
      <c r="AU76" s="33"/>
      <c r="AV76" s="33"/>
      <c r="AW76" s="33"/>
      <c r="AX76" s="33"/>
      <c r="AY76" s="33"/>
      <c r="AZ76" s="33"/>
      <c r="BA76" s="107"/>
      <c r="BB76" s="38"/>
      <c r="BC76" s="38"/>
      <c r="BD76" s="42"/>
      <c r="BE76" s="42"/>
      <c r="BF76" s="43"/>
      <c r="BG76" s="42"/>
      <c r="BH76" s="42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22" customFormat="1" ht="124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6"/>
      <c r="L77" s="6"/>
      <c r="M77" s="6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42"/>
      <c r="AF77" s="43"/>
      <c r="AG77" s="43"/>
      <c r="AH77" s="33"/>
      <c r="AI77" s="107"/>
      <c r="AJ77" s="42"/>
      <c r="AK77" s="42"/>
      <c r="AL77" s="33"/>
      <c r="AM77" s="33"/>
      <c r="AN77" s="33"/>
      <c r="AO77" s="33"/>
      <c r="AP77" s="33"/>
      <c r="AQ77" s="107"/>
      <c r="AR77" s="42"/>
      <c r="AS77" s="33"/>
      <c r="AT77" s="33"/>
      <c r="AU77" s="33"/>
      <c r="AV77" s="33"/>
      <c r="AW77" s="33"/>
      <c r="AX77" s="33"/>
      <c r="AY77" s="33"/>
      <c r="AZ77" s="33"/>
      <c r="BA77" s="107"/>
      <c r="BB77" s="38"/>
      <c r="BC77" s="38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22" customFormat="1" ht="124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6"/>
      <c r="L78" s="6"/>
      <c r="M78" s="6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42"/>
      <c r="AF78" s="43"/>
      <c r="AG78" s="43"/>
      <c r="AH78" s="33"/>
      <c r="AI78" s="107"/>
      <c r="AJ78" s="42"/>
      <c r="AK78" s="42"/>
      <c r="AL78" s="33"/>
      <c r="AM78" s="33"/>
      <c r="AN78" s="33"/>
      <c r="AO78" s="33"/>
      <c r="AP78" s="33"/>
      <c r="AQ78" s="107"/>
      <c r="AR78" s="42"/>
      <c r="AS78" s="33"/>
      <c r="AT78" s="33"/>
      <c r="AU78" s="33"/>
      <c r="AV78" s="33"/>
      <c r="AW78" s="33"/>
      <c r="AX78" s="33"/>
      <c r="AY78" s="33"/>
      <c r="AZ78" s="33"/>
      <c r="BA78" s="107"/>
      <c r="BB78" s="38"/>
      <c r="BC78" s="38"/>
      <c r="BD78" s="42"/>
      <c r="BE78" s="42"/>
      <c r="BF78" s="43"/>
      <c r="BG78" s="42"/>
      <c r="BH78" s="42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22" customFormat="1" ht="409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38"/>
      <c r="O79" s="38"/>
      <c r="P79" s="38"/>
      <c r="Q79" s="38"/>
      <c r="R79" s="38"/>
      <c r="S79" s="38"/>
      <c r="T79" s="38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42"/>
      <c r="AF79" s="43"/>
      <c r="AG79" s="43"/>
      <c r="AH79" s="33"/>
      <c r="AI79" s="107"/>
      <c r="AJ79" s="42"/>
      <c r="AK79" s="42"/>
      <c r="AL79" s="33"/>
      <c r="AM79" s="33"/>
      <c r="AN79" s="33"/>
      <c r="AO79" s="33"/>
      <c r="AP79" s="33"/>
      <c r="AQ79" s="107"/>
      <c r="AR79" s="42"/>
      <c r="AS79" s="33"/>
      <c r="AT79" s="33"/>
      <c r="AU79" s="33"/>
      <c r="AV79" s="33"/>
      <c r="AW79" s="33"/>
      <c r="AX79" s="33"/>
      <c r="AY79" s="33"/>
      <c r="AZ79" s="33"/>
      <c r="BA79" s="107"/>
      <c r="BB79" s="43"/>
      <c r="BC79" s="43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22" customFormat="1" ht="237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38"/>
      <c r="O80" s="38"/>
      <c r="P80" s="38"/>
      <c r="Q80" s="38"/>
      <c r="R80" s="38"/>
      <c r="S80" s="38"/>
      <c r="T80" s="38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7"/>
      <c r="BB80" s="38"/>
      <c r="BC80" s="42"/>
      <c r="BD80" s="42"/>
      <c r="BE80" s="42"/>
      <c r="BF80" s="43"/>
      <c r="BG80" s="42"/>
      <c r="BH80" s="38"/>
      <c r="BI80" s="42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22" customFormat="1" ht="139.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38"/>
      <c r="O81" s="38"/>
      <c r="P81" s="38"/>
      <c r="Q81" s="38"/>
      <c r="R81" s="38"/>
      <c r="S81" s="38"/>
      <c r="T81" s="38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07"/>
      <c r="BB81" s="43"/>
      <c r="BC81" s="43"/>
      <c r="BD81" s="42"/>
      <c r="BE81" s="42"/>
      <c r="BF81" s="43"/>
      <c r="BG81" s="42"/>
      <c r="BH81" s="38"/>
      <c r="BI81" s="42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22" customFormat="1" ht="237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3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42"/>
      <c r="AF82" s="43"/>
      <c r="AG82" s="43"/>
      <c r="AH82" s="33"/>
      <c r="AI82" s="107"/>
      <c r="AJ82" s="43"/>
      <c r="AK82" s="43"/>
      <c r="AL82" s="33"/>
      <c r="AM82" s="33"/>
      <c r="AN82" s="33"/>
      <c r="AO82" s="33"/>
      <c r="AP82" s="33"/>
      <c r="AQ82" s="107"/>
      <c r="AR82" s="43"/>
      <c r="AS82" s="33"/>
      <c r="AT82" s="33"/>
      <c r="AU82" s="33"/>
      <c r="AV82" s="33"/>
      <c r="AW82" s="33"/>
      <c r="AX82" s="33"/>
      <c r="AY82" s="33"/>
      <c r="AZ82" s="33"/>
      <c r="BA82" s="107"/>
      <c r="BB82" s="43"/>
      <c r="BC82" s="42"/>
      <c r="BD82" s="38"/>
      <c r="BE82" s="42"/>
      <c r="BF82" s="43"/>
      <c r="BG82" s="42"/>
      <c r="BH82" s="42"/>
      <c r="BI82" s="4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22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6"/>
      <c r="M83" s="42"/>
      <c r="N83" s="43"/>
      <c r="O83" s="43"/>
      <c r="P83" s="43"/>
      <c r="Q83" s="43"/>
      <c r="R83" s="43"/>
      <c r="S83" s="43"/>
      <c r="T83" s="4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7"/>
      <c r="BB83" s="43"/>
      <c r="BC83" s="43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22" customFormat="1" ht="122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6"/>
      <c r="M84" s="42"/>
      <c r="N84" s="43"/>
      <c r="O84" s="43"/>
      <c r="P84" s="43"/>
      <c r="Q84" s="43"/>
      <c r="R84" s="43"/>
      <c r="S84" s="43"/>
      <c r="T84" s="4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107"/>
      <c r="BB84" s="43"/>
      <c r="BC84" s="43"/>
      <c r="BD84" s="42"/>
      <c r="BE84" s="42"/>
      <c r="BF84" s="43"/>
      <c r="BG84" s="42"/>
      <c r="BH84" s="42"/>
      <c r="BI84" s="43"/>
      <c r="BJ84" s="33"/>
      <c r="BK84" s="62"/>
      <c r="BL84" s="24"/>
      <c r="BM84" s="33"/>
      <c r="BN84" s="33"/>
      <c r="BO84" s="34"/>
      <c r="BP84" s="23"/>
      <c r="BQ84" s="24"/>
      <c r="BR84" s="2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6"/>
      <c r="M85" s="42"/>
      <c r="N85" s="43"/>
      <c r="O85" s="43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7"/>
      <c r="BB85" s="43"/>
      <c r="BC85" s="43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2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6"/>
      <c r="M86" s="42"/>
      <c r="N86" s="43"/>
      <c r="O86" s="43"/>
      <c r="P86" s="43"/>
      <c r="Q86" s="43"/>
      <c r="R86" s="43"/>
      <c r="S86" s="43"/>
      <c r="T86" s="4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107"/>
      <c r="BB86" s="43"/>
      <c r="BC86" s="43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122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38"/>
      <c r="O87" s="38"/>
      <c r="P87" s="38"/>
      <c r="Q87" s="38"/>
      <c r="R87" s="38"/>
      <c r="S87" s="38"/>
      <c r="T87" s="38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107"/>
      <c r="BB87" s="43"/>
      <c r="BC87" s="43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5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38"/>
      <c r="O88" s="38"/>
      <c r="P88" s="38"/>
      <c r="Q88" s="38"/>
      <c r="R88" s="38"/>
      <c r="S88" s="38"/>
      <c r="T88" s="38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07"/>
      <c r="BB88" s="38"/>
      <c r="BC88" s="38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55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38"/>
      <c r="O89" s="38"/>
      <c r="P89" s="38"/>
      <c r="Q89" s="38"/>
      <c r="R89" s="38"/>
      <c r="S89" s="38"/>
      <c r="T89" s="38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07"/>
      <c r="BB89" s="43"/>
      <c r="BC89" s="43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5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2"/>
      <c r="O90" s="42"/>
      <c r="P90" s="38"/>
      <c r="Q90" s="38"/>
      <c r="R90" s="38"/>
      <c r="S90" s="38"/>
      <c r="T90" s="42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42"/>
      <c r="AZ90" s="38"/>
      <c r="BA90" s="107"/>
      <c r="BB90" s="38"/>
      <c r="BC90" s="38"/>
      <c r="BD90" s="42"/>
      <c r="BE90" s="42"/>
      <c r="BF90" s="43"/>
      <c r="BG90" s="42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62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2"/>
      <c r="O91" s="42"/>
      <c r="P91" s="42"/>
      <c r="Q91" s="42"/>
      <c r="R91" s="42"/>
      <c r="S91" s="42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107"/>
      <c r="BB91" s="43"/>
      <c r="BC91" s="43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62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107"/>
      <c r="BB92" s="43"/>
      <c r="BC92" s="43"/>
      <c r="BD92" s="42"/>
      <c r="BE92" s="42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294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3"/>
      <c r="O93" s="43"/>
      <c r="P93" s="43"/>
      <c r="Q93" s="43"/>
      <c r="R93" s="43"/>
      <c r="S93" s="43"/>
      <c r="T93" s="4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3"/>
      <c r="AG93" s="43"/>
      <c r="AH93" s="33"/>
      <c r="AI93" s="107"/>
      <c r="AJ93" s="43"/>
      <c r="AK93" s="4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107"/>
      <c r="BB93" s="43"/>
      <c r="BC93" s="43"/>
      <c r="BD93" s="42"/>
      <c r="BE93" s="42"/>
      <c r="BF93" s="43"/>
      <c r="BG93" s="42"/>
      <c r="BH93" s="42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42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2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107"/>
      <c r="BB94" s="43"/>
      <c r="BC94" s="43"/>
      <c r="BD94" s="42"/>
      <c r="BE94" s="42"/>
      <c r="BF94" s="43"/>
      <c r="BG94" s="42"/>
      <c r="BH94" s="42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42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3"/>
      <c r="O95" s="43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107"/>
      <c r="BB95" s="43"/>
      <c r="BC95" s="43"/>
      <c r="BD95" s="42"/>
      <c r="BE95" s="42"/>
      <c r="BF95" s="43"/>
      <c r="BG95" s="42"/>
      <c r="BH95" s="42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7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3"/>
      <c r="P96" s="43"/>
      <c r="Q96" s="43"/>
      <c r="R96" s="43"/>
      <c r="S96" s="43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42"/>
      <c r="AN96" s="43"/>
      <c r="AO96" s="42"/>
      <c r="AP96" s="33"/>
      <c r="AQ96" s="33"/>
      <c r="AR96" s="33"/>
      <c r="AS96" s="33"/>
      <c r="AT96" s="33"/>
      <c r="AU96" s="33"/>
      <c r="AV96" s="33"/>
      <c r="AW96" s="33"/>
      <c r="AX96" s="33"/>
      <c r="AY96" s="42"/>
      <c r="AZ96" s="43"/>
      <c r="BA96" s="42"/>
      <c r="BB96" s="43"/>
      <c r="BC96" s="42"/>
      <c r="BD96" s="42"/>
      <c r="BE96" s="42"/>
      <c r="BF96" s="43"/>
      <c r="BG96" s="42"/>
      <c r="BH96" s="42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7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3"/>
      <c r="O97" s="43"/>
      <c r="P97" s="43"/>
      <c r="Q97" s="43"/>
      <c r="R97" s="43"/>
      <c r="S97" s="43"/>
      <c r="T97" s="4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42"/>
      <c r="AZ97" s="42"/>
      <c r="BA97" s="107"/>
      <c r="BB97" s="61"/>
      <c r="BC97" s="42"/>
      <c r="BD97" s="42"/>
      <c r="BE97" s="42"/>
      <c r="BF97" s="43"/>
      <c r="BG97" s="42"/>
      <c r="BH97" s="42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7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2"/>
      <c r="O98" s="42"/>
      <c r="P98" s="42"/>
      <c r="Q98" s="42"/>
      <c r="R98" s="42"/>
      <c r="S98" s="42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42"/>
      <c r="AZ98" s="42"/>
      <c r="BA98" s="107"/>
      <c r="BB98" s="61"/>
      <c r="BC98" s="42"/>
      <c r="BD98" s="42"/>
      <c r="BE98" s="42"/>
      <c r="BF98" s="43"/>
      <c r="BG98" s="42"/>
      <c r="BH98" s="42"/>
      <c r="BI98" s="4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7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2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107"/>
      <c r="BB99" s="43"/>
      <c r="BC99" s="43"/>
      <c r="BD99" s="42"/>
      <c r="BE99" s="42"/>
      <c r="BF99" s="43"/>
      <c r="BG99" s="42"/>
      <c r="BH99" s="42"/>
      <c r="BI99" s="4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7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107"/>
      <c r="N100" s="23"/>
      <c r="O100" s="23"/>
      <c r="P100" s="23"/>
      <c r="Q100" s="23"/>
      <c r="R100" s="23"/>
      <c r="S100" s="23"/>
      <c r="T100" s="2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07"/>
      <c r="BB100" s="107"/>
      <c r="BC100" s="42"/>
      <c r="BD100" s="42"/>
      <c r="BE100" s="42"/>
      <c r="BF100" s="43"/>
      <c r="BG100" s="42"/>
      <c r="BH100" s="42"/>
      <c r="BI100" s="4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49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3"/>
      <c r="P101" s="43"/>
      <c r="Q101" s="43"/>
      <c r="R101" s="43"/>
      <c r="S101" s="43"/>
      <c r="T101" s="4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07"/>
      <c r="BB101" s="107"/>
      <c r="BC101" s="42"/>
      <c r="BD101" s="42"/>
      <c r="BE101" s="42"/>
      <c r="BF101" s="43"/>
      <c r="BG101" s="43"/>
      <c r="BH101" s="42"/>
      <c r="BI101" s="4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7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3"/>
      <c r="O102" s="43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62"/>
      <c r="AJ102" s="33"/>
      <c r="AK102" s="33"/>
      <c r="AL102" s="33"/>
      <c r="AM102" s="33"/>
      <c r="AN102" s="33"/>
      <c r="AO102" s="33"/>
      <c r="AP102" s="33"/>
      <c r="AQ102" s="62"/>
      <c r="AR102" s="33"/>
      <c r="AS102" s="33"/>
      <c r="AT102" s="33"/>
      <c r="AU102" s="33"/>
      <c r="AV102" s="33"/>
      <c r="AW102" s="33"/>
      <c r="AX102" s="33"/>
      <c r="AY102" s="33"/>
      <c r="AZ102" s="33"/>
      <c r="BA102" s="107"/>
      <c r="BB102" s="107"/>
      <c r="BC102" s="42"/>
      <c r="BD102" s="42"/>
      <c r="BE102" s="42"/>
      <c r="BF102" s="43"/>
      <c r="BG102" s="42"/>
      <c r="BH102" s="42"/>
      <c r="BI102" s="4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409.6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3"/>
      <c r="O103" s="43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2"/>
      <c r="AH103" s="33"/>
      <c r="AI103" s="107"/>
      <c r="AJ103" s="43"/>
      <c r="AK103" s="42"/>
      <c r="AL103" s="43"/>
      <c r="AM103" s="42"/>
      <c r="AN103" s="33"/>
      <c r="AO103" s="33"/>
      <c r="AP103" s="33"/>
      <c r="AQ103" s="107"/>
      <c r="AR103" s="43"/>
      <c r="AS103" s="33"/>
      <c r="AT103" s="33"/>
      <c r="AU103" s="33"/>
      <c r="AV103" s="33"/>
      <c r="AW103" s="33"/>
      <c r="AX103" s="33"/>
      <c r="AY103" s="33"/>
      <c r="AZ103" s="33"/>
      <c r="BA103" s="107"/>
      <c r="BB103" s="43"/>
      <c r="BC103" s="42"/>
      <c r="BD103" s="43"/>
      <c r="BE103" s="42"/>
      <c r="BF103" s="43"/>
      <c r="BG103" s="42"/>
      <c r="BH103" s="43"/>
      <c r="BI103" s="4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134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3"/>
      <c r="O104" s="42"/>
      <c r="P104" s="43"/>
      <c r="Q104" s="43"/>
      <c r="R104" s="43"/>
      <c r="S104" s="43"/>
      <c r="T104" s="4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2"/>
      <c r="AH104" s="33"/>
      <c r="AI104" s="107"/>
      <c r="AJ104" s="42"/>
      <c r="AK104" s="42"/>
      <c r="AL104" s="33"/>
      <c r="AM104" s="33"/>
      <c r="AN104" s="33"/>
      <c r="AO104" s="33"/>
      <c r="AP104" s="33"/>
      <c r="AQ104" s="107"/>
      <c r="AR104" s="42"/>
      <c r="AS104" s="33"/>
      <c r="AT104" s="33"/>
      <c r="AU104" s="33"/>
      <c r="AV104" s="33"/>
      <c r="AW104" s="33"/>
      <c r="AX104" s="33"/>
      <c r="AY104" s="33"/>
      <c r="AZ104" s="33"/>
      <c r="BA104" s="107"/>
      <c r="BB104" s="43"/>
      <c r="BC104" s="42"/>
      <c r="BD104" s="43"/>
      <c r="BE104" s="42"/>
      <c r="BF104" s="43"/>
      <c r="BG104" s="42"/>
      <c r="BH104" s="43"/>
      <c r="BI104" s="4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134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3"/>
      <c r="O105" s="43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2"/>
      <c r="AH105" s="33"/>
      <c r="AI105" s="107"/>
      <c r="AJ105" s="42"/>
      <c r="AK105" s="42"/>
      <c r="AL105" s="33"/>
      <c r="AM105" s="33"/>
      <c r="AN105" s="33"/>
      <c r="AO105" s="33"/>
      <c r="AP105" s="33"/>
      <c r="AQ105" s="107"/>
      <c r="AR105" s="42"/>
      <c r="AS105" s="33"/>
      <c r="AT105" s="33"/>
      <c r="AU105" s="33"/>
      <c r="AV105" s="33"/>
      <c r="AW105" s="33"/>
      <c r="AX105" s="33"/>
      <c r="AY105" s="33"/>
      <c r="AZ105" s="33"/>
      <c r="BA105" s="107"/>
      <c r="BB105" s="43"/>
      <c r="BC105" s="42"/>
      <c r="BD105" s="43"/>
      <c r="BE105" s="42"/>
      <c r="BF105" s="43"/>
      <c r="BG105" s="42"/>
      <c r="BH105" s="43"/>
      <c r="BI105" s="4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134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2"/>
      <c r="O106" s="42"/>
      <c r="P106" s="43"/>
      <c r="Q106" s="43"/>
      <c r="R106" s="43"/>
      <c r="S106" s="43"/>
      <c r="T106" s="4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3"/>
      <c r="AG106" s="42"/>
      <c r="AH106" s="33"/>
      <c r="AI106" s="107"/>
      <c r="AJ106" s="42"/>
      <c r="AK106" s="42"/>
      <c r="AL106" s="33"/>
      <c r="AM106" s="33"/>
      <c r="AN106" s="33"/>
      <c r="AO106" s="33"/>
      <c r="AP106" s="33"/>
      <c r="AQ106" s="107"/>
      <c r="AR106" s="42"/>
      <c r="AS106" s="33"/>
      <c r="AT106" s="33"/>
      <c r="AU106" s="33"/>
      <c r="AV106" s="33"/>
      <c r="AW106" s="33"/>
      <c r="AX106" s="33"/>
      <c r="AY106" s="33"/>
      <c r="AZ106" s="33"/>
      <c r="BA106" s="107"/>
      <c r="BB106" s="43"/>
      <c r="BC106" s="42"/>
      <c r="BD106" s="43"/>
      <c r="BE106" s="42"/>
      <c r="BF106" s="43"/>
      <c r="BG106" s="42"/>
      <c r="BH106" s="43"/>
      <c r="BI106" s="4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34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2"/>
      <c r="P107" s="42"/>
      <c r="Q107" s="42"/>
      <c r="R107" s="42"/>
      <c r="S107" s="42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2"/>
      <c r="AH107" s="33"/>
      <c r="AI107" s="107"/>
      <c r="AJ107" s="42"/>
      <c r="AK107" s="42"/>
      <c r="AL107" s="33"/>
      <c r="AM107" s="33"/>
      <c r="AN107" s="33"/>
      <c r="AO107" s="33"/>
      <c r="AP107" s="33"/>
      <c r="AQ107" s="107"/>
      <c r="AR107" s="42"/>
      <c r="AS107" s="33"/>
      <c r="AT107" s="33"/>
      <c r="AU107" s="33"/>
      <c r="AV107" s="33"/>
      <c r="AW107" s="33"/>
      <c r="AX107" s="33"/>
      <c r="AY107" s="33"/>
      <c r="AZ107" s="33"/>
      <c r="BA107" s="107"/>
      <c r="BB107" s="43"/>
      <c r="BC107" s="42"/>
      <c r="BD107" s="43"/>
      <c r="BE107" s="42"/>
      <c r="BF107" s="43"/>
      <c r="BG107" s="42"/>
      <c r="BH107" s="43"/>
      <c r="BI107" s="4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34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2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2"/>
      <c r="AH108" s="33"/>
      <c r="AI108" s="107"/>
      <c r="AJ108" s="42"/>
      <c r="AK108" s="42"/>
      <c r="AL108" s="33"/>
      <c r="AM108" s="33"/>
      <c r="AN108" s="33"/>
      <c r="AO108" s="33"/>
      <c r="AP108" s="33"/>
      <c r="AQ108" s="107"/>
      <c r="AR108" s="42"/>
      <c r="AS108" s="33"/>
      <c r="AT108" s="33"/>
      <c r="AU108" s="33"/>
      <c r="AV108" s="33"/>
      <c r="AW108" s="33"/>
      <c r="AX108" s="33"/>
      <c r="AY108" s="33"/>
      <c r="AZ108" s="33"/>
      <c r="BA108" s="107"/>
      <c r="BB108" s="43"/>
      <c r="BC108" s="42"/>
      <c r="BD108" s="43"/>
      <c r="BE108" s="42"/>
      <c r="BF108" s="43"/>
      <c r="BG108" s="42"/>
      <c r="BH108" s="43"/>
      <c r="BI108" s="4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409.6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3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107"/>
      <c r="AJ109" s="43"/>
      <c r="AK109" s="43"/>
      <c r="AL109" s="33"/>
      <c r="AM109" s="33"/>
      <c r="AN109" s="33"/>
      <c r="AO109" s="33"/>
      <c r="AP109" s="33"/>
      <c r="AQ109" s="107"/>
      <c r="AR109" s="43"/>
      <c r="AS109" s="33"/>
      <c r="AT109" s="33"/>
      <c r="AU109" s="33"/>
      <c r="AV109" s="33"/>
      <c r="AW109" s="33"/>
      <c r="AX109" s="33"/>
      <c r="AY109" s="33"/>
      <c r="AZ109" s="33"/>
      <c r="BA109" s="107"/>
      <c r="BB109" s="43"/>
      <c r="BC109" s="43"/>
      <c r="BD109" s="42"/>
      <c r="BE109" s="42"/>
      <c r="BF109" s="43"/>
      <c r="BG109" s="42"/>
      <c r="BH109" s="42"/>
      <c r="BI109" s="4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34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3"/>
      <c r="O110" s="43"/>
      <c r="P110" s="43"/>
      <c r="Q110" s="43"/>
      <c r="R110" s="43"/>
      <c r="S110" s="43"/>
      <c r="T110" s="4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07"/>
      <c r="BB110" s="107"/>
      <c r="BC110" s="42"/>
      <c r="BD110" s="42"/>
      <c r="BE110" s="42"/>
      <c r="BF110" s="43"/>
      <c r="BG110" s="42"/>
      <c r="BH110" s="42"/>
      <c r="BI110" s="4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34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3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07"/>
      <c r="BB111" s="107"/>
      <c r="BC111" s="42"/>
      <c r="BD111" s="42"/>
      <c r="BE111" s="42"/>
      <c r="BF111" s="43"/>
      <c r="BG111" s="42"/>
      <c r="BH111" s="42"/>
      <c r="BI111" s="4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34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2"/>
      <c r="P112" s="42"/>
      <c r="Q112" s="42"/>
      <c r="R112" s="42"/>
      <c r="S112" s="42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07"/>
      <c r="BB112" s="107"/>
      <c r="BC112" s="42"/>
      <c r="BD112" s="42"/>
      <c r="BE112" s="42"/>
      <c r="BF112" s="43"/>
      <c r="BG112" s="42"/>
      <c r="BH112" s="42"/>
      <c r="BI112" s="43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34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3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07"/>
      <c r="BB113" s="107"/>
      <c r="BC113" s="42"/>
      <c r="BD113" s="42"/>
      <c r="BE113" s="42"/>
      <c r="BF113" s="43"/>
      <c r="BG113" s="42"/>
      <c r="BH113" s="42"/>
      <c r="BI113" s="4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40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42"/>
      <c r="AH114" s="43"/>
      <c r="AI114" s="4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07"/>
      <c r="BB114" s="43"/>
      <c r="BC114" s="43"/>
      <c r="BD114" s="42"/>
      <c r="BE114" s="42"/>
      <c r="BF114" s="43"/>
      <c r="BG114" s="42"/>
      <c r="BH114" s="42"/>
      <c r="BI114" s="4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32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2"/>
      <c r="O115" s="42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107"/>
      <c r="BB115" s="107"/>
      <c r="BC115" s="42"/>
      <c r="BD115" s="42"/>
      <c r="BE115" s="42"/>
      <c r="BF115" s="43"/>
      <c r="BG115" s="42"/>
      <c r="BH115" s="42"/>
      <c r="BI115" s="4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32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07"/>
      <c r="BB116" s="107"/>
      <c r="BC116" s="42"/>
      <c r="BD116" s="42"/>
      <c r="BE116" s="42"/>
      <c r="BF116" s="43"/>
      <c r="BG116" s="42"/>
      <c r="BH116" s="42"/>
      <c r="BI116" s="4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409.6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3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07"/>
      <c r="BB117" s="43"/>
      <c r="BC117" s="43"/>
      <c r="BD117" s="42"/>
      <c r="BE117" s="42"/>
      <c r="BF117" s="43"/>
      <c r="BG117" s="42"/>
      <c r="BH117" s="42"/>
      <c r="BI117" s="4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69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3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107"/>
      <c r="BB118" s="107"/>
      <c r="BC118" s="42"/>
      <c r="BD118" s="42"/>
      <c r="BE118" s="42"/>
      <c r="BF118" s="43"/>
      <c r="BG118" s="42"/>
      <c r="BH118" s="42"/>
      <c r="BI118" s="4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162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3"/>
      <c r="O119" s="43"/>
      <c r="P119" s="43"/>
      <c r="Q119" s="43"/>
      <c r="R119" s="43"/>
      <c r="S119" s="43"/>
      <c r="T119" s="4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07"/>
      <c r="BB119" s="107"/>
      <c r="BC119" s="42"/>
      <c r="BD119" s="42"/>
      <c r="BE119" s="42"/>
      <c r="BF119" s="43"/>
      <c r="BG119" s="42"/>
      <c r="BH119" s="43"/>
      <c r="BI119" s="4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62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2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107"/>
      <c r="BB120" s="107"/>
      <c r="BC120" s="42"/>
      <c r="BD120" s="42"/>
      <c r="BE120" s="42"/>
      <c r="BF120" s="43"/>
      <c r="BG120" s="42"/>
      <c r="BH120" s="42"/>
      <c r="BI120" s="4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40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3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107"/>
      <c r="BB121" s="43"/>
      <c r="BC121" s="43"/>
      <c r="BD121" s="42"/>
      <c r="BE121" s="42"/>
      <c r="BF121" s="43"/>
      <c r="BG121" s="42"/>
      <c r="BH121" s="42"/>
      <c r="BI121" s="4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54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07"/>
      <c r="BB122" s="107"/>
      <c r="BC122" s="42"/>
      <c r="BD122" s="42"/>
      <c r="BE122" s="42"/>
      <c r="BF122" s="43"/>
      <c r="BG122" s="42"/>
      <c r="BH122" s="42"/>
      <c r="BI122" s="4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86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3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07"/>
      <c r="BB123" s="107"/>
      <c r="BC123" s="42"/>
      <c r="BD123" s="42"/>
      <c r="BE123" s="42"/>
      <c r="BF123" s="43"/>
      <c r="BG123" s="42"/>
      <c r="BH123" s="42"/>
      <c r="BI123" s="4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77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3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07"/>
      <c r="BB124" s="43"/>
      <c r="BC124" s="43"/>
      <c r="BD124" s="42"/>
      <c r="BE124" s="42"/>
      <c r="BF124" s="43"/>
      <c r="BG124" s="42"/>
      <c r="BH124" s="42"/>
      <c r="BI124" s="4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77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3"/>
      <c r="O125" s="43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07"/>
      <c r="BB125" s="61"/>
      <c r="BC125" s="43"/>
      <c r="BD125" s="42"/>
      <c r="BE125" s="42"/>
      <c r="BF125" s="43"/>
      <c r="BG125" s="42"/>
      <c r="BH125" s="42"/>
      <c r="BI125" s="4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244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3"/>
      <c r="P126" s="43"/>
      <c r="Q126" s="43"/>
      <c r="R126" s="43"/>
      <c r="S126" s="43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65"/>
      <c r="BB126" s="43"/>
      <c r="BC126" s="43"/>
      <c r="BD126" s="42"/>
      <c r="BE126" s="42"/>
      <c r="BF126" s="43"/>
      <c r="BG126" s="42"/>
      <c r="BH126" s="42"/>
      <c r="BI126" s="4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4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107"/>
      <c r="BB127" s="61"/>
      <c r="BC127" s="43"/>
      <c r="BD127" s="42"/>
      <c r="BE127" s="42"/>
      <c r="BF127" s="43"/>
      <c r="BG127" s="42"/>
      <c r="BH127" s="42"/>
      <c r="BI127" s="4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31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07"/>
      <c r="BB128" s="43"/>
      <c r="BC128" s="43"/>
      <c r="BD128" s="42"/>
      <c r="BE128" s="42"/>
      <c r="BF128" s="43"/>
      <c r="BG128" s="42"/>
      <c r="BH128" s="42"/>
      <c r="BI128" s="4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31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42"/>
      <c r="Q129" s="38"/>
      <c r="R129" s="42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42"/>
      <c r="AN129" s="42"/>
      <c r="AO129" s="42"/>
      <c r="AP129" s="33"/>
      <c r="AQ129" s="33"/>
      <c r="AR129" s="33"/>
      <c r="AS129" s="33"/>
      <c r="AT129" s="33"/>
      <c r="AU129" s="33"/>
      <c r="AV129" s="33"/>
      <c r="AW129" s="33"/>
      <c r="AX129" s="33"/>
      <c r="AY129" s="42"/>
      <c r="AZ129" s="42"/>
      <c r="BA129" s="42"/>
      <c r="BB129" s="107"/>
      <c r="BC129" s="42"/>
      <c r="BD129" s="42"/>
      <c r="BE129" s="42"/>
      <c r="BF129" s="43"/>
      <c r="BG129" s="42"/>
      <c r="BH129" s="42"/>
      <c r="BI129" s="4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159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42"/>
      <c r="Q130" s="38"/>
      <c r="R130" s="42"/>
      <c r="S130" s="38"/>
      <c r="T130" s="4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107"/>
      <c r="BB130" s="107"/>
      <c r="BC130" s="42"/>
      <c r="BD130" s="42"/>
      <c r="BE130" s="42"/>
      <c r="BF130" s="43"/>
      <c r="BG130" s="42"/>
      <c r="BH130" s="42"/>
      <c r="BI130" s="4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9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07"/>
      <c r="BB131" s="107"/>
      <c r="BC131" s="42"/>
      <c r="BD131" s="42"/>
      <c r="BE131" s="42"/>
      <c r="BF131" s="43"/>
      <c r="BG131" s="42"/>
      <c r="BH131" s="42"/>
      <c r="BI131" s="4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408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42"/>
      <c r="AF132" s="42"/>
      <c r="AG132" s="42"/>
      <c r="AH132" s="33"/>
      <c r="AI132" s="107"/>
      <c r="AJ132" s="38"/>
      <c r="AK132" s="42"/>
      <c r="AL132" s="38"/>
      <c r="AM132" s="42"/>
      <c r="AN132" s="33"/>
      <c r="AO132" s="33"/>
      <c r="AP132" s="33"/>
      <c r="AQ132" s="107"/>
      <c r="AR132" s="38"/>
      <c r="AS132" s="33"/>
      <c r="AT132" s="33"/>
      <c r="AU132" s="33"/>
      <c r="AV132" s="33"/>
      <c r="AW132" s="33"/>
      <c r="AX132" s="33"/>
      <c r="AY132" s="33"/>
      <c r="AZ132" s="33"/>
      <c r="BA132" s="107"/>
      <c r="BB132" s="38"/>
      <c r="BC132" s="42"/>
      <c r="BD132" s="42"/>
      <c r="BE132" s="42"/>
      <c r="BF132" s="43"/>
      <c r="BG132" s="42"/>
      <c r="BH132" s="42"/>
      <c r="BI132" s="4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38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42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107"/>
      <c r="BB133" s="107"/>
      <c r="BC133" s="42"/>
      <c r="BD133" s="42"/>
      <c r="BE133" s="42"/>
      <c r="BF133" s="43"/>
      <c r="BG133" s="42"/>
      <c r="BH133" s="42"/>
      <c r="BI133" s="4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38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107"/>
      <c r="BB134" s="107"/>
      <c r="BC134" s="42"/>
      <c r="BD134" s="42"/>
      <c r="BE134" s="42"/>
      <c r="BF134" s="43"/>
      <c r="BG134" s="42"/>
      <c r="BH134" s="42"/>
      <c r="BI134" s="43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38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107"/>
      <c r="BB135" s="107"/>
      <c r="BC135" s="42"/>
      <c r="BD135" s="42"/>
      <c r="BE135" s="42"/>
      <c r="BF135" s="43"/>
      <c r="BG135" s="42"/>
      <c r="BH135" s="42"/>
      <c r="BI135" s="4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38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38"/>
      <c r="O136" s="38"/>
      <c r="P136" s="38"/>
      <c r="Q136" s="38"/>
      <c r="R136" s="38"/>
      <c r="S136" s="38"/>
      <c r="T136" s="38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107"/>
      <c r="BB136" s="107"/>
      <c r="BC136" s="42"/>
      <c r="BD136" s="42"/>
      <c r="BE136" s="42"/>
      <c r="BF136" s="43"/>
      <c r="BG136" s="42"/>
      <c r="BH136" s="42"/>
      <c r="BI136" s="4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38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38"/>
      <c r="O137" s="38"/>
      <c r="P137" s="38"/>
      <c r="Q137" s="38"/>
      <c r="R137" s="38"/>
      <c r="S137" s="38"/>
      <c r="T137" s="38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107"/>
      <c r="BB137" s="107"/>
      <c r="BC137" s="42"/>
      <c r="BD137" s="42"/>
      <c r="BE137" s="42"/>
      <c r="BF137" s="43"/>
      <c r="BG137" s="42"/>
      <c r="BH137" s="42"/>
      <c r="BI137" s="4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82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38"/>
      <c r="AG138" s="42"/>
      <c r="AH138" s="33"/>
      <c r="AI138" s="107"/>
      <c r="AJ138" s="38"/>
      <c r="AK138" s="38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42"/>
      <c r="AZ138" s="42"/>
      <c r="BA138" s="42"/>
      <c r="BB138" s="43"/>
      <c r="BC138" s="43"/>
      <c r="BD138" s="42"/>
      <c r="BE138" s="42"/>
      <c r="BF138" s="38"/>
      <c r="BG138" s="42"/>
      <c r="BH138" s="43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37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107"/>
      <c r="BB139" s="43"/>
      <c r="BC139" s="43"/>
      <c r="BD139" s="42"/>
      <c r="BE139" s="42"/>
      <c r="BF139" s="43"/>
      <c r="BG139" s="42"/>
      <c r="BH139" s="43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22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38"/>
      <c r="O140" s="38"/>
      <c r="P140" s="38"/>
      <c r="Q140" s="38"/>
      <c r="R140" s="38"/>
      <c r="S140" s="38"/>
      <c r="T140" s="38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107"/>
      <c r="BB140" s="43"/>
      <c r="BC140" s="43"/>
      <c r="BD140" s="42"/>
      <c r="BE140" s="42"/>
      <c r="BF140" s="43"/>
      <c r="BG140" s="42"/>
      <c r="BH140" s="43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122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106"/>
      <c r="M141" s="42"/>
      <c r="N141" s="42"/>
      <c r="O141" s="42"/>
      <c r="P141" s="42"/>
      <c r="Q141" s="42"/>
      <c r="R141" s="42"/>
      <c r="S141" s="42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107"/>
      <c r="BB141" s="43"/>
      <c r="BC141" s="43"/>
      <c r="BD141" s="42"/>
      <c r="BE141" s="42"/>
      <c r="BF141" s="43"/>
      <c r="BG141" s="42"/>
      <c r="BH141" s="43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22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107"/>
      <c r="BB142" s="43"/>
      <c r="BC142" s="43"/>
      <c r="BD142" s="42"/>
      <c r="BE142" s="42"/>
      <c r="BF142" s="43"/>
      <c r="BG142" s="42"/>
      <c r="BH142" s="43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184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107"/>
      <c r="BB143" s="38"/>
      <c r="BC143" s="38"/>
      <c r="BD143" s="42"/>
      <c r="BE143" s="42"/>
      <c r="BF143" s="43"/>
      <c r="BG143" s="42"/>
      <c r="BH143" s="43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84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107"/>
      <c r="BB144" s="43"/>
      <c r="BC144" s="43"/>
      <c r="BD144" s="42"/>
      <c r="BE144" s="42"/>
      <c r="BF144" s="43"/>
      <c r="BG144" s="42"/>
      <c r="BH144" s="43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409.6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3"/>
      <c r="O145" s="43"/>
      <c r="P145" s="43"/>
      <c r="Q145" s="43"/>
      <c r="R145" s="43"/>
      <c r="S145" s="43"/>
      <c r="T145" s="4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107"/>
      <c r="BB145" s="43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204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2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107"/>
      <c r="BB146" s="42"/>
      <c r="BC146" s="42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201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3"/>
      <c r="P147" s="43"/>
      <c r="Q147" s="43"/>
      <c r="R147" s="43"/>
      <c r="S147" s="43"/>
      <c r="T147" s="4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62"/>
      <c r="AR147" s="33"/>
      <c r="AS147" s="62"/>
      <c r="AT147" s="33"/>
      <c r="AU147" s="33"/>
      <c r="AV147" s="33"/>
      <c r="AW147" s="33"/>
      <c r="AX147" s="33"/>
      <c r="AY147" s="33"/>
      <c r="AZ147" s="33"/>
      <c r="BA147" s="107"/>
      <c r="BB147" s="43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40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42"/>
      <c r="AF148" s="38"/>
      <c r="AG148" s="38"/>
      <c r="AH148" s="33"/>
      <c r="AI148" s="107"/>
      <c r="AJ148" s="38"/>
      <c r="AK148" s="42"/>
      <c r="AL148" s="38"/>
      <c r="AM148" s="38"/>
      <c r="AN148" s="33"/>
      <c r="AO148" s="33"/>
      <c r="AP148" s="33"/>
      <c r="AQ148" s="107"/>
      <c r="AR148" s="38"/>
      <c r="AS148" s="62"/>
      <c r="AT148" s="33"/>
      <c r="AU148" s="33"/>
      <c r="AV148" s="33"/>
      <c r="AW148" s="33"/>
      <c r="AX148" s="33"/>
      <c r="AY148" s="33"/>
      <c r="AZ148" s="33"/>
      <c r="BA148" s="107"/>
      <c r="BB148" s="38"/>
      <c r="BC148" s="38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152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62"/>
      <c r="AR149" s="33"/>
      <c r="AS149" s="62"/>
      <c r="AT149" s="33"/>
      <c r="AU149" s="33"/>
      <c r="AV149" s="33"/>
      <c r="AW149" s="33"/>
      <c r="AX149" s="33"/>
      <c r="AY149" s="33"/>
      <c r="AZ149" s="33"/>
      <c r="BA149" s="107"/>
      <c r="BB149" s="61"/>
      <c r="BC149" s="43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152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62"/>
      <c r="AR150" s="33"/>
      <c r="AS150" s="62"/>
      <c r="AT150" s="33"/>
      <c r="AU150" s="33"/>
      <c r="AV150" s="33"/>
      <c r="AW150" s="33"/>
      <c r="AX150" s="33"/>
      <c r="AY150" s="33"/>
      <c r="AZ150" s="33"/>
      <c r="BA150" s="107"/>
      <c r="BB150" s="61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52.2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62"/>
      <c r="AR151" s="33"/>
      <c r="AS151" s="62"/>
      <c r="AT151" s="33"/>
      <c r="AU151" s="33"/>
      <c r="AV151" s="33"/>
      <c r="AW151" s="33"/>
      <c r="AX151" s="33"/>
      <c r="AY151" s="33"/>
      <c r="AZ151" s="33"/>
      <c r="BA151" s="107"/>
      <c r="BB151" s="61"/>
      <c r="BC151" s="43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52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62"/>
      <c r="AR152" s="33"/>
      <c r="AS152" s="62"/>
      <c r="AT152" s="33"/>
      <c r="AU152" s="33"/>
      <c r="AV152" s="33"/>
      <c r="AW152" s="33"/>
      <c r="AX152" s="33"/>
      <c r="AY152" s="33"/>
      <c r="AZ152" s="33"/>
      <c r="BA152" s="107"/>
      <c r="BB152" s="61"/>
      <c r="BC152" s="43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52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62"/>
      <c r="AR153" s="33"/>
      <c r="AS153" s="62"/>
      <c r="AT153" s="33"/>
      <c r="AU153" s="33"/>
      <c r="AV153" s="33"/>
      <c r="AW153" s="33"/>
      <c r="AX153" s="33"/>
      <c r="AY153" s="33"/>
      <c r="AZ153" s="33"/>
      <c r="BA153" s="107"/>
      <c r="BB153" s="61"/>
      <c r="BC153" s="43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409.6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38"/>
      <c r="AG154" s="38"/>
      <c r="AH154" s="33"/>
      <c r="AI154" s="107"/>
      <c r="AJ154" s="38"/>
      <c r="AK154" s="38"/>
      <c r="AL154" s="33"/>
      <c r="AM154" s="33"/>
      <c r="AN154" s="33"/>
      <c r="AO154" s="33"/>
      <c r="AP154" s="33"/>
      <c r="AQ154" s="107"/>
      <c r="AR154" s="38"/>
      <c r="AS154" s="107"/>
      <c r="AT154" s="43"/>
      <c r="AU154" s="33"/>
      <c r="AV154" s="33"/>
      <c r="AW154" s="33"/>
      <c r="AX154" s="33"/>
      <c r="AY154" s="33"/>
      <c r="AZ154" s="33"/>
      <c r="BA154" s="107"/>
      <c r="BB154" s="38"/>
      <c r="BC154" s="38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152.2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3"/>
      <c r="AG155" s="42"/>
      <c r="AH155" s="33"/>
      <c r="AI155" s="107"/>
      <c r="AJ155" s="43"/>
      <c r="AK155" s="42"/>
      <c r="AL155" s="33"/>
      <c r="AM155" s="33"/>
      <c r="AN155" s="33"/>
      <c r="AO155" s="33"/>
      <c r="AP155" s="33"/>
      <c r="AQ155" s="107"/>
      <c r="AR155" s="43"/>
      <c r="AS155" s="107"/>
      <c r="AT155" s="43"/>
      <c r="AU155" s="33"/>
      <c r="AV155" s="33"/>
      <c r="AW155" s="33"/>
      <c r="AX155" s="33"/>
      <c r="AY155" s="33"/>
      <c r="AZ155" s="33"/>
      <c r="BA155" s="107"/>
      <c r="BB155" s="43"/>
      <c r="BC155" s="43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52.2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3"/>
      <c r="AG156" s="42"/>
      <c r="AH156" s="33"/>
      <c r="AI156" s="107"/>
      <c r="AJ156" s="43"/>
      <c r="AK156" s="42"/>
      <c r="AL156" s="33"/>
      <c r="AM156" s="33"/>
      <c r="AN156" s="33"/>
      <c r="AO156" s="33"/>
      <c r="AP156" s="33"/>
      <c r="AQ156" s="107"/>
      <c r="AR156" s="43"/>
      <c r="AS156" s="107"/>
      <c r="AT156" s="43"/>
      <c r="AU156" s="33"/>
      <c r="AV156" s="33"/>
      <c r="AW156" s="33"/>
      <c r="AX156" s="33"/>
      <c r="AY156" s="33"/>
      <c r="AZ156" s="33"/>
      <c r="BA156" s="107"/>
      <c r="BB156" s="43"/>
      <c r="BC156" s="43"/>
      <c r="BD156" s="42"/>
      <c r="BE156" s="42"/>
      <c r="BF156" s="43"/>
      <c r="BG156" s="42"/>
      <c r="BH156" s="42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152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3"/>
      <c r="AG157" s="42"/>
      <c r="AH157" s="33"/>
      <c r="AI157" s="107"/>
      <c r="AJ157" s="43"/>
      <c r="AK157" s="42"/>
      <c r="AL157" s="33"/>
      <c r="AM157" s="33"/>
      <c r="AN157" s="33"/>
      <c r="AO157" s="33"/>
      <c r="AP157" s="33"/>
      <c r="AQ157" s="107"/>
      <c r="AR157" s="43"/>
      <c r="AS157" s="107"/>
      <c r="AT157" s="43"/>
      <c r="AU157" s="33"/>
      <c r="AV157" s="33"/>
      <c r="AW157" s="33"/>
      <c r="AX157" s="33"/>
      <c r="AY157" s="33"/>
      <c r="AZ157" s="33"/>
      <c r="BA157" s="107"/>
      <c r="BB157" s="43"/>
      <c r="BC157" s="43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52.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3"/>
      <c r="AG158" s="42"/>
      <c r="AH158" s="33"/>
      <c r="AI158" s="107"/>
      <c r="AJ158" s="43"/>
      <c r="AK158" s="42"/>
      <c r="AL158" s="33"/>
      <c r="AM158" s="33"/>
      <c r="AN158" s="33"/>
      <c r="AO158" s="33"/>
      <c r="AP158" s="33"/>
      <c r="AQ158" s="107"/>
      <c r="AR158" s="43"/>
      <c r="AS158" s="107"/>
      <c r="AT158" s="43"/>
      <c r="AU158" s="33"/>
      <c r="AV158" s="33"/>
      <c r="AW158" s="33"/>
      <c r="AX158" s="33"/>
      <c r="AY158" s="33"/>
      <c r="AZ158" s="33"/>
      <c r="BA158" s="107"/>
      <c r="BB158" s="43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349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3"/>
      <c r="O159" s="42"/>
      <c r="P159" s="43"/>
      <c r="Q159" s="43"/>
      <c r="R159" s="43"/>
      <c r="S159" s="43"/>
      <c r="T159" s="4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3"/>
      <c r="AG159" s="43"/>
      <c r="AH159" s="33"/>
      <c r="AI159" s="107"/>
      <c r="AJ159" s="42"/>
      <c r="AK159" s="42"/>
      <c r="AL159" s="33"/>
      <c r="AM159" s="33"/>
      <c r="AN159" s="33"/>
      <c r="AO159" s="33"/>
      <c r="AP159" s="33"/>
      <c r="AQ159" s="107"/>
      <c r="AR159" s="43"/>
      <c r="AS159" s="107"/>
      <c r="AT159" s="42"/>
      <c r="AU159" s="33"/>
      <c r="AV159" s="33"/>
      <c r="AW159" s="33"/>
      <c r="AX159" s="33"/>
      <c r="AY159" s="33"/>
      <c r="AZ159" s="33"/>
      <c r="BA159" s="107"/>
      <c r="BB159" s="43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237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20"/>
      <c r="O160" s="20"/>
      <c r="P160" s="23"/>
      <c r="Q160" s="23"/>
      <c r="R160" s="20"/>
      <c r="S160" s="23"/>
      <c r="T160" s="2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107"/>
      <c r="BB160" s="61"/>
      <c r="BC160" s="43"/>
      <c r="BD160" s="42"/>
      <c r="BE160" s="42"/>
      <c r="BF160" s="43"/>
      <c r="BG160" s="42"/>
      <c r="BH160" s="42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409.6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43"/>
      <c r="O161" s="43"/>
      <c r="P161" s="43"/>
      <c r="Q161" s="43"/>
      <c r="R161" s="43"/>
      <c r="S161" s="43"/>
      <c r="T161" s="4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42"/>
      <c r="AZ161" s="42"/>
      <c r="BA161" s="107"/>
      <c r="BB161" s="43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80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107"/>
      <c r="BB162" s="38"/>
      <c r="BC162" s="38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80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107"/>
      <c r="BB163" s="61"/>
      <c r="BC163" s="43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180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107"/>
      <c r="BB164" s="38"/>
      <c r="BC164" s="42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80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38"/>
      <c r="P165" s="38"/>
      <c r="Q165" s="38"/>
      <c r="R165" s="38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107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40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107"/>
      <c r="BB166" s="38"/>
      <c r="BC166" s="38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44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107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336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43"/>
      <c r="O168" s="42"/>
      <c r="P168" s="43"/>
      <c r="Q168" s="43"/>
      <c r="R168" s="43"/>
      <c r="S168" s="43"/>
      <c r="T168" s="4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107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2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42"/>
      <c r="AZ169" s="42"/>
      <c r="BA169" s="42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2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107"/>
      <c r="BB170" s="61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229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107"/>
      <c r="BB171" s="38"/>
      <c r="BC171" s="38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52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38"/>
      <c r="O172" s="38"/>
      <c r="P172" s="38"/>
      <c r="Q172" s="38"/>
      <c r="R172" s="38"/>
      <c r="S172" s="38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107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249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8"/>
      <c r="O173" s="38"/>
      <c r="P173" s="38"/>
      <c r="Q173" s="38"/>
      <c r="R173" s="38"/>
      <c r="S173" s="38"/>
      <c r="T173" s="38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3"/>
      <c r="AG173" s="43"/>
      <c r="AH173" s="33"/>
      <c r="AI173" s="107"/>
      <c r="AJ173" s="43"/>
      <c r="AK173" s="42"/>
      <c r="AL173" s="33"/>
      <c r="AM173" s="33"/>
      <c r="AN173" s="33"/>
      <c r="AO173" s="33"/>
      <c r="AP173" s="33"/>
      <c r="AQ173" s="107"/>
      <c r="AR173" s="43"/>
      <c r="AS173" s="33"/>
      <c r="AT173" s="33"/>
      <c r="AU173" s="33"/>
      <c r="AV173" s="33"/>
      <c r="AW173" s="33"/>
      <c r="AX173" s="33"/>
      <c r="AY173" s="33"/>
      <c r="AZ173" s="33"/>
      <c r="BA173" s="107"/>
      <c r="BB173" s="38"/>
      <c r="BC173" s="38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249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8"/>
      <c r="O174" s="38"/>
      <c r="P174" s="38"/>
      <c r="Q174" s="38"/>
      <c r="R174" s="38"/>
      <c r="S174" s="38"/>
      <c r="T174" s="3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3"/>
      <c r="AG174" s="43"/>
      <c r="AH174" s="33"/>
      <c r="AI174" s="107"/>
      <c r="AJ174" s="43"/>
      <c r="AK174" s="42"/>
      <c r="AL174" s="33"/>
      <c r="AM174" s="33"/>
      <c r="AN174" s="33"/>
      <c r="AO174" s="33"/>
      <c r="AP174" s="33"/>
      <c r="AQ174" s="107"/>
      <c r="AR174" s="43"/>
      <c r="AS174" s="33"/>
      <c r="AT174" s="33"/>
      <c r="AU174" s="33"/>
      <c r="AV174" s="33"/>
      <c r="AW174" s="33"/>
      <c r="AX174" s="33"/>
      <c r="AY174" s="33"/>
      <c r="AZ174" s="33"/>
      <c r="BA174" s="107"/>
      <c r="BB174" s="61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234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107"/>
      <c r="BB175" s="38"/>
      <c r="BC175" s="38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47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107"/>
      <c r="BB176" s="61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40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107"/>
      <c r="BB177" s="38"/>
      <c r="BC177" s="38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52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107"/>
      <c r="BB178" s="61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409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107"/>
      <c r="BB179" s="38"/>
      <c r="BC179" s="38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44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107"/>
      <c r="BB180" s="61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4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107"/>
      <c r="BB181" s="38"/>
      <c r="BC181" s="42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41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107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201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42"/>
      <c r="AZ183" s="42"/>
      <c r="BA183" s="107"/>
      <c r="BB183" s="38"/>
      <c r="BC183" s="38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24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07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124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38"/>
      <c r="O185" s="38"/>
      <c r="P185" s="38"/>
      <c r="Q185" s="38"/>
      <c r="R185" s="38"/>
      <c r="S185" s="38"/>
      <c r="T185" s="38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107"/>
      <c r="BB185" s="61"/>
      <c r="BC185" s="43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59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38"/>
      <c r="O186" s="38"/>
      <c r="P186" s="38"/>
      <c r="Q186" s="38"/>
      <c r="R186" s="38"/>
      <c r="S186" s="38"/>
      <c r="T186" s="38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107"/>
      <c r="BB186" s="38"/>
      <c r="BC186" s="38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59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107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409.6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107"/>
      <c r="BB188" s="38"/>
      <c r="BC188" s="38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41.7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107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37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107"/>
      <c r="BB190" s="38"/>
      <c r="BC190" s="38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74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107"/>
      <c r="BB191" s="61"/>
      <c r="BC191" s="42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59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42"/>
      <c r="AZ192" s="42"/>
      <c r="BA192" s="107"/>
      <c r="BB192" s="38"/>
      <c r="BC192" s="38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159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07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59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107"/>
      <c r="BB194" s="61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249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43"/>
      <c r="O195" s="43"/>
      <c r="P195" s="43"/>
      <c r="Q195" s="43"/>
      <c r="R195" s="43"/>
      <c r="S195" s="43"/>
      <c r="T195" s="4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107"/>
      <c r="BB195" s="43"/>
      <c r="BC195" s="43"/>
      <c r="BD195" s="42"/>
      <c r="BE195" s="42"/>
      <c r="BF195" s="43"/>
      <c r="BG195" s="42"/>
      <c r="BH195" s="43"/>
      <c r="BI195" s="42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227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38"/>
      <c r="O196" s="38"/>
      <c r="P196" s="38"/>
      <c r="Q196" s="38"/>
      <c r="R196" s="38"/>
      <c r="S196" s="38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42"/>
      <c r="AN196" s="43"/>
      <c r="AO196" s="42"/>
      <c r="AP196" s="33"/>
      <c r="AQ196" s="33"/>
      <c r="AR196" s="33"/>
      <c r="AS196" s="33"/>
      <c r="AT196" s="33"/>
      <c r="AU196" s="33"/>
      <c r="AV196" s="33"/>
      <c r="AW196" s="33"/>
      <c r="AX196" s="33"/>
      <c r="AY196" s="42"/>
      <c r="AZ196" s="38"/>
      <c r="BA196" s="107"/>
      <c r="BB196" s="38"/>
      <c r="BC196" s="38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50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2"/>
      <c r="O197" s="42"/>
      <c r="P197" s="42"/>
      <c r="Q197" s="42"/>
      <c r="R197" s="42"/>
      <c r="S197" s="42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42"/>
      <c r="AN197" s="43"/>
      <c r="AO197" s="42"/>
      <c r="AP197" s="33"/>
      <c r="AQ197" s="33"/>
      <c r="AR197" s="33"/>
      <c r="AS197" s="33"/>
      <c r="AT197" s="33"/>
      <c r="AU197" s="33"/>
      <c r="AV197" s="33"/>
      <c r="AW197" s="33"/>
      <c r="AX197" s="33"/>
      <c r="AY197" s="42"/>
      <c r="AZ197" s="42"/>
      <c r="BA197" s="107"/>
      <c r="BB197" s="61"/>
      <c r="BC197" s="43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42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8"/>
      <c r="O198" s="38"/>
      <c r="P198" s="38"/>
      <c r="Q198" s="38"/>
      <c r="R198" s="38"/>
      <c r="S198" s="38"/>
      <c r="T198" s="3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42"/>
      <c r="AN198" s="43"/>
      <c r="AO198" s="42"/>
      <c r="AP198" s="33"/>
      <c r="AQ198" s="33"/>
      <c r="AR198" s="33"/>
      <c r="AS198" s="33"/>
      <c r="AT198" s="33"/>
      <c r="AU198" s="33"/>
      <c r="AV198" s="33"/>
      <c r="AW198" s="33"/>
      <c r="AX198" s="33"/>
      <c r="AY198" s="42"/>
      <c r="AZ198" s="42"/>
      <c r="BA198" s="107"/>
      <c r="BB198" s="61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59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107"/>
      <c r="AR199" s="42"/>
      <c r="AS199" s="33"/>
      <c r="AT199" s="33"/>
      <c r="AU199" s="33"/>
      <c r="AV199" s="33"/>
      <c r="AW199" s="33"/>
      <c r="AX199" s="33"/>
      <c r="AY199" s="33"/>
      <c r="AZ199" s="33"/>
      <c r="BA199" s="107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59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165"/>
      <c r="M200" s="42"/>
      <c r="N200" s="42"/>
      <c r="O200" s="42"/>
      <c r="P200" s="42"/>
      <c r="Q200" s="42"/>
      <c r="R200" s="42"/>
      <c r="S200" s="42"/>
      <c r="T200" s="42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107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59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166"/>
      <c r="M201" s="42"/>
      <c r="N201" s="42"/>
      <c r="O201" s="42"/>
      <c r="P201" s="42"/>
      <c r="Q201" s="42"/>
      <c r="R201" s="42"/>
      <c r="S201" s="42"/>
      <c r="T201" s="42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107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409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107"/>
      <c r="BB202" s="38"/>
      <c r="BC202" s="38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56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38"/>
      <c r="O203" s="38"/>
      <c r="P203" s="38"/>
      <c r="Q203" s="38"/>
      <c r="R203" s="38"/>
      <c r="S203" s="38"/>
      <c r="T203" s="38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107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409.6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107"/>
      <c r="BB204" s="38"/>
      <c r="BC204" s="38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07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209.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38"/>
      <c r="O206" s="38"/>
      <c r="P206" s="38"/>
      <c r="Q206" s="38"/>
      <c r="R206" s="38"/>
      <c r="S206" s="38"/>
      <c r="T206" s="38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07"/>
      <c r="BB206" s="38"/>
      <c r="BC206" s="38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209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38"/>
      <c r="O207" s="38"/>
      <c r="P207" s="38"/>
      <c r="Q207" s="38"/>
      <c r="R207" s="38"/>
      <c r="S207" s="38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62"/>
      <c r="AJ207" s="33"/>
      <c r="AK207" s="33"/>
      <c r="AL207" s="33"/>
      <c r="AM207" s="33"/>
      <c r="AN207" s="33"/>
      <c r="AO207" s="33"/>
      <c r="AP207" s="33"/>
      <c r="AQ207" s="62"/>
      <c r="AR207" s="33"/>
      <c r="AS207" s="33"/>
      <c r="AT207" s="33"/>
      <c r="AU207" s="33"/>
      <c r="AV207" s="33"/>
      <c r="AW207" s="33"/>
      <c r="AX207" s="33"/>
      <c r="AY207" s="33"/>
      <c r="AZ207" s="33"/>
      <c r="BA207" s="107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89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107"/>
      <c r="AJ208" s="42"/>
      <c r="AK208" s="42"/>
      <c r="AL208" s="33"/>
      <c r="AM208" s="33"/>
      <c r="AN208" s="33"/>
      <c r="AO208" s="33"/>
      <c r="AP208" s="33"/>
      <c r="AQ208" s="107"/>
      <c r="AR208" s="43"/>
      <c r="AS208" s="33"/>
      <c r="AT208" s="33"/>
      <c r="AU208" s="33"/>
      <c r="AV208" s="33"/>
      <c r="AW208" s="33"/>
      <c r="AX208" s="33"/>
      <c r="AY208" s="33"/>
      <c r="AZ208" s="33"/>
      <c r="BA208" s="107"/>
      <c r="BB208" s="38"/>
      <c r="BC208" s="38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89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107"/>
      <c r="AJ209" s="42"/>
      <c r="AK209" s="42"/>
      <c r="AL209" s="33"/>
      <c r="AM209" s="33"/>
      <c r="AN209" s="33"/>
      <c r="AO209" s="33"/>
      <c r="AP209" s="33"/>
      <c r="AQ209" s="107"/>
      <c r="AR209" s="43"/>
      <c r="AS209" s="33"/>
      <c r="AT209" s="33"/>
      <c r="AU209" s="33"/>
      <c r="AV209" s="33"/>
      <c r="AW209" s="33"/>
      <c r="AX209" s="33"/>
      <c r="AY209" s="33"/>
      <c r="AZ209" s="33"/>
      <c r="BA209" s="107"/>
      <c r="BB209" s="43"/>
      <c r="BC209" s="43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204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107"/>
      <c r="BB210" s="38"/>
      <c r="BC210" s="38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47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38"/>
      <c r="O211" s="38"/>
      <c r="P211" s="38"/>
      <c r="Q211" s="38"/>
      <c r="R211" s="38"/>
      <c r="S211" s="38"/>
      <c r="T211" s="38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107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52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3"/>
      <c r="O212" s="42"/>
      <c r="P212" s="43"/>
      <c r="Q212" s="43"/>
      <c r="R212" s="43"/>
      <c r="S212" s="43"/>
      <c r="T212" s="4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107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192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107"/>
      <c r="N213" s="20"/>
      <c r="O213" s="20"/>
      <c r="P213" s="20"/>
      <c r="Q213" s="20"/>
      <c r="R213" s="20"/>
      <c r="S213" s="20"/>
      <c r="T213" s="20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107"/>
      <c r="BB213" s="61"/>
      <c r="BC213" s="43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9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107"/>
      <c r="N214" s="20"/>
      <c r="O214" s="20"/>
      <c r="P214" s="20"/>
      <c r="Q214" s="20"/>
      <c r="R214" s="20"/>
      <c r="S214" s="20"/>
      <c r="T214" s="2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107"/>
      <c r="BB214" s="61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409.6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38"/>
      <c r="O215" s="38"/>
      <c r="P215" s="38"/>
      <c r="Q215" s="38"/>
      <c r="R215" s="38"/>
      <c r="S215" s="38"/>
      <c r="T215" s="38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42"/>
      <c r="AF215" s="38"/>
      <c r="AG215" s="38"/>
      <c r="AH215" s="33"/>
      <c r="AI215" s="107"/>
      <c r="AJ215" s="38"/>
      <c r="AK215" s="38"/>
      <c r="AL215" s="33"/>
      <c r="AM215" s="33"/>
      <c r="AN215" s="33"/>
      <c r="AO215" s="33"/>
      <c r="AP215" s="33"/>
      <c r="AQ215" s="107"/>
      <c r="AR215" s="38"/>
      <c r="AS215" s="33"/>
      <c r="AT215" s="33"/>
      <c r="AU215" s="33"/>
      <c r="AV215" s="33"/>
      <c r="AW215" s="33"/>
      <c r="AX215" s="33"/>
      <c r="AY215" s="33"/>
      <c r="AZ215" s="33"/>
      <c r="BA215" s="107"/>
      <c r="BB215" s="38"/>
      <c r="BC215" s="38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92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38"/>
      <c r="O216" s="38"/>
      <c r="P216" s="38"/>
      <c r="Q216" s="38"/>
      <c r="R216" s="38"/>
      <c r="S216" s="38"/>
      <c r="T216" s="38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107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92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38"/>
      <c r="O217" s="38"/>
      <c r="P217" s="38"/>
      <c r="Q217" s="38"/>
      <c r="R217" s="38"/>
      <c r="S217" s="38"/>
      <c r="T217" s="38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07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92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38"/>
      <c r="O218" s="38"/>
      <c r="P218" s="38"/>
      <c r="Q218" s="38"/>
      <c r="R218" s="38"/>
      <c r="S218" s="38"/>
      <c r="T218" s="38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107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92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38"/>
      <c r="O219" s="38"/>
      <c r="P219" s="38"/>
      <c r="Q219" s="38"/>
      <c r="R219" s="38"/>
      <c r="S219" s="38"/>
      <c r="T219" s="38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07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92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42"/>
      <c r="N220" s="38"/>
      <c r="O220" s="38"/>
      <c r="P220" s="38"/>
      <c r="Q220" s="38"/>
      <c r="R220" s="38"/>
      <c r="S220" s="38"/>
      <c r="T220" s="38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107"/>
      <c r="BB220" s="38"/>
      <c r="BC220" s="38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92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107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92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107"/>
      <c r="N222" s="20"/>
      <c r="O222" s="20"/>
      <c r="P222" s="20"/>
      <c r="Q222" s="20"/>
      <c r="R222" s="20"/>
      <c r="S222" s="20"/>
      <c r="T222" s="2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107"/>
      <c r="BB222" s="61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9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107"/>
      <c r="BB223" s="38"/>
      <c r="BC223" s="42"/>
      <c r="BD223" s="42"/>
      <c r="BE223" s="42"/>
      <c r="BF223" s="43"/>
      <c r="BG223" s="42"/>
      <c r="BH223" s="38"/>
      <c r="BI223" s="38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92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38"/>
      <c r="O224" s="38"/>
      <c r="P224" s="38"/>
      <c r="Q224" s="38"/>
      <c r="R224" s="38"/>
      <c r="S224" s="38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107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92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38"/>
      <c r="O225" s="42"/>
      <c r="P225" s="38"/>
      <c r="Q225" s="38"/>
      <c r="R225" s="38"/>
      <c r="S225" s="38"/>
      <c r="T225" s="38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07"/>
      <c r="BB225" s="61"/>
      <c r="BC225" s="43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409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38"/>
      <c r="O226" s="38"/>
      <c r="P226" s="38"/>
      <c r="Q226" s="38"/>
      <c r="R226" s="38"/>
      <c r="S226" s="38"/>
      <c r="T226" s="38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42"/>
      <c r="AF226" s="38"/>
      <c r="AG226" s="38"/>
      <c r="AH226" s="33"/>
      <c r="AI226" s="107"/>
      <c r="AJ226" s="38"/>
      <c r="AK226" s="42"/>
      <c r="AL226" s="33"/>
      <c r="AM226" s="33"/>
      <c r="AN226" s="33"/>
      <c r="AO226" s="33"/>
      <c r="AP226" s="33"/>
      <c r="AQ226" s="107"/>
      <c r="AR226" s="38"/>
      <c r="AS226" s="33"/>
      <c r="AT226" s="33"/>
      <c r="AU226" s="33"/>
      <c r="AV226" s="33"/>
      <c r="AW226" s="33"/>
      <c r="AX226" s="33"/>
      <c r="AY226" s="33"/>
      <c r="AZ226" s="33"/>
      <c r="BA226" s="107"/>
      <c r="BB226" s="38"/>
      <c r="BC226" s="38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192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38"/>
      <c r="O227" s="38"/>
      <c r="P227" s="38"/>
      <c r="Q227" s="38"/>
      <c r="R227" s="38"/>
      <c r="S227" s="38"/>
      <c r="T227" s="38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107"/>
      <c r="BB227" s="61"/>
      <c r="BC227" s="43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92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38"/>
      <c r="O228" s="38"/>
      <c r="P228" s="38"/>
      <c r="Q228" s="38"/>
      <c r="R228" s="38"/>
      <c r="S228" s="38"/>
      <c r="T228" s="38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107"/>
      <c r="BB228" s="61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192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107"/>
      <c r="BB229" s="61"/>
      <c r="BC229" s="43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92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107"/>
      <c r="BB230" s="61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92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107"/>
      <c r="N231" s="20"/>
      <c r="O231" s="20"/>
      <c r="P231" s="20"/>
      <c r="Q231" s="20"/>
      <c r="R231" s="20"/>
      <c r="S231" s="20"/>
      <c r="T231" s="2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107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92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107"/>
      <c r="N232" s="20"/>
      <c r="O232" s="20"/>
      <c r="P232" s="20"/>
      <c r="Q232" s="20"/>
      <c r="R232" s="20"/>
      <c r="S232" s="20"/>
      <c r="T232" s="2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107"/>
      <c r="BB232" s="61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92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38"/>
      <c r="O233" s="38"/>
      <c r="P233" s="38"/>
      <c r="Q233" s="38"/>
      <c r="R233" s="38"/>
      <c r="S233" s="38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107"/>
      <c r="AJ233" s="38"/>
      <c r="AK233" s="42"/>
      <c r="AL233" s="33"/>
      <c r="AM233" s="33"/>
      <c r="AN233" s="33"/>
      <c r="AO233" s="33"/>
      <c r="AP233" s="33"/>
      <c r="AQ233" s="107"/>
      <c r="AR233" s="38"/>
      <c r="AS233" s="33"/>
      <c r="AT233" s="33"/>
      <c r="AU233" s="33"/>
      <c r="AV233" s="33"/>
      <c r="AW233" s="33"/>
      <c r="AX233" s="33"/>
      <c r="AY233" s="33"/>
      <c r="AZ233" s="33"/>
      <c r="BA233" s="107"/>
      <c r="BB233" s="38"/>
      <c r="BC233" s="38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92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107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92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2"/>
      <c r="O235" s="42"/>
      <c r="P235" s="42"/>
      <c r="Q235" s="42"/>
      <c r="R235" s="42"/>
      <c r="S235" s="42"/>
      <c r="T235" s="38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107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92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38"/>
      <c r="O236" s="38"/>
      <c r="P236" s="38"/>
      <c r="Q236" s="38"/>
      <c r="R236" s="38"/>
      <c r="S236" s="38"/>
      <c r="T236" s="38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107"/>
      <c r="BB236" s="61"/>
      <c r="BC236" s="43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92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107"/>
      <c r="N237" s="20"/>
      <c r="O237" s="20"/>
      <c r="P237" s="20"/>
      <c r="Q237" s="20"/>
      <c r="R237" s="20"/>
      <c r="S237" s="20"/>
      <c r="T237" s="2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107"/>
      <c r="BB237" s="61"/>
      <c r="BC237" s="43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9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107"/>
      <c r="N238" s="20"/>
      <c r="O238" s="20"/>
      <c r="P238" s="20"/>
      <c r="Q238" s="20"/>
      <c r="R238" s="20"/>
      <c r="S238" s="20"/>
      <c r="T238" s="2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107"/>
      <c r="BB238" s="61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9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107"/>
      <c r="N239" s="20"/>
      <c r="O239" s="20"/>
      <c r="P239" s="20"/>
      <c r="Q239" s="20"/>
      <c r="R239" s="20"/>
      <c r="S239" s="20"/>
      <c r="T239" s="2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107"/>
      <c r="BB239" s="61"/>
      <c r="BC239" s="43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209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3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107"/>
      <c r="BB240" s="43"/>
      <c r="BC240" s="43"/>
      <c r="BD240" s="42"/>
      <c r="BE240" s="42"/>
      <c r="BF240" s="43"/>
      <c r="BG240" s="42"/>
      <c r="BH240" s="43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6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107"/>
      <c r="BB241" s="43"/>
      <c r="BC241" s="43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51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43"/>
      <c r="O242" s="42"/>
      <c r="P242" s="43"/>
      <c r="Q242" s="43"/>
      <c r="R242" s="43"/>
      <c r="S242" s="43"/>
      <c r="T242" s="4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07"/>
      <c r="BB242" s="43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21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107"/>
      <c r="BB243" s="43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409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42"/>
      <c r="AF244" s="43"/>
      <c r="AG244" s="42"/>
      <c r="AH244" s="33"/>
      <c r="AI244" s="107"/>
      <c r="AJ244" s="43"/>
      <c r="AK244" s="42"/>
      <c r="AL244" s="33"/>
      <c r="AM244" s="33"/>
      <c r="AN244" s="33"/>
      <c r="AO244" s="33"/>
      <c r="AP244" s="33"/>
      <c r="AQ244" s="107"/>
      <c r="AR244" s="43"/>
      <c r="AS244" s="33"/>
      <c r="AT244" s="33"/>
      <c r="AU244" s="33"/>
      <c r="AV244" s="33"/>
      <c r="AW244" s="33"/>
      <c r="AX244" s="33"/>
      <c r="AY244" s="33"/>
      <c r="AZ244" s="33"/>
      <c r="BA244" s="107"/>
      <c r="BB244" s="43"/>
      <c r="BC244" s="43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126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07"/>
      <c r="BB245" s="61"/>
      <c r="BC245" s="43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26.7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3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107"/>
      <c r="BB246" s="61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26.7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64"/>
      <c r="L247" s="64"/>
      <c r="M247" s="64"/>
      <c r="N247" s="69"/>
      <c r="O247" s="64"/>
      <c r="P247" s="64"/>
      <c r="Q247" s="64"/>
      <c r="R247" s="64"/>
      <c r="S247" s="64"/>
      <c r="T247" s="69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107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26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3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107"/>
      <c r="BB248" s="61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239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3"/>
      <c r="P249" s="43"/>
      <c r="Q249" s="43"/>
      <c r="R249" s="43"/>
      <c r="S249" s="43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107"/>
      <c r="BB249" s="43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54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62"/>
      <c r="AJ250" s="33"/>
      <c r="AK250" s="33"/>
      <c r="AL250" s="33"/>
      <c r="AM250" s="33"/>
      <c r="AN250" s="33"/>
      <c r="AO250" s="33"/>
      <c r="AP250" s="33"/>
      <c r="AQ250" s="62"/>
      <c r="AR250" s="33"/>
      <c r="AS250" s="33"/>
      <c r="AT250" s="33"/>
      <c r="AU250" s="33"/>
      <c r="AV250" s="33"/>
      <c r="AW250" s="33"/>
      <c r="AX250" s="33"/>
      <c r="AY250" s="33"/>
      <c r="AZ250" s="33"/>
      <c r="BA250" s="107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219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2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107"/>
      <c r="AJ251" s="42"/>
      <c r="AK251" s="42"/>
      <c r="AL251" s="33"/>
      <c r="AM251" s="33"/>
      <c r="AN251" s="33"/>
      <c r="AO251" s="33"/>
      <c r="AP251" s="33"/>
      <c r="AQ251" s="107"/>
      <c r="AR251" s="43"/>
      <c r="AS251" s="33"/>
      <c r="AT251" s="33"/>
      <c r="AU251" s="33"/>
      <c r="AV251" s="33"/>
      <c r="AW251" s="33"/>
      <c r="AX251" s="33"/>
      <c r="AY251" s="33"/>
      <c r="AZ251" s="33"/>
      <c r="BA251" s="107"/>
      <c r="BB251" s="43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409.6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38"/>
      <c r="O252" s="38"/>
      <c r="P252" s="38"/>
      <c r="Q252" s="38"/>
      <c r="R252" s="38"/>
      <c r="S252" s="38"/>
      <c r="T252" s="38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42"/>
      <c r="AF252" s="38"/>
      <c r="AG252" s="38"/>
      <c r="AH252" s="33"/>
      <c r="AI252" s="107"/>
      <c r="AJ252" s="38"/>
      <c r="AK252" s="38"/>
      <c r="AL252" s="33"/>
      <c r="AM252" s="33"/>
      <c r="AN252" s="33"/>
      <c r="AO252" s="33"/>
      <c r="AP252" s="33"/>
      <c r="AQ252" s="107"/>
      <c r="AR252" s="38"/>
      <c r="AS252" s="33"/>
      <c r="AT252" s="33"/>
      <c r="AU252" s="33"/>
      <c r="AV252" s="33"/>
      <c r="AW252" s="33"/>
      <c r="AX252" s="33"/>
      <c r="AY252" s="33"/>
      <c r="AZ252" s="33"/>
      <c r="BA252" s="107"/>
      <c r="BB252" s="38"/>
      <c r="BC252" s="38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62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38"/>
      <c r="O253" s="38"/>
      <c r="P253" s="38"/>
      <c r="Q253" s="38"/>
      <c r="R253" s="38"/>
      <c r="S253" s="38"/>
      <c r="T253" s="38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07"/>
      <c r="BB253" s="43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51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38"/>
      <c r="O254" s="38"/>
      <c r="P254" s="38"/>
      <c r="Q254" s="38"/>
      <c r="R254" s="38"/>
      <c r="S254" s="38"/>
      <c r="T254" s="38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107"/>
      <c r="BB254" s="61"/>
      <c r="BC254" s="43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136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38"/>
      <c r="O255" s="38"/>
      <c r="P255" s="38"/>
      <c r="Q255" s="38"/>
      <c r="R255" s="38"/>
      <c r="S255" s="38"/>
      <c r="T255" s="38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07"/>
      <c r="BB255" s="43"/>
      <c r="BC255" s="43"/>
      <c r="BD255" s="42"/>
      <c r="BE255" s="42"/>
      <c r="BF255" s="43"/>
      <c r="BG255" s="42"/>
      <c r="BH255" s="43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49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38"/>
      <c r="O256" s="38"/>
      <c r="P256" s="38"/>
      <c r="Q256" s="38"/>
      <c r="R256" s="38"/>
      <c r="S256" s="38"/>
      <c r="T256" s="38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107"/>
      <c r="BB256" s="61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211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3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107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214.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107"/>
      <c r="N258" s="23"/>
      <c r="O258" s="20"/>
      <c r="P258" s="23"/>
      <c r="Q258" s="23"/>
      <c r="R258" s="23"/>
      <c r="S258" s="23"/>
      <c r="T258" s="2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107"/>
      <c r="BB258" s="61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89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42"/>
      <c r="AZ259" s="42"/>
      <c r="BA259" s="107"/>
      <c r="BB259" s="43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94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107"/>
      <c r="AR260" s="42"/>
      <c r="AS260" s="33"/>
      <c r="AT260" s="33"/>
      <c r="AU260" s="33"/>
      <c r="AV260" s="33"/>
      <c r="AW260" s="33"/>
      <c r="AX260" s="33"/>
      <c r="AY260" s="33"/>
      <c r="AZ260" s="33"/>
      <c r="BA260" s="107"/>
      <c r="BB260" s="61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94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107"/>
      <c r="AR261" s="42"/>
      <c r="AS261" s="33"/>
      <c r="AT261" s="33"/>
      <c r="AU261" s="33"/>
      <c r="AV261" s="33"/>
      <c r="AW261" s="33"/>
      <c r="AX261" s="33"/>
      <c r="AY261" s="33"/>
      <c r="AZ261" s="33"/>
      <c r="BA261" s="107"/>
      <c r="BB261" s="61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164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38"/>
      <c r="O262" s="38"/>
      <c r="P262" s="38"/>
      <c r="Q262" s="38"/>
      <c r="R262" s="38"/>
      <c r="S262" s="38"/>
      <c r="T262" s="38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107"/>
      <c r="BB262" s="61"/>
      <c r="BC262" s="43"/>
      <c r="BD262" s="42"/>
      <c r="BE262" s="42"/>
      <c r="BF262" s="43"/>
      <c r="BG262" s="42"/>
      <c r="BH262" s="38"/>
      <c r="BI262" s="42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94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38"/>
      <c r="O263" s="38"/>
      <c r="P263" s="38"/>
      <c r="Q263" s="38"/>
      <c r="R263" s="38"/>
      <c r="S263" s="38"/>
      <c r="T263" s="38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107"/>
      <c r="AR263" s="42"/>
      <c r="AS263" s="33"/>
      <c r="AT263" s="33"/>
      <c r="AU263" s="33"/>
      <c r="AV263" s="33"/>
      <c r="AW263" s="33"/>
      <c r="AX263" s="33"/>
      <c r="AY263" s="33"/>
      <c r="AZ263" s="33"/>
      <c r="BA263" s="107"/>
      <c r="BB263" s="61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94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107"/>
      <c r="BB264" s="61"/>
      <c r="BC264" s="43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231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42"/>
      <c r="AZ265" s="42"/>
      <c r="BA265" s="42"/>
      <c r="BB265" s="61"/>
      <c r="BC265" s="43"/>
      <c r="BD265" s="42"/>
      <c r="BE265" s="42"/>
      <c r="BF265" s="52"/>
      <c r="BG265" s="42"/>
      <c r="BH265" s="52"/>
      <c r="BI265" s="42"/>
      <c r="BJ265" s="42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231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107"/>
      <c r="BB266" s="61"/>
      <c r="BC266" s="43"/>
      <c r="BD266" s="42"/>
      <c r="BE266" s="42"/>
      <c r="BF266" s="52"/>
      <c r="BG266" s="42"/>
      <c r="BH266" s="52"/>
      <c r="BI266" s="42"/>
      <c r="BJ266" s="42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82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42"/>
      <c r="AZ267" s="42"/>
      <c r="BA267" s="107"/>
      <c r="BB267" s="43"/>
      <c r="BC267" s="43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182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62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42"/>
      <c r="AZ268" s="42"/>
      <c r="BA268" s="107"/>
      <c r="BB268" s="61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77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3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62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42"/>
      <c r="AZ269" s="42"/>
      <c r="BA269" s="107"/>
      <c r="BB269" s="43"/>
      <c r="BC269" s="43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177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62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107"/>
      <c r="BB270" s="61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177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3"/>
      <c r="P271" s="43"/>
      <c r="Q271" s="43"/>
      <c r="R271" s="43"/>
      <c r="S271" s="43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62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107"/>
      <c r="BB271" s="61"/>
      <c r="BC271" s="43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167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3"/>
      <c r="O272" s="43"/>
      <c r="P272" s="43"/>
      <c r="Q272" s="43"/>
      <c r="R272" s="43"/>
      <c r="S272" s="43"/>
      <c r="T272" s="4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62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42"/>
      <c r="AZ272" s="42"/>
      <c r="BA272" s="107"/>
      <c r="BB272" s="43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67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62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107"/>
      <c r="BB273" s="61"/>
      <c r="BC273" s="43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16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3"/>
      <c r="O274" s="43"/>
      <c r="P274" s="43"/>
      <c r="Q274" s="43"/>
      <c r="R274" s="43"/>
      <c r="S274" s="43"/>
      <c r="T274" s="4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62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107"/>
      <c r="BB274" s="61"/>
      <c r="BC274" s="43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40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2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42"/>
      <c r="AF275" s="42"/>
      <c r="AG275" s="42"/>
      <c r="AH275" s="33"/>
      <c r="AI275" s="107"/>
      <c r="AJ275" s="42"/>
      <c r="AK275" s="42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107"/>
      <c r="BB275" s="43"/>
      <c r="BC275" s="42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38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3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62"/>
      <c r="AD276" s="33"/>
      <c r="AE276" s="42"/>
      <c r="AF276" s="42"/>
      <c r="AG276" s="42"/>
      <c r="AH276" s="33"/>
      <c r="AI276" s="107"/>
      <c r="AJ276" s="42"/>
      <c r="AK276" s="42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107"/>
      <c r="BB276" s="43"/>
      <c r="BC276" s="43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53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2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62"/>
      <c r="AD277" s="33"/>
      <c r="AE277" s="42"/>
      <c r="AF277" s="42"/>
      <c r="AG277" s="42"/>
      <c r="AH277" s="33"/>
      <c r="AI277" s="107"/>
      <c r="AJ277" s="42"/>
      <c r="AK277" s="42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107"/>
      <c r="BB277" s="61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40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107"/>
      <c r="N278" s="42"/>
      <c r="O278" s="42"/>
      <c r="P278" s="42"/>
      <c r="Q278" s="42"/>
      <c r="R278" s="42"/>
      <c r="S278" s="42"/>
      <c r="T278" s="42"/>
      <c r="U278" s="33"/>
      <c r="V278" s="33"/>
      <c r="W278" s="33"/>
      <c r="X278" s="33"/>
      <c r="Y278" s="33"/>
      <c r="Z278" s="33"/>
      <c r="AA278" s="33"/>
      <c r="AB278" s="33"/>
      <c r="AC278" s="62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07"/>
      <c r="BB278" s="61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40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107"/>
      <c r="N279" s="23"/>
      <c r="O279" s="20"/>
      <c r="P279" s="23"/>
      <c r="Q279" s="23"/>
      <c r="R279" s="23"/>
      <c r="S279" s="23"/>
      <c r="T279" s="23"/>
      <c r="U279" s="33"/>
      <c r="V279" s="33"/>
      <c r="W279" s="33"/>
      <c r="X279" s="33"/>
      <c r="Y279" s="33"/>
      <c r="Z279" s="33"/>
      <c r="AA279" s="33"/>
      <c r="AB279" s="33"/>
      <c r="AC279" s="107"/>
      <c r="AD279" s="43"/>
      <c r="AE279" s="42"/>
      <c r="AF279" s="33"/>
      <c r="AG279" s="33"/>
      <c r="AH279" s="33"/>
      <c r="AI279" s="107"/>
      <c r="AJ279" s="42"/>
      <c r="AK279" s="42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107"/>
      <c r="BB279" s="61"/>
      <c r="BC279" s="43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408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107"/>
      <c r="BB280" s="43"/>
      <c r="BC280" s="43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59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107"/>
      <c r="BB281" s="61"/>
      <c r="BC281" s="43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59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107"/>
      <c r="BB282" s="61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241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107"/>
      <c r="BB283" s="61"/>
      <c r="BC283" s="43"/>
      <c r="BD283" s="42"/>
      <c r="BE283" s="42"/>
      <c r="BF283" s="43"/>
      <c r="BG283" s="42"/>
      <c r="BH283" s="42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408.7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3"/>
      <c r="O284" s="42"/>
      <c r="P284" s="43"/>
      <c r="Q284" s="43"/>
      <c r="R284" s="43"/>
      <c r="S284" s="43"/>
      <c r="T284" s="43"/>
      <c r="U284" s="33"/>
      <c r="V284" s="33"/>
      <c r="W284" s="33"/>
      <c r="X284" s="33"/>
      <c r="Y284" s="33"/>
      <c r="Z284" s="33"/>
      <c r="AA284" s="33"/>
      <c r="AB284" s="33"/>
      <c r="AC284" s="107"/>
      <c r="AD284" s="43"/>
      <c r="AE284" s="43"/>
      <c r="AF284" s="33"/>
      <c r="AG284" s="33"/>
      <c r="AH284" s="33"/>
      <c r="AI284" s="107"/>
      <c r="AJ284" s="42"/>
      <c r="AK284" s="42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107"/>
      <c r="BB284" s="43"/>
      <c r="BC284" s="43"/>
      <c r="BD284" s="42"/>
      <c r="BE284" s="42"/>
      <c r="BF284" s="43"/>
      <c r="BG284" s="42"/>
      <c r="BH284" s="42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63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107"/>
      <c r="N285" s="23"/>
      <c r="O285" s="20"/>
      <c r="P285" s="23"/>
      <c r="Q285" s="23"/>
      <c r="R285" s="23"/>
      <c r="S285" s="23"/>
      <c r="T285" s="23"/>
      <c r="U285" s="33"/>
      <c r="V285" s="33"/>
      <c r="W285" s="33"/>
      <c r="X285" s="33"/>
      <c r="Y285" s="33"/>
      <c r="Z285" s="33"/>
      <c r="AA285" s="33"/>
      <c r="AB285" s="33"/>
      <c r="AC285" s="107"/>
      <c r="AD285" s="43"/>
      <c r="AE285" s="43"/>
      <c r="AF285" s="33"/>
      <c r="AG285" s="33"/>
      <c r="AH285" s="33"/>
      <c r="AI285" s="107"/>
      <c r="AJ285" s="42"/>
      <c r="AK285" s="42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107"/>
      <c r="BB285" s="42"/>
      <c r="BC285" s="42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409.6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42"/>
      <c r="AF286" s="43"/>
      <c r="AG286" s="43"/>
      <c r="AH286" s="33"/>
      <c r="AI286" s="107"/>
      <c r="AJ286" s="43"/>
      <c r="AK286" s="43"/>
      <c r="AL286" s="33"/>
      <c r="AM286" s="33"/>
      <c r="AN286" s="33"/>
      <c r="AO286" s="33"/>
      <c r="AP286" s="33"/>
      <c r="AQ286" s="107"/>
      <c r="AR286" s="43"/>
      <c r="AS286" s="33"/>
      <c r="AT286" s="33"/>
      <c r="AU286" s="33"/>
      <c r="AV286" s="33"/>
      <c r="AW286" s="33"/>
      <c r="AX286" s="33"/>
      <c r="AY286" s="33"/>
      <c r="AZ286" s="33"/>
      <c r="BA286" s="107"/>
      <c r="BB286" s="42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32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2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107"/>
      <c r="BB287" s="42"/>
      <c r="BC287" s="42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132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3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107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32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107"/>
      <c r="BB289" s="42"/>
      <c r="BC289" s="42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132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3"/>
      <c r="P290" s="43"/>
      <c r="Q290" s="43"/>
      <c r="R290" s="43"/>
      <c r="S290" s="43"/>
      <c r="T290" s="4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107"/>
      <c r="BB290" s="42"/>
      <c r="BC290" s="42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254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3"/>
      <c r="P291" s="43"/>
      <c r="Q291" s="43"/>
      <c r="R291" s="43"/>
      <c r="S291" s="43"/>
      <c r="T291" s="4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107"/>
      <c r="BB291" s="43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19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3"/>
      <c r="O292" s="42"/>
      <c r="P292" s="43"/>
      <c r="Q292" s="43"/>
      <c r="R292" s="43"/>
      <c r="S292" s="43"/>
      <c r="T292" s="4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107"/>
      <c r="BB292" s="42"/>
      <c r="BC292" s="42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231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3"/>
      <c r="O293" s="43"/>
      <c r="P293" s="43"/>
      <c r="Q293" s="43"/>
      <c r="R293" s="43"/>
      <c r="S293" s="43"/>
      <c r="T293" s="4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107"/>
      <c r="BB293" s="43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49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2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107"/>
      <c r="BB294" s="43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252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3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107"/>
      <c r="BB295" s="43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171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2"/>
      <c r="P296" s="43"/>
      <c r="Q296" s="43"/>
      <c r="R296" s="43"/>
      <c r="S296" s="43"/>
      <c r="T296" s="4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107"/>
      <c r="BB296" s="42"/>
      <c r="BC296" s="42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409.6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43"/>
      <c r="O297" s="43"/>
      <c r="P297" s="43"/>
      <c r="Q297" s="43"/>
      <c r="R297" s="43"/>
      <c r="S297" s="43"/>
      <c r="T297" s="4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107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69.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3"/>
      <c r="O298" s="42"/>
      <c r="P298" s="43"/>
      <c r="Q298" s="43"/>
      <c r="R298" s="43"/>
      <c r="S298" s="43"/>
      <c r="T298" s="4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62"/>
      <c r="AJ298" s="33"/>
      <c r="AK298" s="33"/>
      <c r="AL298" s="33"/>
      <c r="AM298" s="33"/>
      <c r="AN298" s="33"/>
      <c r="AO298" s="33"/>
      <c r="AP298" s="33"/>
      <c r="AQ298" s="62"/>
      <c r="AR298" s="33"/>
      <c r="AS298" s="62"/>
      <c r="AT298" s="33"/>
      <c r="AU298" s="33"/>
      <c r="AV298" s="33"/>
      <c r="AW298" s="33"/>
      <c r="AX298" s="33"/>
      <c r="AY298" s="33"/>
      <c r="AZ298" s="33"/>
      <c r="BA298" s="107"/>
      <c r="BB298" s="61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234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3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62"/>
      <c r="AJ299" s="33"/>
      <c r="AK299" s="33"/>
      <c r="AL299" s="33"/>
      <c r="AM299" s="33"/>
      <c r="AN299" s="33"/>
      <c r="AO299" s="33"/>
      <c r="AP299" s="33"/>
      <c r="AQ299" s="62"/>
      <c r="AR299" s="33"/>
      <c r="AS299" s="62"/>
      <c r="AT299" s="33"/>
      <c r="AU299" s="33"/>
      <c r="AV299" s="33"/>
      <c r="AW299" s="33"/>
      <c r="AX299" s="33"/>
      <c r="AY299" s="33"/>
      <c r="AZ299" s="33"/>
      <c r="BA299" s="107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8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3"/>
      <c r="O300" s="42"/>
      <c r="P300" s="43"/>
      <c r="Q300" s="43"/>
      <c r="R300" s="43"/>
      <c r="S300" s="43"/>
      <c r="T300" s="4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62"/>
      <c r="AJ300" s="33"/>
      <c r="AK300" s="33"/>
      <c r="AL300" s="33"/>
      <c r="AM300" s="33"/>
      <c r="AN300" s="33"/>
      <c r="AO300" s="33"/>
      <c r="AP300" s="33"/>
      <c r="AQ300" s="62"/>
      <c r="AR300" s="33"/>
      <c r="AS300" s="62"/>
      <c r="AT300" s="33"/>
      <c r="AU300" s="33"/>
      <c r="AV300" s="33"/>
      <c r="AW300" s="33"/>
      <c r="AX300" s="33"/>
      <c r="AY300" s="33"/>
      <c r="AZ300" s="33"/>
      <c r="BA300" s="107"/>
      <c r="BB300" s="107"/>
      <c r="BC300" s="42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257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3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62"/>
      <c r="AJ301" s="33"/>
      <c r="AK301" s="33"/>
      <c r="AL301" s="33"/>
      <c r="AM301" s="33"/>
      <c r="AN301" s="33"/>
      <c r="AO301" s="33"/>
      <c r="AP301" s="33"/>
      <c r="AQ301" s="62"/>
      <c r="AR301" s="33"/>
      <c r="AS301" s="62"/>
      <c r="AT301" s="33"/>
      <c r="AU301" s="33"/>
      <c r="AV301" s="33"/>
      <c r="AW301" s="33"/>
      <c r="AX301" s="33"/>
      <c r="AY301" s="42"/>
      <c r="AZ301" s="42"/>
      <c r="BA301" s="107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144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3"/>
      <c r="O302" s="42"/>
      <c r="P302" s="43"/>
      <c r="Q302" s="43"/>
      <c r="R302" s="43"/>
      <c r="S302" s="43"/>
      <c r="T302" s="4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62"/>
      <c r="AJ302" s="33"/>
      <c r="AK302" s="33"/>
      <c r="AL302" s="33"/>
      <c r="AM302" s="33"/>
      <c r="AN302" s="33"/>
      <c r="AO302" s="33"/>
      <c r="AP302" s="33"/>
      <c r="AQ302" s="62"/>
      <c r="AR302" s="33"/>
      <c r="AS302" s="62"/>
      <c r="AT302" s="33"/>
      <c r="AU302" s="33"/>
      <c r="AV302" s="33"/>
      <c r="AW302" s="33"/>
      <c r="AX302" s="33"/>
      <c r="AY302" s="42"/>
      <c r="AZ302" s="42"/>
      <c r="BA302" s="107"/>
      <c r="BB302" s="107"/>
      <c r="BC302" s="42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252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62"/>
      <c r="AJ303" s="33"/>
      <c r="AK303" s="33"/>
      <c r="AL303" s="33"/>
      <c r="AM303" s="33"/>
      <c r="AN303" s="33"/>
      <c r="AO303" s="33"/>
      <c r="AP303" s="33"/>
      <c r="AQ303" s="62"/>
      <c r="AR303" s="33"/>
      <c r="AS303" s="62"/>
      <c r="AT303" s="33"/>
      <c r="AU303" s="33"/>
      <c r="AV303" s="33"/>
      <c r="AW303" s="33"/>
      <c r="AX303" s="33"/>
      <c r="AY303" s="33"/>
      <c r="AZ303" s="33"/>
      <c r="BA303" s="107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62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43"/>
      <c r="O304" s="42"/>
      <c r="P304" s="43"/>
      <c r="Q304" s="43"/>
      <c r="R304" s="43"/>
      <c r="S304" s="43"/>
      <c r="T304" s="4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62"/>
      <c r="AJ304" s="33"/>
      <c r="AK304" s="33"/>
      <c r="AL304" s="33"/>
      <c r="AM304" s="33"/>
      <c r="AN304" s="33"/>
      <c r="AO304" s="33"/>
      <c r="AP304" s="33"/>
      <c r="AQ304" s="62"/>
      <c r="AR304" s="33"/>
      <c r="AS304" s="62"/>
      <c r="AT304" s="33"/>
      <c r="AU304" s="33"/>
      <c r="AV304" s="33"/>
      <c r="AW304" s="33"/>
      <c r="AX304" s="33"/>
      <c r="AY304" s="33"/>
      <c r="AZ304" s="33"/>
      <c r="BA304" s="107"/>
      <c r="BB304" s="61"/>
      <c r="BC304" s="43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254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3"/>
      <c r="P305" s="43"/>
      <c r="Q305" s="43"/>
      <c r="R305" s="43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62"/>
      <c r="AJ305" s="33"/>
      <c r="AK305" s="33"/>
      <c r="AL305" s="33"/>
      <c r="AM305" s="33"/>
      <c r="AN305" s="33"/>
      <c r="AO305" s="33"/>
      <c r="AP305" s="33"/>
      <c r="AQ305" s="62"/>
      <c r="AR305" s="33"/>
      <c r="AS305" s="62"/>
      <c r="AT305" s="33"/>
      <c r="AU305" s="33"/>
      <c r="AV305" s="33"/>
      <c r="AW305" s="33"/>
      <c r="AX305" s="33"/>
      <c r="AY305" s="33"/>
      <c r="AZ305" s="33"/>
      <c r="BA305" s="107"/>
      <c r="BB305" s="43"/>
      <c r="BC305" s="42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66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3"/>
      <c r="O306" s="42"/>
      <c r="P306" s="43"/>
      <c r="Q306" s="43"/>
      <c r="R306" s="43"/>
      <c r="S306" s="43"/>
      <c r="T306" s="4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62"/>
      <c r="AJ306" s="33"/>
      <c r="AK306" s="33"/>
      <c r="AL306" s="33"/>
      <c r="AM306" s="33"/>
      <c r="AN306" s="33"/>
      <c r="AO306" s="33"/>
      <c r="AP306" s="33"/>
      <c r="AQ306" s="62"/>
      <c r="AR306" s="33"/>
      <c r="AS306" s="62"/>
      <c r="AT306" s="33"/>
      <c r="AU306" s="33"/>
      <c r="AV306" s="33"/>
      <c r="AW306" s="33"/>
      <c r="AX306" s="33"/>
      <c r="AY306" s="33"/>
      <c r="AZ306" s="33"/>
      <c r="BA306" s="107"/>
      <c r="BB306" s="61"/>
      <c r="BC306" s="43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1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43"/>
      <c r="O307" s="42"/>
      <c r="P307" s="43"/>
      <c r="Q307" s="43"/>
      <c r="R307" s="42"/>
      <c r="S307" s="42"/>
      <c r="T307" s="4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62"/>
      <c r="AJ307" s="33"/>
      <c r="AK307" s="33"/>
      <c r="AL307" s="33"/>
      <c r="AM307" s="33"/>
      <c r="AN307" s="33"/>
      <c r="AO307" s="33"/>
      <c r="AP307" s="33"/>
      <c r="AQ307" s="62"/>
      <c r="AR307" s="33"/>
      <c r="AS307" s="62"/>
      <c r="AT307" s="33"/>
      <c r="AU307" s="33"/>
      <c r="AV307" s="33"/>
      <c r="AW307" s="33"/>
      <c r="AX307" s="33"/>
      <c r="AY307" s="33"/>
      <c r="AZ307" s="33"/>
      <c r="BA307" s="107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71" customFormat="1" ht="197.25" customHeight="1" x14ac:dyDescent="0.25">
      <c r="A308" s="17"/>
      <c r="B308" s="18"/>
      <c r="C308" s="19"/>
      <c r="D308" s="19"/>
      <c r="E308" s="66"/>
      <c r="F308" s="18"/>
      <c r="G308" s="18"/>
      <c r="H308" s="18"/>
      <c r="I308" s="18"/>
      <c r="J308" s="18"/>
      <c r="K308" s="64"/>
      <c r="L308" s="64"/>
      <c r="M308" s="64"/>
      <c r="N308" s="67"/>
      <c r="O308" s="67"/>
      <c r="P308" s="67"/>
      <c r="Q308" s="67"/>
      <c r="R308" s="67"/>
      <c r="S308" s="67"/>
      <c r="T308" s="67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  <c r="AF308" s="68"/>
      <c r="AG308" s="68"/>
      <c r="AH308" s="68"/>
      <c r="AI308" s="68"/>
      <c r="AJ308" s="68"/>
      <c r="AK308" s="68"/>
      <c r="AL308" s="68"/>
      <c r="AM308" s="68"/>
      <c r="AN308" s="68"/>
      <c r="AO308" s="68"/>
      <c r="AP308" s="68"/>
      <c r="AQ308" s="68"/>
      <c r="AR308" s="68"/>
      <c r="AS308" s="68"/>
      <c r="AT308" s="68"/>
      <c r="AU308" s="68"/>
      <c r="AV308" s="68"/>
      <c r="AW308" s="68"/>
      <c r="AX308" s="68"/>
      <c r="AY308" s="68"/>
      <c r="AZ308" s="68"/>
      <c r="BA308" s="65"/>
      <c r="BB308" s="65"/>
      <c r="BC308" s="64"/>
      <c r="BD308" s="64"/>
      <c r="BE308" s="64"/>
      <c r="BF308" s="69"/>
      <c r="BG308" s="64"/>
      <c r="BH308" s="64"/>
      <c r="BI308" s="69"/>
      <c r="BJ308" s="68"/>
      <c r="BK308" s="68"/>
      <c r="BL308" s="17"/>
      <c r="BM308" s="68"/>
      <c r="BN308" s="68"/>
      <c r="BO308" s="35"/>
      <c r="BP308" s="28"/>
      <c r="BQ308" s="17"/>
      <c r="BR308" s="70"/>
    </row>
    <row r="309" spans="1:70" s="22" customFormat="1" ht="136.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2"/>
      <c r="O309" s="42"/>
      <c r="P309" s="43"/>
      <c r="Q309" s="43"/>
      <c r="R309" s="43"/>
      <c r="S309" s="43"/>
      <c r="T309" s="42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107"/>
      <c r="BB309" s="107"/>
      <c r="BC309" s="42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43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2"/>
      <c r="O310" s="42"/>
      <c r="P310" s="43"/>
      <c r="Q310" s="43"/>
      <c r="R310" s="43"/>
      <c r="S310" s="43"/>
      <c r="T310" s="42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107"/>
      <c r="BB310" s="42"/>
      <c r="BC310" s="42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43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3"/>
      <c r="Q311" s="43"/>
      <c r="R311" s="43"/>
      <c r="S311" s="43"/>
      <c r="T311" s="42"/>
      <c r="U311" s="33"/>
      <c r="V311" s="33"/>
      <c r="W311" s="33"/>
      <c r="X311" s="33"/>
      <c r="Y311" s="33"/>
      <c r="Z311" s="33"/>
      <c r="AA311" s="33"/>
      <c r="AB311" s="33"/>
      <c r="AC311" s="62"/>
      <c r="AD311" s="33"/>
      <c r="AE311" s="33"/>
      <c r="AF311" s="33"/>
      <c r="AG311" s="33"/>
      <c r="AH311" s="33"/>
      <c r="AI311" s="62"/>
      <c r="AJ311" s="33"/>
      <c r="AK311" s="33"/>
      <c r="AL311" s="33"/>
      <c r="AM311" s="33"/>
      <c r="AN311" s="33"/>
      <c r="AO311" s="33"/>
      <c r="AP311" s="33"/>
      <c r="AQ311" s="62"/>
      <c r="AR311" s="33"/>
      <c r="AS311" s="62"/>
      <c r="AT311" s="33"/>
      <c r="AU311" s="33"/>
      <c r="AV311" s="33"/>
      <c r="AW311" s="33"/>
      <c r="AX311" s="33"/>
      <c r="AY311" s="33"/>
      <c r="AZ311" s="33"/>
      <c r="BA311" s="107"/>
      <c r="BB311" s="107"/>
      <c r="BC311" s="42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179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107"/>
      <c r="N312" s="32"/>
      <c r="O312" s="31"/>
      <c r="P312" s="32"/>
      <c r="Q312" s="32"/>
      <c r="R312" s="32"/>
      <c r="S312" s="32"/>
      <c r="T312" s="32"/>
      <c r="U312" s="33"/>
      <c r="V312" s="33"/>
      <c r="W312" s="33"/>
      <c r="X312" s="33"/>
      <c r="Y312" s="33"/>
      <c r="Z312" s="33"/>
      <c r="AA312" s="33"/>
      <c r="AB312" s="33"/>
      <c r="AC312" s="62"/>
      <c r="AD312" s="33"/>
      <c r="AE312" s="42"/>
      <c r="AF312" s="52"/>
      <c r="AG312" s="52"/>
      <c r="AH312" s="33"/>
      <c r="AI312" s="107"/>
      <c r="AJ312" s="52"/>
      <c r="AK312" s="52"/>
      <c r="AL312" s="33"/>
      <c r="AM312" s="33"/>
      <c r="AN312" s="33"/>
      <c r="AO312" s="33"/>
      <c r="AP312" s="33"/>
      <c r="AQ312" s="107"/>
      <c r="AR312" s="52"/>
      <c r="AS312" s="107"/>
      <c r="AT312" s="52"/>
      <c r="AU312" s="33"/>
      <c r="AV312" s="33"/>
      <c r="AW312" s="33"/>
      <c r="AX312" s="33"/>
      <c r="AY312" s="42"/>
      <c r="AZ312" s="43"/>
      <c r="BA312" s="107"/>
      <c r="BB312" s="52"/>
      <c r="BC312" s="52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64.7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52"/>
      <c r="O313" s="52"/>
      <c r="P313" s="52"/>
      <c r="Q313" s="52"/>
      <c r="R313" s="52"/>
      <c r="S313" s="52"/>
      <c r="T313" s="52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107"/>
      <c r="BB313" s="107"/>
      <c r="BC313" s="42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49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107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6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52"/>
      <c r="O315" s="52"/>
      <c r="P315" s="52"/>
      <c r="Q315" s="52"/>
      <c r="R315" s="52"/>
      <c r="S315" s="52"/>
      <c r="T315" s="52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62"/>
      <c r="AJ315" s="33"/>
      <c r="AK315" s="33"/>
      <c r="AL315" s="33"/>
      <c r="AM315" s="33"/>
      <c r="AN315" s="33"/>
      <c r="AO315" s="33"/>
      <c r="AP315" s="33"/>
      <c r="AQ315" s="62"/>
      <c r="AR315" s="33"/>
      <c r="AS315" s="62"/>
      <c r="AT315" s="33"/>
      <c r="AU315" s="33"/>
      <c r="AV315" s="33"/>
      <c r="AW315" s="33"/>
      <c r="AX315" s="33"/>
      <c r="AY315" s="42"/>
      <c r="AZ315" s="52"/>
      <c r="BA315" s="52"/>
      <c r="BB315" s="52"/>
      <c r="BC315" s="52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19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3"/>
      <c r="O316" s="42"/>
      <c r="P316" s="43"/>
      <c r="Q316" s="43"/>
      <c r="R316" s="43"/>
      <c r="S316" s="43"/>
      <c r="T316" s="43"/>
      <c r="U316" s="33"/>
      <c r="V316" s="33"/>
      <c r="W316" s="33"/>
      <c r="X316" s="33"/>
      <c r="Y316" s="33"/>
      <c r="Z316" s="33"/>
      <c r="AA316" s="33"/>
      <c r="AB316" s="33"/>
      <c r="AC316" s="42"/>
      <c r="AD316" s="43"/>
      <c r="AE316" s="43"/>
      <c r="AF316" s="52"/>
      <c r="AG316" s="52"/>
      <c r="AH316" s="33"/>
      <c r="AI316" s="107"/>
      <c r="AJ316" s="43"/>
      <c r="AK316" s="43"/>
      <c r="AL316" s="33"/>
      <c r="AM316" s="33"/>
      <c r="AN316" s="33"/>
      <c r="AO316" s="33"/>
      <c r="AP316" s="33"/>
      <c r="AQ316" s="107"/>
      <c r="AR316" s="43"/>
      <c r="AS316" s="107"/>
      <c r="AT316" s="43"/>
      <c r="AU316" s="33"/>
      <c r="AV316" s="33"/>
      <c r="AW316" s="33"/>
      <c r="AX316" s="33"/>
      <c r="AY316" s="42"/>
      <c r="AZ316" s="43"/>
      <c r="BA316" s="107"/>
      <c r="BB316" s="43"/>
      <c r="BC316" s="43"/>
      <c r="BD316" s="33"/>
      <c r="BE316" s="33"/>
      <c r="BF316" s="33"/>
      <c r="BG316" s="3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23.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3"/>
      <c r="O317" s="42"/>
      <c r="P317" s="43"/>
      <c r="Q317" s="43"/>
      <c r="R317" s="43"/>
      <c r="S317" s="43"/>
      <c r="T317" s="43"/>
      <c r="U317" s="33"/>
      <c r="V317" s="33"/>
      <c r="W317" s="33"/>
      <c r="X317" s="33"/>
      <c r="Y317" s="33"/>
      <c r="Z317" s="33"/>
      <c r="AA317" s="33"/>
      <c r="AB317" s="33"/>
      <c r="AC317" s="62"/>
      <c r="AD317" s="33"/>
      <c r="AE317" s="42"/>
      <c r="AF317" s="52"/>
      <c r="AG317" s="52"/>
      <c r="AH317" s="33"/>
      <c r="AI317" s="107"/>
      <c r="AJ317" s="52"/>
      <c r="AK317" s="52"/>
      <c r="AL317" s="33"/>
      <c r="AM317" s="33"/>
      <c r="AN317" s="33"/>
      <c r="AO317" s="33"/>
      <c r="AP317" s="33"/>
      <c r="AQ317" s="107"/>
      <c r="AR317" s="52"/>
      <c r="AS317" s="107"/>
      <c r="AT317" s="52"/>
      <c r="AU317" s="33"/>
      <c r="AV317" s="33"/>
      <c r="AW317" s="33"/>
      <c r="AX317" s="33"/>
      <c r="AY317" s="42"/>
      <c r="AZ317" s="43"/>
      <c r="BA317" s="107"/>
      <c r="BB317" s="43"/>
      <c r="BC317" s="43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223.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107"/>
      <c r="N318" s="23"/>
      <c r="O318" s="20"/>
      <c r="P318" s="23"/>
      <c r="Q318" s="23"/>
      <c r="R318" s="23"/>
      <c r="S318" s="23"/>
      <c r="T318" s="23"/>
      <c r="U318" s="33"/>
      <c r="V318" s="33"/>
      <c r="W318" s="33"/>
      <c r="X318" s="33"/>
      <c r="Y318" s="33"/>
      <c r="Z318" s="33"/>
      <c r="AA318" s="33"/>
      <c r="AB318" s="33"/>
      <c r="AC318" s="62"/>
      <c r="AD318" s="33"/>
      <c r="AE318" s="42"/>
      <c r="AF318" s="52"/>
      <c r="AG318" s="52"/>
      <c r="AH318" s="33"/>
      <c r="AI318" s="107"/>
      <c r="AJ318" s="52"/>
      <c r="AK318" s="52"/>
      <c r="AL318" s="33"/>
      <c r="AM318" s="33"/>
      <c r="AN318" s="33"/>
      <c r="AO318" s="33"/>
      <c r="AP318" s="33"/>
      <c r="AQ318" s="107"/>
      <c r="AR318" s="52"/>
      <c r="AS318" s="107"/>
      <c r="AT318" s="52"/>
      <c r="AU318" s="33"/>
      <c r="AV318" s="33"/>
      <c r="AW318" s="33"/>
      <c r="AX318" s="33"/>
      <c r="AY318" s="42"/>
      <c r="AZ318" s="43"/>
      <c r="BA318" s="107"/>
      <c r="BB318" s="52"/>
      <c r="BC318" s="5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8.7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3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62"/>
      <c r="AD319" s="33"/>
      <c r="AE319" s="42"/>
      <c r="AF319" s="52"/>
      <c r="AG319" s="52"/>
      <c r="AH319" s="33"/>
      <c r="AI319" s="107"/>
      <c r="AJ319" s="52"/>
      <c r="AK319" s="52"/>
      <c r="AL319" s="33"/>
      <c r="AM319" s="33"/>
      <c r="AN319" s="33"/>
      <c r="AO319" s="33"/>
      <c r="AP319" s="33"/>
      <c r="AQ319" s="107"/>
      <c r="AR319" s="52"/>
      <c r="AS319" s="107"/>
      <c r="AT319" s="52"/>
      <c r="AU319" s="33"/>
      <c r="AV319" s="33"/>
      <c r="AW319" s="33"/>
      <c r="AX319" s="33"/>
      <c r="AY319" s="42"/>
      <c r="AZ319" s="43"/>
      <c r="BA319" s="107"/>
      <c r="BB319" s="43"/>
      <c r="BC319" s="43"/>
      <c r="BD319" s="33"/>
      <c r="BE319" s="33"/>
      <c r="BF319" s="33"/>
      <c r="BG319" s="3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86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2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62"/>
      <c r="AD320" s="33"/>
      <c r="AE320" s="42"/>
      <c r="AF320" s="52"/>
      <c r="AG320" s="52"/>
      <c r="AH320" s="33"/>
      <c r="AI320" s="107"/>
      <c r="AJ320" s="52"/>
      <c r="AK320" s="52"/>
      <c r="AL320" s="33"/>
      <c r="AM320" s="33"/>
      <c r="AN320" s="33"/>
      <c r="AO320" s="33"/>
      <c r="AP320" s="33"/>
      <c r="AQ320" s="107"/>
      <c r="AR320" s="52"/>
      <c r="AS320" s="107"/>
      <c r="AT320" s="52"/>
      <c r="AU320" s="33"/>
      <c r="AV320" s="33"/>
      <c r="AW320" s="33"/>
      <c r="AX320" s="33"/>
      <c r="AY320" s="42"/>
      <c r="AZ320" s="43"/>
      <c r="BA320" s="107"/>
      <c r="BB320" s="52"/>
      <c r="BC320" s="5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6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107"/>
      <c r="N321" s="32"/>
      <c r="O321" s="31"/>
      <c r="P321" s="32"/>
      <c r="Q321" s="32"/>
      <c r="R321" s="32"/>
      <c r="S321" s="32"/>
      <c r="T321" s="32"/>
      <c r="U321" s="33"/>
      <c r="V321" s="33"/>
      <c r="W321" s="33"/>
      <c r="X321" s="33"/>
      <c r="Y321" s="33"/>
      <c r="Z321" s="33"/>
      <c r="AA321" s="33"/>
      <c r="AB321" s="33"/>
      <c r="AC321" s="62"/>
      <c r="AD321" s="33"/>
      <c r="AE321" s="42"/>
      <c r="AF321" s="52"/>
      <c r="AG321" s="52"/>
      <c r="AH321" s="33"/>
      <c r="AI321" s="107"/>
      <c r="AJ321" s="52"/>
      <c r="AK321" s="52"/>
      <c r="AL321" s="33"/>
      <c r="AM321" s="33"/>
      <c r="AN321" s="33"/>
      <c r="AO321" s="33"/>
      <c r="AP321" s="33"/>
      <c r="AQ321" s="107"/>
      <c r="AR321" s="52"/>
      <c r="AS321" s="107"/>
      <c r="AT321" s="52"/>
      <c r="AU321" s="33"/>
      <c r="AV321" s="33"/>
      <c r="AW321" s="33"/>
      <c r="AX321" s="33"/>
      <c r="AY321" s="42"/>
      <c r="AZ321" s="43"/>
      <c r="BA321" s="107"/>
      <c r="BB321" s="52"/>
      <c r="BC321" s="52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216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107"/>
      <c r="N322" s="32"/>
      <c r="O322" s="31"/>
      <c r="P322" s="32"/>
      <c r="Q322" s="32"/>
      <c r="R322" s="32"/>
      <c r="S322" s="32"/>
      <c r="T322" s="32"/>
      <c r="U322" s="33"/>
      <c r="V322" s="33"/>
      <c r="W322" s="33"/>
      <c r="X322" s="33"/>
      <c r="Y322" s="33"/>
      <c r="Z322" s="33"/>
      <c r="AA322" s="33"/>
      <c r="AB322" s="33"/>
      <c r="AC322" s="62"/>
      <c r="AD322" s="33"/>
      <c r="AE322" s="42"/>
      <c r="AF322" s="52"/>
      <c r="AG322" s="52"/>
      <c r="AH322" s="33"/>
      <c r="AI322" s="107"/>
      <c r="AJ322" s="52"/>
      <c r="AK322" s="52"/>
      <c r="AL322" s="33"/>
      <c r="AM322" s="33"/>
      <c r="AN322" s="33"/>
      <c r="AO322" s="33"/>
      <c r="AP322" s="33"/>
      <c r="AQ322" s="107"/>
      <c r="AR322" s="52"/>
      <c r="AS322" s="107"/>
      <c r="AT322" s="52"/>
      <c r="AU322" s="33"/>
      <c r="AV322" s="33"/>
      <c r="AW322" s="33"/>
      <c r="AX322" s="33"/>
      <c r="AY322" s="42"/>
      <c r="AZ322" s="43"/>
      <c r="BA322" s="107"/>
      <c r="BB322" s="52"/>
      <c r="BC322" s="52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254.2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3"/>
      <c r="O323" s="42"/>
      <c r="P323" s="43"/>
      <c r="Q323" s="43"/>
      <c r="R323" s="43"/>
      <c r="S323" s="43"/>
      <c r="T323" s="43"/>
      <c r="U323" s="33"/>
      <c r="V323" s="33"/>
      <c r="W323" s="33"/>
      <c r="X323" s="33"/>
      <c r="Y323" s="33"/>
      <c r="Z323" s="33"/>
      <c r="AA323" s="33"/>
      <c r="AB323" s="33"/>
      <c r="AC323" s="107"/>
      <c r="AD323" s="52"/>
      <c r="AE323" s="52"/>
      <c r="AF323" s="33"/>
      <c r="AG323" s="33"/>
      <c r="AH323" s="33"/>
      <c r="AI323" s="107"/>
      <c r="AJ323" s="52"/>
      <c r="AK323" s="52"/>
      <c r="AL323" s="33"/>
      <c r="AM323" s="33"/>
      <c r="AN323" s="33"/>
      <c r="AO323" s="33"/>
      <c r="AP323" s="33"/>
      <c r="AQ323" s="107"/>
      <c r="AR323" s="52"/>
      <c r="AS323" s="107"/>
      <c r="AT323" s="52"/>
      <c r="AU323" s="33"/>
      <c r="AV323" s="33"/>
      <c r="AW323" s="33"/>
      <c r="AX323" s="33"/>
      <c r="AY323" s="42"/>
      <c r="AZ323" s="43"/>
      <c r="BA323" s="107"/>
      <c r="BB323" s="43"/>
      <c r="BC323" s="43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7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107"/>
      <c r="N324" s="23"/>
      <c r="O324" s="23"/>
      <c r="P324" s="23"/>
      <c r="Q324" s="23"/>
      <c r="R324" s="23"/>
      <c r="S324" s="23"/>
      <c r="T324" s="23"/>
      <c r="U324" s="33"/>
      <c r="V324" s="33"/>
      <c r="W324" s="33"/>
      <c r="X324" s="33"/>
      <c r="Y324" s="33"/>
      <c r="Z324" s="33"/>
      <c r="AA324" s="33"/>
      <c r="AB324" s="33"/>
      <c r="AC324" s="107"/>
      <c r="AD324" s="52"/>
      <c r="AE324" s="52"/>
      <c r="AF324" s="33"/>
      <c r="AG324" s="33"/>
      <c r="AH324" s="33"/>
      <c r="AI324" s="107"/>
      <c r="AJ324" s="52"/>
      <c r="AK324" s="52"/>
      <c r="AL324" s="33"/>
      <c r="AM324" s="33"/>
      <c r="AN324" s="33"/>
      <c r="AO324" s="33"/>
      <c r="AP324" s="33"/>
      <c r="AQ324" s="107"/>
      <c r="AR324" s="52"/>
      <c r="AS324" s="107"/>
      <c r="AT324" s="52"/>
      <c r="AU324" s="33"/>
      <c r="AV324" s="33"/>
      <c r="AW324" s="33"/>
      <c r="AX324" s="33"/>
      <c r="AY324" s="42"/>
      <c r="AZ324" s="43"/>
      <c r="BA324" s="107"/>
      <c r="BB324" s="52"/>
      <c r="BC324" s="5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44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43"/>
      <c r="O325" s="43"/>
      <c r="P325" s="43"/>
      <c r="Q325" s="43"/>
      <c r="R325" s="43"/>
      <c r="S325" s="43"/>
      <c r="T325" s="43"/>
      <c r="U325" s="33"/>
      <c r="V325" s="33"/>
      <c r="W325" s="33"/>
      <c r="X325" s="33"/>
      <c r="Y325" s="33"/>
      <c r="Z325" s="33"/>
      <c r="AA325" s="33"/>
      <c r="AB325" s="33"/>
      <c r="AC325" s="107"/>
      <c r="AD325" s="51"/>
      <c r="AE325" s="51"/>
      <c r="AF325" s="33"/>
      <c r="AG325" s="33"/>
      <c r="AH325" s="33"/>
      <c r="AI325" s="107"/>
      <c r="AJ325" s="51"/>
      <c r="AK325" s="51"/>
      <c r="AL325" s="33"/>
      <c r="AM325" s="33"/>
      <c r="AN325" s="33"/>
      <c r="AO325" s="33"/>
      <c r="AP325" s="33"/>
      <c r="AQ325" s="107"/>
      <c r="AR325" s="52"/>
      <c r="AS325" s="107"/>
      <c r="AT325" s="43"/>
      <c r="AU325" s="33"/>
      <c r="AV325" s="33"/>
      <c r="AW325" s="33"/>
      <c r="AX325" s="33"/>
      <c r="AY325" s="42"/>
      <c r="AZ325" s="43"/>
      <c r="BA325" s="107"/>
      <c r="BB325" s="43"/>
      <c r="BC325" s="43"/>
      <c r="BD325" s="33"/>
      <c r="BE325" s="42"/>
      <c r="BF325" s="43"/>
      <c r="BG325" s="42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24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3"/>
      <c r="O326" s="42"/>
      <c r="P326" s="43"/>
      <c r="Q326" s="43"/>
      <c r="R326" s="42"/>
      <c r="S326" s="43"/>
      <c r="T326" s="43"/>
      <c r="U326" s="33"/>
      <c r="V326" s="33"/>
      <c r="W326" s="33"/>
      <c r="X326" s="33"/>
      <c r="Y326" s="33"/>
      <c r="Z326" s="33"/>
      <c r="AA326" s="33"/>
      <c r="AB326" s="33"/>
      <c r="AC326" s="107"/>
      <c r="AD326" s="51"/>
      <c r="AE326" s="51"/>
      <c r="AF326" s="33"/>
      <c r="AG326" s="33"/>
      <c r="AH326" s="33"/>
      <c r="AI326" s="107"/>
      <c r="AJ326" s="51"/>
      <c r="AK326" s="51"/>
      <c r="AL326" s="33"/>
      <c r="AM326" s="33"/>
      <c r="AN326" s="33"/>
      <c r="AO326" s="33"/>
      <c r="AP326" s="33"/>
      <c r="AQ326" s="107"/>
      <c r="AR326" s="52"/>
      <c r="AS326" s="107"/>
      <c r="AT326" s="43"/>
      <c r="AU326" s="33"/>
      <c r="AV326" s="33"/>
      <c r="AW326" s="33"/>
      <c r="AX326" s="33"/>
      <c r="AY326" s="42"/>
      <c r="AZ326" s="43"/>
      <c r="BA326" s="107"/>
      <c r="BB326" s="43"/>
      <c r="BC326" s="43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24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33"/>
      <c r="V327" s="33"/>
      <c r="W327" s="33"/>
      <c r="X327" s="33"/>
      <c r="Y327" s="33"/>
      <c r="Z327" s="33"/>
      <c r="AA327" s="33"/>
      <c r="AB327" s="33"/>
      <c r="AC327" s="107"/>
      <c r="AD327" s="51"/>
      <c r="AE327" s="51"/>
      <c r="AF327" s="33"/>
      <c r="AG327" s="33"/>
      <c r="AH327" s="33"/>
      <c r="AI327" s="107"/>
      <c r="AJ327" s="51"/>
      <c r="AK327" s="51"/>
      <c r="AL327" s="33"/>
      <c r="AM327" s="33"/>
      <c r="AN327" s="33"/>
      <c r="AO327" s="33"/>
      <c r="AP327" s="33"/>
      <c r="AQ327" s="107"/>
      <c r="AR327" s="52"/>
      <c r="AS327" s="107"/>
      <c r="AT327" s="43"/>
      <c r="AU327" s="33"/>
      <c r="AV327" s="33"/>
      <c r="AW327" s="33"/>
      <c r="AX327" s="33"/>
      <c r="AY327" s="42"/>
      <c r="AZ327" s="43"/>
      <c r="BA327" s="107"/>
      <c r="BB327" s="43"/>
      <c r="BC327" s="43"/>
      <c r="BD327" s="33"/>
      <c r="BE327" s="42"/>
      <c r="BF327" s="43"/>
      <c r="BG327" s="4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44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23"/>
      <c r="O328" s="20"/>
      <c r="P328" s="23"/>
      <c r="Q328" s="23"/>
      <c r="R328" s="23"/>
      <c r="S328" s="23"/>
      <c r="T328" s="23"/>
      <c r="U328" s="33"/>
      <c r="V328" s="33"/>
      <c r="W328" s="33"/>
      <c r="X328" s="33"/>
      <c r="Y328" s="33"/>
      <c r="Z328" s="33"/>
      <c r="AA328" s="33"/>
      <c r="AB328" s="33"/>
      <c r="AC328" s="107"/>
      <c r="AD328" s="51"/>
      <c r="AE328" s="51"/>
      <c r="AF328" s="33"/>
      <c r="AG328" s="33"/>
      <c r="AH328" s="33"/>
      <c r="AI328" s="107"/>
      <c r="AJ328" s="51"/>
      <c r="AK328" s="51"/>
      <c r="AL328" s="33"/>
      <c r="AM328" s="33"/>
      <c r="AN328" s="33"/>
      <c r="AO328" s="33"/>
      <c r="AP328" s="33"/>
      <c r="AQ328" s="107"/>
      <c r="AR328" s="52"/>
      <c r="AS328" s="107"/>
      <c r="AT328" s="43"/>
      <c r="AU328" s="33"/>
      <c r="AV328" s="33"/>
      <c r="AW328" s="33"/>
      <c r="AX328" s="33"/>
      <c r="AY328" s="42"/>
      <c r="AZ328" s="43"/>
      <c r="BA328" s="107"/>
      <c r="BB328" s="43"/>
      <c r="BC328" s="43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408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3"/>
      <c r="O329" s="42"/>
      <c r="P329" s="42"/>
      <c r="Q329" s="42"/>
      <c r="R329" s="42"/>
      <c r="S329" s="42"/>
      <c r="T329" s="43"/>
      <c r="U329" s="33"/>
      <c r="V329" s="33"/>
      <c r="W329" s="33"/>
      <c r="X329" s="33"/>
      <c r="Y329" s="33"/>
      <c r="Z329" s="33"/>
      <c r="AA329" s="33"/>
      <c r="AB329" s="33"/>
      <c r="AC329" s="107"/>
      <c r="AD329" s="51"/>
      <c r="AE329" s="51"/>
      <c r="AF329" s="33"/>
      <c r="AG329" s="33"/>
      <c r="AH329" s="33"/>
      <c r="AI329" s="107"/>
      <c r="AJ329" s="51"/>
      <c r="AK329" s="51"/>
      <c r="AL329" s="33"/>
      <c r="AM329" s="33"/>
      <c r="AN329" s="33"/>
      <c r="AO329" s="33"/>
      <c r="AP329" s="33"/>
      <c r="AQ329" s="107"/>
      <c r="AR329" s="52"/>
      <c r="AS329" s="107"/>
      <c r="AT329" s="43"/>
      <c r="AU329" s="33"/>
      <c r="AV329" s="33"/>
      <c r="AW329" s="33"/>
      <c r="AX329" s="33"/>
      <c r="AY329" s="42"/>
      <c r="AZ329" s="43"/>
      <c r="BA329" s="107"/>
      <c r="BB329" s="43"/>
      <c r="BC329" s="42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246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43"/>
      <c r="O330" s="42"/>
      <c r="P330" s="43"/>
      <c r="Q330" s="43"/>
      <c r="R330" s="43"/>
      <c r="S330" s="43"/>
      <c r="T330" s="43"/>
      <c r="U330" s="33"/>
      <c r="V330" s="33"/>
      <c r="W330" s="33"/>
      <c r="X330" s="33"/>
      <c r="Y330" s="33"/>
      <c r="Z330" s="33"/>
      <c r="AA330" s="33"/>
      <c r="AB330" s="33"/>
      <c r="AC330" s="107"/>
      <c r="AD330" s="51"/>
      <c r="AE330" s="51"/>
      <c r="AF330" s="33"/>
      <c r="AG330" s="33"/>
      <c r="AH330" s="33"/>
      <c r="AI330" s="107"/>
      <c r="AJ330" s="51"/>
      <c r="AK330" s="51"/>
      <c r="AL330" s="33"/>
      <c r="AM330" s="33"/>
      <c r="AN330" s="33"/>
      <c r="AO330" s="33"/>
      <c r="AP330" s="33"/>
      <c r="AQ330" s="107"/>
      <c r="AR330" s="52"/>
      <c r="AS330" s="107"/>
      <c r="AT330" s="43"/>
      <c r="AU330" s="33"/>
      <c r="AV330" s="33"/>
      <c r="AW330" s="33"/>
      <c r="AX330" s="33"/>
      <c r="AY330" s="42"/>
      <c r="AZ330" s="43"/>
      <c r="BA330" s="107"/>
      <c r="BB330" s="43"/>
      <c r="BC330" s="42"/>
      <c r="BD330" s="33"/>
      <c r="BE330" s="42"/>
      <c r="BF330" s="43"/>
      <c r="BG330" s="4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258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23"/>
      <c r="O331" s="20"/>
      <c r="P331" s="23"/>
      <c r="Q331" s="23"/>
      <c r="R331" s="23"/>
      <c r="S331" s="23"/>
      <c r="T331" s="23"/>
      <c r="U331" s="33"/>
      <c r="V331" s="33"/>
      <c r="W331" s="33"/>
      <c r="X331" s="33"/>
      <c r="Y331" s="33"/>
      <c r="Z331" s="33"/>
      <c r="AA331" s="33"/>
      <c r="AB331" s="33"/>
      <c r="AC331" s="107"/>
      <c r="AD331" s="51"/>
      <c r="AE331" s="42"/>
      <c r="AF331" s="33"/>
      <c r="AG331" s="33"/>
      <c r="AH331" s="33"/>
      <c r="AI331" s="107"/>
      <c r="AJ331" s="51"/>
      <c r="AK331" s="42"/>
      <c r="AL331" s="33"/>
      <c r="AM331" s="33"/>
      <c r="AN331" s="33"/>
      <c r="AO331" s="33"/>
      <c r="AP331" s="33"/>
      <c r="AQ331" s="107"/>
      <c r="AR331" s="43"/>
      <c r="AS331" s="107"/>
      <c r="AT331" s="43"/>
      <c r="AU331" s="33"/>
      <c r="AV331" s="33"/>
      <c r="AW331" s="33"/>
      <c r="AX331" s="33"/>
      <c r="AY331" s="42"/>
      <c r="AZ331" s="43"/>
      <c r="BA331" s="107"/>
      <c r="BB331" s="43"/>
      <c r="BC331" s="4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01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107"/>
      <c r="N332" s="29"/>
      <c r="O332" s="29"/>
      <c r="P332" s="29"/>
      <c r="Q332" s="29"/>
      <c r="R332" s="29"/>
      <c r="S332" s="29"/>
      <c r="T332" s="29"/>
      <c r="U332" s="33"/>
      <c r="V332" s="33"/>
      <c r="W332" s="33"/>
      <c r="X332" s="33"/>
      <c r="Y332" s="33"/>
      <c r="Z332" s="33"/>
      <c r="AA332" s="33"/>
      <c r="AB332" s="33"/>
      <c r="AC332" s="107"/>
      <c r="AD332" s="51"/>
      <c r="AE332" s="42"/>
      <c r="AF332" s="33"/>
      <c r="AG332" s="33"/>
      <c r="AH332" s="33"/>
      <c r="AI332" s="107"/>
      <c r="AJ332" s="51"/>
      <c r="AK332" s="42"/>
      <c r="AL332" s="33"/>
      <c r="AM332" s="33"/>
      <c r="AN332" s="33"/>
      <c r="AO332" s="33"/>
      <c r="AP332" s="33"/>
      <c r="AQ332" s="107"/>
      <c r="AR332" s="43"/>
      <c r="AS332" s="107"/>
      <c r="AT332" s="43"/>
      <c r="AU332" s="33"/>
      <c r="AV332" s="33"/>
      <c r="AW332" s="33"/>
      <c r="AX332" s="33"/>
      <c r="AY332" s="42"/>
      <c r="AZ332" s="43"/>
      <c r="BA332" s="107"/>
      <c r="BB332" s="43"/>
      <c r="BC332" s="42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91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43"/>
      <c r="O333" s="42"/>
      <c r="P333" s="43"/>
      <c r="Q333" s="43"/>
      <c r="R333" s="43"/>
      <c r="S333" s="43"/>
      <c r="T333" s="43"/>
      <c r="U333" s="33"/>
      <c r="V333" s="33"/>
      <c r="W333" s="33"/>
      <c r="X333" s="33"/>
      <c r="Y333" s="33"/>
      <c r="Z333" s="33"/>
      <c r="AA333" s="33"/>
      <c r="AB333" s="33"/>
      <c r="AC333" s="107"/>
      <c r="AD333" s="51"/>
      <c r="AE333" s="42"/>
      <c r="AF333" s="33"/>
      <c r="AG333" s="33"/>
      <c r="AH333" s="33"/>
      <c r="AI333" s="107"/>
      <c r="AJ333" s="51"/>
      <c r="AK333" s="42"/>
      <c r="AL333" s="33"/>
      <c r="AM333" s="33"/>
      <c r="AN333" s="33"/>
      <c r="AO333" s="33"/>
      <c r="AP333" s="33"/>
      <c r="AQ333" s="107"/>
      <c r="AR333" s="43"/>
      <c r="AS333" s="107"/>
      <c r="AT333" s="43"/>
      <c r="AU333" s="33"/>
      <c r="AV333" s="33"/>
      <c r="AW333" s="33"/>
      <c r="AX333" s="33"/>
      <c r="AY333" s="42"/>
      <c r="AZ333" s="43"/>
      <c r="BA333" s="107"/>
      <c r="BB333" s="43"/>
      <c r="BC333" s="43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91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107"/>
      <c r="N334" s="32"/>
      <c r="O334" s="31"/>
      <c r="P334" s="32"/>
      <c r="Q334" s="32"/>
      <c r="R334" s="32"/>
      <c r="S334" s="32"/>
      <c r="T334" s="32"/>
      <c r="U334" s="33"/>
      <c r="V334" s="33"/>
      <c r="W334" s="33"/>
      <c r="X334" s="33"/>
      <c r="Y334" s="33"/>
      <c r="Z334" s="33"/>
      <c r="AA334" s="33"/>
      <c r="AB334" s="33"/>
      <c r="AC334" s="107"/>
      <c r="AD334" s="51"/>
      <c r="AE334" s="42"/>
      <c r="AF334" s="33"/>
      <c r="AG334" s="33"/>
      <c r="AH334" s="33"/>
      <c r="AI334" s="107"/>
      <c r="AJ334" s="51"/>
      <c r="AK334" s="42"/>
      <c r="AL334" s="33"/>
      <c r="AM334" s="33"/>
      <c r="AN334" s="33"/>
      <c r="AO334" s="33"/>
      <c r="AP334" s="33"/>
      <c r="AQ334" s="107"/>
      <c r="AR334" s="43"/>
      <c r="AS334" s="107"/>
      <c r="AT334" s="43"/>
      <c r="AU334" s="33"/>
      <c r="AV334" s="33"/>
      <c r="AW334" s="33"/>
      <c r="AX334" s="33"/>
      <c r="AY334" s="42"/>
      <c r="AZ334" s="43"/>
      <c r="BA334" s="107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247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107"/>
      <c r="N335" s="23"/>
      <c r="O335" s="23"/>
      <c r="P335" s="23"/>
      <c r="Q335" s="23"/>
      <c r="R335" s="23"/>
      <c r="S335" s="23"/>
      <c r="T335" s="28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62"/>
      <c r="AJ335" s="33"/>
      <c r="AK335" s="33"/>
      <c r="AL335" s="33"/>
      <c r="AM335" s="33"/>
      <c r="AN335" s="33"/>
      <c r="AO335" s="33"/>
      <c r="AP335" s="33"/>
      <c r="AQ335" s="62"/>
      <c r="AR335" s="33"/>
      <c r="AS335" s="62"/>
      <c r="AT335" s="33"/>
      <c r="AU335" s="33"/>
      <c r="AV335" s="33"/>
      <c r="AW335" s="33"/>
      <c r="AX335" s="33"/>
      <c r="AY335" s="42"/>
      <c r="AZ335" s="43"/>
      <c r="BA335" s="107"/>
      <c r="BB335" s="43"/>
      <c r="BC335" s="4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271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107"/>
      <c r="N336" s="28"/>
      <c r="O336" s="18"/>
      <c r="P336" s="28"/>
      <c r="Q336" s="28"/>
      <c r="R336" s="28"/>
      <c r="S336" s="28"/>
      <c r="T336" s="2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62"/>
      <c r="AJ336" s="33"/>
      <c r="AK336" s="33"/>
      <c r="AL336" s="33"/>
      <c r="AM336" s="33"/>
      <c r="AN336" s="33"/>
      <c r="AO336" s="33"/>
      <c r="AP336" s="33"/>
      <c r="AQ336" s="62"/>
      <c r="AR336" s="33"/>
      <c r="AS336" s="62"/>
      <c r="AT336" s="33"/>
      <c r="AU336" s="33"/>
      <c r="AV336" s="33"/>
      <c r="AW336" s="33"/>
      <c r="AX336" s="33"/>
      <c r="AY336" s="42"/>
      <c r="AZ336" s="43"/>
      <c r="BA336" s="107"/>
      <c r="BB336" s="43"/>
      <c r="BC336" s="42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61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107"/>
      <c r="N337" s="28"/>
      <c r="O337" s="18"/>
      <c r="P337" s="28"/>
      <c r="Q337" s="28"/>
      <c r="R337" s="28"/>
      <c r="S337" s="28"/>
      <c r="T337" s="28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62"/>
      <c r="AJ337" s="33"/>
      <c r="AK337" s="33"/>
      <c r="AL337" s="33"/>
      <c r="AM337" s="33"/>
      <c r="AN337" s="33"/>
      <c r="AO337" s="33"/>
      <c r="AP337" s="33"/>
      <c r="AQ337" s="62"/>
      <c r="AR337" s="33"/>
      <c r="AS337" s="62"/>
      <c r="AT337" s="33"/>
      <c r="AU337" s="33"/>
      <c r="AV337" s="33"/>
      <c r="AW337" s="33"/>
      <c r="AX337" s="33"/>
      <c r="AY337" s="42"/>
      <c r="AZ337" s="43"/>
      <c r="BA337" s="107"/>
      <c r="BB337" s="43"/>
      <c r="BC337" s="42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04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62"/>
      <c r="AJ338" s="33"/>
      <c r="AK338" s="33"/>
      <c r="AL338" s="33"/>
      <c r="AM338" s="33"/>
      <c r="AN338" s="33"/>
      <c r="AO338" s="33"/>
      <c r="AP338" s="33"/>
      <c r="AQ338" s="62"/>
      <c r="AR338" s="33"/>
      <c r="AS338" s="62"/>
      <c r="AT338" s="33"/>
      <c r="AU338" s="33"/>
      <c r="AV338" s="33"/>
      <c r="AW338" s="33"/>
      <c r="AX338" s="33"/>
      <c r="AY338" s="42"/>
      <c r="AZ338" s="43"/>
      <c r="BA338" s="107"/>
      <c r="BB338" s="42"/>
      <c r="BC338" s="42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204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107"/>
      <c r="N339" s="20"/>
      <c r="O339" s="20"/>
      <c r="P339" s="20"/>
      <c r="Q339" s="20"/>
      <c r="R339" s="20"/>
      <c r="S339" s="20"/>
      <c r="T339" s="20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62"/>
      <c r="AJ339" s="33"/>
      <c r="AK339" s="33"/>
      <c r="AL339" s="33"/>
      <c r="AM339" s="33"/>
      <c r="AN339" s="33"/>
      <c r="AO339" s="33"/>
      <c r="AP339" s="33"/>
      <c r="AQ339" s="62"/>
      <c r="AR339" s="33"/>
      <c r="AS339" s="62"/>
      <c r="AT339" s="33"/>
      <c r="AU339" s="33"/>
      <c r="AV339" s="33"/>
      <c r="AW339" s="33"/>
      <c r="AX339" s="33"/>
      <c r="AY339" s="42"/>
      <c r="AZ339" s="43"/>
      <c r="BA339" s="107"/>
      <c r="BB339" s="43"/>
      <c r="BC339" s="42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204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107"/>
      <c r="N340" s="28"/>
      <c r="O340" s="18"/>
      <c r="P340" s="28"/>
      <c r="Q340" s="28"/>
      <c r="R340" s="28"/>
      <c r="S340" s="28"/>
      <c r="T340" s="2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62"/>
      <c r="AJ340" s="33"/>
      <c r="AK340" s="33"/>
      <c r="AL340" s="33"/>
      <c r="AM340" s="33"/>
      <c r="AN340" s="33"/>
      <c r="AO340" s="33"/>
      <c r="AP340" s="33"/>
      <c r="AQ340" s="62"/>
      <c r="AR340" s="33"/>
      <c r="AS340" s="62"/>
      <c r="AT340" s="33"/>
      <c r="AU340" s="33"/>
      <c r="AV340" s="33"/>
      <c r="AW340" s="33"/>
      <c r="AX340" s="33"/>
      <c r="AY340" s="42"/>
      <c r="AZ340" s="43"/>
      <c r="BA340" s="107"/>
      <c r="BB340" s="43"/>
      <c r="BC340" s="42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283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3"/>
      <c r="O341" s="42"/>
      <c r="P341" s="43"/>
      <c r="Q341" s="43"/>
      <c r="R341" s="43"/>
      <c r="S341" s="43"/>
      <c r="T341" s="4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107"/>
      <c r="BB341" s="43"/>
      <c r="BC341" s="4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409.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42"/>
      <c r="N342" s="43"/>
      <c r="O342" s="42"/>
      <c r="P342" s="43"/>
      <c r="Q342" s="43"/>
      <c r="R342" s="43"/>
      <c r="S342" s="43"/>
      <c r="T342" s="4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42"/>
      <c r="AF342" s="43"/>
      <c r="AG342" s="43"/>
      <c r="AH342" s="33"/>
      <c r="AI342" s="107"/>
      <c r="AJ342" s="43"/>
      <c r="AK342" s="43"/>
      <c r="AL342" s="33"/>
      <c r="AM342" s="33"/>
      <c r="AN342" s="33"/>
      <c r="AO342" s="33"/>
      <c r="AP342" s="33"/>
      <c r="AQ342" s="107"/>
      <c r="AR342" s="43"/>
      <c r="AS342" s="107"/>
      <c r="AT342" s="43"/>
      <c r="AU342" s="33"/>
      <c r="AV342" s="33"/>
      <c r="AW342" s="33"/>
      <c r="AX342" s="33"/>
      <c r="AY342" s="42"/>
      <c r="AZ342" s="43"/>
      <c r="BA342" s="107"/>
      <c r="BB342" s="43"/>
      <c r="BC342" s="43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14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32"/>
      <c r="O343" s="31"/>
      <c r="P343" s="32"/>
      <c r="Q343" s="32"/>
      <c r="R343" s="32"/>
      <c r="S343" s="32"/>
      <c r="T343" s="3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62"/>
      <c r="AJ343" s="33"/>
      <c r="AK343" s="33"/>
      <c r="AL343" s="33"/>
      <c r="AM343" s="33"/>
      <c r="AN343" s="33"/>
      <c r="AO343" s="33"/>
      <c r="AP343" s="33"/>
      <c r="AQ343" s="62"/>
      <c r="AR343" s="33"/>
      <c r="AS343" s="62"/>
      <c r="AT343" s="33"/>
      <c r="AU343" s="33"/>
      <c r="AV343" s="33"/>
      <c r="AW343" s="33"/>
      <c r="AX343" s="33"/>
      <c r="AY343" s="42"/>
      <c r="AZ343" s="43"/>
      <c r="BA343" s="107"/>
      <c r="BB343" s="43"/>
      <c r="BC343" s="4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114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107"/>
      <c r="N344" s="32"/>
      <c r="O344" s="31"/>
      <c r="P344" s="32"/>
      <c r="Q344" s="32"/>
      <c r="R344" s="32"/>
      <c r="S344" s="32"/>
      <c r="T344" s="3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62"/>
      <c r="AJ344" s="33"/>
      <c r="AK344" s="33"/>
      <c r="AL344" s="33"/>
      <c r="AM344" s="33"/>
      <c r="AN344" s="33"/>
      <c r="AO344" s="33"/>
      <c r="AP344" s="33"/>
      <c r="AQ344" s="62"/>
      <c r="AR344" s="33"/>
      <c r="AS344" s="62"/>
      <c r="AT344" s="33"/>
      <c r="AU344" s="33"/>
      <c r="AV344" s="33"/>
      <c r="AW344" s="33"/>
      <c r="AX344" s="33"/>
      <c r="AY344" s="42"/>
      <c r="AZ344" s="43"/>
      <c r="BA344" s="107"/>
      <c r="BB344" s="43"/>
      <c r="BC344" s="42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14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107"/>
      <c r="N345" s="32"/>
      <c r="O345" s="31"/>
      <c r="P345" s="32"/>
      <c r="Q345" s="32"/>
      <c r="R345" s="32"/>
      <c r="S345" s="32"/>
      <c r="T345" s="3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62"/>
      <c r="AJ345" s="33"/>
      <c r="AK345" s="33"/>
      <c r="AL345" s="33"/>
      <c r="AM345" s="33"/>
      <c r="AN345" s="33"/>
      <c r="AO345" s="33"/>
      <c r="AP345" s="33"/>
      <c r="AQ345" s="62"/>
      <c r="AR345" s="33"/>
      <c r="AS345" s="62"/>
      <c r="AT345" s="33"/>
      <c r="AU345" s="33"/>
      <c r="AV345" s="33"/>
      <c r="AW345" s="33"/>
      <c r="AX345" s="33"/>
      <c r="AY345" s="42"/>
      <c r="AZ345" s="43"/>
      <c r="BA345" s="107"/>
      <c r="BB345" s="43"/>
      <c r="BC345" s="42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114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107"/>
      <c r="N346" s="32"/>
      <c r="O346" s="31"/>
      <c r="P346" s="32"/>
      <c r="Q346" s="32"/>
      <c r="R346" s="32"/>
      <c r="S346" s="32"/>
      <c r="T346" s="32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62"/>
      <c r="AJ346" s="33"/>
      <c r="AK346" s="33"/>
      <c r="AL346" s="33"/>
      <c r="AM346" s="33"/>
      <c r="AN346" s="33"/>
      <c r="AO346" s="33"/>
      <c r="AP346" s="33"/>
      <c r="AQ346" s="62"/>
      <c r="AR346" s="33"/>
      <c r="AS346" s="62"/>
      <c r="AT346" s="33"/>
      <c r="AU346" s="33"/>
      <c r="AV346" s="33"/>
      <c r="AW346" s="33"/>
      <c r="AX346" s="33"/>
      <c r="AY346" s="42"/>
      <c r="AZ346" s="43"/>
      <c r="BA346" s="107"/>
      <c r="BB346" s="43"/>
      <c r="BC346" s="42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14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107"/>
      <c r="N347" s="32"/>
      <c r="O347" s="31"/>
      <c r="P347" s="32"/>
      <c r="Q347" s="32"/>
      <c r="R347" s="32"/>
      <c r="S347" s="32"/>
      <c r="T347" s="32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62"/>
      <c r="AJ347" s="33"/>
      <c r="AK347" s="33"/>
      <c r="AL347" s="33"/>
      <c r="AM347" s="33"/>
      <c r="AN347" s="33"/>
      <c r="AO347" s="33"/>
      <c r="AP347" s="33"/>
      <c r="AQ347" s="62"/>
      <c r="AR347" s="33"/>
      <c r="AS347" s="62"/>
      <c r="AT347" s="33"/>
      <c r="AU347" s="33"/>
      <c r="AV347" s="33"/>
      <c r="AW347" s="33"/>
      <c r="AX347" s="33"/>
      <c r="AY347" s="42"/>
      <c r="AZ347" s="43"/>
      <c r="BA347" s="107"/>
      <c r="BB347" s="43"/>
      <c r="BC347" s="42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4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43"/>
      <c r="O348" s="42"/>
      <c r="P348" s="43"/>
      <c r="Q348" s="43"/>
      <c r="R348" s="43"/>
      <c r="S348" s="43"/>
      <c r="T348" s="4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62"/>
      <c r="AJ348" s="33"/>
      <c r="AK348" s="33"/>
      <c r="AL348" s="33"/>
      <c r="AM348" s="33"/>
      <c r="AN348" s="33"/>
      <c r="AO348" s="33"/>
      <c r="AP348" s="33"/>
      <c r="AQ348" s="62"/>
      <c r="AR348" s="33"/>
      <c r="AS348" s="62"/>
      <c r="AT348" s="33"/>
      <c r="AU348" s="33"/>
      <c r="AV348" s="33"/>
      <c r="AW348" s="33"/>
      <c r="AX348" s="33"/>
      <c r="AY348" s="42"/>
      <c r="AZ348" s="43"/>
      <c r="BA348" s="107"/>
      <c r="BB348" s="43"/>
      <c r="BC348" s="42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4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107"/>
      <c r="N349" s="28"/>
      <c r="O349" s="18"/>
      <c r="P349" s="28"/>
      <c r="Q349" s="28"/>
      <c r="R349" s="28"/>
      <c r="S349" s="28"/>
      <c r="T349" s="2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62"/>
      <c r="AT349" s="33"/>
      <c r="AU349" s="33"/>
      <c r="AV349" s="33"/>
      <c r="AW349" s="33"/>
      <c r="AX349" s="33"/>
      <c r="AY349" s="42"/>
      <c r="AZ349" s="43"/>
      <c r="BA349" s="107"/>
      <c r="BB349" s="43"/>
      <c r="BC349" s="42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216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42"/>
      <c r="AH350" s="51"/>
      <c r="AI350" s="62"/>
      <c r="AJ350" s="33"/>
      <c r="AK350" s="33"/>
      <c r="AL350" s="33"/>
      <c r="AM350" s="33"/>
      <c r="AN350" s="33"/>
      <c r="AO350" s="33"/>
      <c r="AP350" s="33"/>
      <c r="AQ350" s="62"/>
      <c r="AR350" s="33"/>
      <c r="AS350" s="62"/>
      <c r="AT350" s="33"/>
      <c r="AU350" s="33"/>
      <c r="AV350" s="33"/>
      <c r="AW350" s="33"/>
      <c r="AX350" s="33"/>
      <c r="AY350" s="42"/>
      <c r="AZ350" s="51"/>
      <c r="BA350" s="107"/>
      <c r="BB350" s="51"/>
      <c r="BC350" s="4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58.2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51"/>
      <c r="O351" s="51"/>
      <c r="P351" s="51"/>
      <c r="Q351" s="51"/>
      <c r="R351" s="51"/>
      <c r="S351" s="51"/>
      <c r="T351" s="51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62"/>
      <c r="AJ351" s="33"/>
      <c r="AK351" s="33"/>
      <c r="AL351" s="33"/>
      <c r="AM351" s="33"/>
      <c r="AN351" s="33"/>
      <c r="AO351" s="33"/>
      <c r="AP351" s="33"/>
      <c r="AQ351" s="62"/>
      <c r="AR351" s="33"/>
      <c r="AS351" s="62"/>
      <c r="AT351" s="33"/>
      <c r="AU351" s="33"/>
      <c r="AV351" s="33"/>
      <c r="AW351" s="33"/>
      <c r="AX351" s="33"/>
      <c r="AY351" s="42"/>
      <c r="AZ351" s="43"/>
      <c r="BA351" s="107"/>
      <c r="BB351" s="43"/>
      <c r="BC351" s="4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141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51"/>
      <c r="O352" s="51"/>
      <c r="P352" s="51"/>
      <c r="Q352" s="51"/>
      <c r="R352" s="51"/>
      <c r="S352" s="51"/>
      <c r="T352" s="5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62"/>
      <c r="AJ352" s="33"/>
      <c r="AK352" s="33"/>
      <c r="AL352" s="33"/>
      <c r="AM352" s="33"/>
      <c r="AN352" s="33"/>
      <c r="AO352" s="33"/>
      <c r="AP352" s="33"/>
      <c r="AQ352" s="62"/>
      <c r="AR352" s="33"/>
      <c r="AS352" s="62"/>
      <c r="AT352" s="33"/>
      <c r="AU352" s="33"/>
      <c r="AV352" s="33"/>
      <c r="AW352" s="33"/>
      <c r="AX352" s="33"/>
      <c r="AY352" s="42"/>
      <c r="AZ352" s="43"/>
      <c r="BA352" s="107"/>
      <c r="BB352" s="43"/>
      <c r="BC352" s="4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256.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43"/>
      <c r="O353" s="42"/>
      <c r="P353" s="43"/>
      <c r="Q353" s="43"/>
      <c r="R353" s="43"/>
      <c r="S353" s="43"/>
      <c r="T353" s="4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42"/>
      <c r="AF353" s="43"/>
      <c r="AG353" s="43"/>
      <c r="AH353" s="33"/>
      <c r="AI353" s="107"/>
      <c r="AJ353" s="43"/>
      <c r="AK353" s="43"/>
      <c r="AL353" s="33"/>
      <c r="AM353" s="33"/>
      <c r="AN353" s="33"/>
      <c r="AO353" s="33"/>
      <c r="AP353" s="33"/>
      <c r="AQ353" s="107"/>
      <c r="AR353" s="52"/>
      <c r="AS353" s="107"/>
      <c r="AT353" s="43"/>
      <c r="AU353" s="33"/>
      <c r="AV353" s="33"/>
      <c r="AW353" s="33"/>
      <c r="AX353" s="33"/>
      <c r="AY353" s="42"/>
      <c r="AZ353" s="43"/>
      <c r="BA353" s="107"/>
      <c r="BB353" s="43"/>
      <c r="BC353" s="43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3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34"/>
      <c r="O354" s="34"/>
      <c r="P354" s="34"/>
      <c r="Q354" s="34"/>
      <c r="R354" s="34"/>
      <c r="S354" s="34"/>
      <c r="T354" s="34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42"/>
      <c r="AF354" s="43"/>
      <c r="AG354" s="43"/>
      <c r="AH354" s="33"/>
      <c r="AI354" s="107"/>
      <c r="AJ354" s="43"/>
      <c r="AK354" s="43"/>
      <c r="AL354" s="33"/>
      <c r="AM354" s="33"/>
      <c r="AN354" s="33"/>
      <c r="AO354" s="33"/>
      <c r="AP354" s="33"/>
      <c r="AQ354" s="107"/>
      <c r="AR354" s="52"/>
      <c r="AS354" s="107"/>
      <c r="AT354" s="43"/>
      <c r="AU354" s="33"/>
      <c r="AV354" s="33"/>
      <c r="AW354" s="33"/>
      <c r="AX354" s="33"/>
      <c r="AY354" s="42"/>
      <c r="AZ354" s="43"/>
      <c r="BA354" s="107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64.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107"/>
      <c r="N355" s="32"/>
      <c r="O355" s="31"/>
      <c r="P355" s="32"/>
      <c r="Q355" s="32"/>
      <c r="R355" s="32"/>
      <c r="S355" s="32"/>
      <c r="T355" s="3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42"/>
      <c r="AF355" s="43"/>
      <c r="AG355" s="43"/>
      <c r="AH355" s="33"/>
      <c r="AI355" s="107"/>
      <c r="AJ355" s="43"/>
      <c r="AK355" s="43"/>
      <c r="AL355" s="33"/>
      <c r="AM355" s="33"/>
      <c r="AN355" s="33"/>
      <c r="AO355" s="33"/>
      <c r="AP355" s="33"/>
      <c r="AQ355" s="107"/>
      <c r="AR355" s="52"/>
      <c r="AS355" s="107"/>
      <c r="AT355" s="43"/>
      <c r="AU355" s="33"/>
      <c r="AV355" s="33"/>
      <c r="AW355" s="33"/>
      <c r="AX355" s="33"/>
      <c r="AY355" s="42"/>
      <c r="AZ355" s="43"/>
      <c r="BA355" s="107"/>
      <c r="BB355" s="43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389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42"/>
      <c r="N356" s="52"/>
      <c r="O356" s="52"/>
      <c r="P356" s="52"/>
      <c r="Q356" s="52"/>
      <c r="R356" s="52"/>
      <c r="S356" s="52"/>
      <c r="T356" s="52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42"/>
      <c r="AF356" s="52"/>
      <c r="AG356" s="52"/>
      <c r="AH356" s="33"/>
      <c r="AI356" s="107"/>
      <c r="AJ356" s="52"/>
      <c r="AK356" s="52"/>
      <c r="AL356" s="33"/>
      <c r="AM356" s="33"/>
      <c r="AN356" s="33"/>
      <c r="AO356" s="33"/>
      <c r="AP356" s="33"/>
      <c r="AQ356" s="107"/>
      <c r="AR356" s="52"/>
      <c r="AS356" s="107"/>
      <c r="AT356" s="52"/>
      <c r="AU356" s="33"/>
      <c r="AV356" s="33"/>
      <c r="AW356" s="33"/>
      <c r="AX356" s="33"/>
      <c r="AY356" s="42"/>
      <c r="AZ356" s="43"/>
      <c r="BA356" s="107"/>
      <c r="BB356" s="52"/>
      <c r="BC356" s="5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121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52"/>
      <c r="O357" s="52"/>
      <c r="P357" s="52"/>
      <c r="Q357" s="52"/>
      <c r="R357" s="52"/>
      <c r="S357" s="52"/>
      <c r="T357" s="5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43"/>
      <c r="AG357" s="43"/>
      <c r="AH357" s="33"/>
      <c r="AI357" s="107"/>
      <c r="AJ357" s="43"/>
      <c r="AK357" s="43"/>
      <c r="AL357" s="33"/>
      <c r="AM357" s="33"/>
      <c r="AN357" s="33"/>
      <c r="AO357" s="33"/>
      <c r="AP357" s="33"/>
      <c r="AQ357" s="107"/>
      <c r="AR357" s="43"/>
      <c r="AS357" s="107"/>
      <c r="AT357" s="43"/>
      <c r="AU357" s="33"/>
      <c r="AV357" s="33"/>
      <c r="AW357" s="33"/>
      <c r="AX357" s="33"/>
      <c r="AY357" s="42"/>
      <c r="AZ357" s="43"/>
      <c r="BA357" s="107"/>
      <c r="BB357" s="43"/>
      <c r="BC357" s="43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21.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52"/>
      <c r="O358" s="52"/>
      <c r="P358" s="52"/>
      <c r="Q358" s="52"/>
      <c r="R358" s="52"/>
      <c r="S358" s="52"/>
      <c r="T358" s="5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42"/>
      <c r="AF358" s="43"/>
      <c r="AG358" s="43"/>
      <c r="AH358" s="33"/>
      <c r="AI358" s="107"/>
      <c r="AJ358" s="43"/>
      <c r="AK358" s="43"/>
      <c r="AL358" s="33"/>
      <c r="AM358" s="33"/>
      <c r="AN358" s="33"/>
      <c r="AO358" s="33"/>
      <c r="AP358" s="33"/>
      <c r="AQ358" s="107"/>
      <c r="AR358" s="43"/>
      <c r="AS358" s="107"/>
      <c r="AT358" s="43"/>
      <c r="AU358" s="33"/>
      <c r="AV358" s="33"/>
      <c r="AW358" s="33"/>
      <c r="AX358" s="33"/>
      <c r="AY358" s="42"/>
      <c r="AZ358" s="43"/>
      <c r="BA358" s="107"/>
      <c r="BB358" s="43"/>
      <c r="BC358" s="43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21.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52"/>
      <c r="O359" s="52"/>
      <c r="P359" s="52"/>
      <c r="Q359" s="52"/>
      <c r="R359" s="52"/>
      <c r="S359" s="52"/>
      <c r="T359" s="5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42"/>
      <c r="AF359" s="43"/>
      <c r="AG359" s="43"/>
      <c r="AH359" s="33"/>
      <c r="AI359" s="107"/>
      <c r="AJ359" s="43"/>
      <c r="AK359" s="43"/>
      <c r="AL359" s="33"/>
      <c r="AM359" s="33"/>
      <c r="AN359" s="33"/>
      <c r="AO359" s="33"/>
      <c r="AP359" s="33"/>
      <c r="AQ359" s="107"/>
      <c r="AR359" s="43"/>
      <c r="AS359" s="107"/>
      <c r="AT359" s="43"/>
      <c r="AU359" s="33"/>
      <c r="AV359" s="33"/>
      <c r="AW359" s="33"/>
      <c r="AX359" s="33"/>
      <c r="AY359" s="42"/>
      <c r="AZ359" s="43"/>
      <c r="BA359" s="107"/>
      <c r="BB359" s="43"/>
      <c r="BC359" s="43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21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52"/>
      <c r="O360" s="52"/>
      <c r="P360" s="52"/>
      <c r="Q360" s="52"/>
      <c r="R360" s="52"/>
      <c r="S360" s="52"/>
      <c r="T360" s="5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42"/>
      <c r="AF360" s="43"/>
      <c r="AG360" s="43"/>
      <c r="AH360" s="33"/>
      <c r="AI360" s="107"/>
      <c r="AJ360" s="43"/>
      <c r="AK360" s="43"/>
      <c r="AL360" s="33"/>
      <c r="AM360" s="33"/>
      <c r="AN360" s="33"/>
      <c r="AO360" s="33"/>
      <c r="AP360" s="33"/>
      <c r="AQ360" s="107"/>
      <c r="AR360" s="43"/>
      <c r="AS360" s="107"/>
      <c r="AT360" s="43"/>
      <c r="AU360" s="33"/>
      <c r="AV360" s="33"/>
      <c r="AW360" s="33"/>
      <c r="AX360" s="33"/>
      <c r="AY360" s="42"/>
      <c r="AZ360" s="43"/>
      <c r="BA360" s="107"/>
      <c r="BB360" s="43"/>
      <c r="BC360" s="43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21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52"/>
      <c r="O361" s="52"/>
      <c r="P361" s="52"/>
      <c r="Q361" s="52"/>
      <c r="R361" s="52"/>
      <c r="S361" s="52"/>
      <c r="T361" s="5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42"/>
      <c r="AF361" s="43"/>
      <c r="AG361" s="43"/>
      <c r="AH361" s="33"/>
      <c r="AI361" s="107"/>
      <c r="AJ361" s="43"/>
      <c r="AK361" s="43"/>
      <c r="AL361" s="33"/>
      <c r="AM361" s="33"/>
      <c r="AN361" s="33"/>
      <c r="AO361" s="33"/>
      <c r="AP361" s="33"/>
      <c r="AQ361" s="107"/>
      <c r="AR361" s="43"/>
      <c r="AS361" s="107"/>
      <c r="AT361" s="43"/>
      <c r="AU361" s="33"/>
      <c r="AV361" s="33"/>
      <c r="AW361" s="33"/>
      <c r="AX361" s="33"/>
      <c r="AY361" s="42"/>
      <c r="AZ361" s="43"/>
      <c r="BA361" s="107"/>
      <c r="BB361" s="43"/>
      <c r="BC361" s="43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409.6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43"/>
      <c r="O362" s="42"/>
      <c r="P362" s="43"/>
      <c r="Q362" s="43"/>
      <c r="R362" s="43"/>
      <c r="S362" s="43"/>
      <c r="T362" s="4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107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409.6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107"/>
      <c r="N363" s="63"/>
      <c r="O363" s="63"/>
      <c r="P363" s="63"/>
      <c r="Q363" s="63"/>
      <c r="R363" s="63"/>
      <c r="S363" s="63"/>
      <c r="T363" s="6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107"/>
      <c r="BB363" s="43"/>
      <c r="BC363" s="4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409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42"/>
      <c r="N364" s="52"/>
      <c r="O364" s="52"/>
      <c r="P364" s="52"/>
      <c r="Q364" s="52"/>
      <c r="R364" s="52"/>
      <c r="S364" s="52"/>
      <c r="T364" s="5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107"/>
      <c r="BB364" s="52"/>
      <c r="BC364" s="5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409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107"/>
      <c r="BB365" s="42"/>
      <c r="BC365" s="42"/>
      <c r="BD365" s="42"/>
      <c r="BE365" s="42"/>
      <c r="BF365" s="43"/>
      <c r="BG365" s="42"/>
      <c r="BH365" s="42"/>
      <c r="BI365" s="4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71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107"/>
      <c r="BB366" s="107"/>
      <c r="BC366" s="42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251.2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107"/>
      <c r="N367" s="28"/>
      <c r="O367" s="18"/>
      <c r="P367" s="28"/>
      <c r="Q367" s="28"/>
      <c r="R367" s="28"/>
      <c r="S367" s="28"/>
      <c r="T367" s="2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42"/>
      <c r="AF367" s="43"/>
      <c r="AG367" s="43"/>
      <c r="AH367" s="33"/>
      <c r="AI367" s="107"/>
      <c r="AJ367" s="43"/>
      <c r="AK367" s="43"/>
      <c r="AL367" s="33"/>
      <c r="AM367" s="33"/>
      <c r="AN367" s="33"/>
      <c r="AO367" s="33"/>
      <c r="AP367" s="33"/>
      <c r="AQ367" s="107"/>
      <c r="AR367" s="43"/>
      <c r="AS367" s="107"/>
      <c r="AT367" s="43"/>
      <c r="AU367" s="33"/>
      <c r="AV367" s="33"/>
      <c r="AW367" s="33"/>
      <c r="AX367" s="33"/>
      <c r="AY367" s="42"/>
      <c r="AZ367" s="43"/>
      <c r="BA367" s="107"/>
      <c r="BB367" s="43"/>
      <c r="BC367" s="43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3"/>
      <c r="O368" s="42"/>
      <c r="P368" s="43"/>
      <c r="Q368" s="43"/>
      <c r="R368" s="43"/>
      <c r="S368" s="43"/>
      <c r="T368" s="4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43"/>
      <c r="AG368" s="43"/>
      <c r="AH368" s="33"/>
      <c r="AI368" s="107"/>
      <c r="AJ368" s="43"/>
      <c r="AK368" s="43"/>
      <c r="AL368" s="33"/>
      <c r="AM368" s="33"/>
      <c r="AN368" s="33"/>
      <c r="AO368" s="33"/>
      <c r="AP368" s="33"/>
      <c r="AQ368" s="107"/>
      <c r="AR368" s="43"/>
      <c r="AS368" s="107"/>
      <c r="AT368" s="43"/>
      <c r="AU368" s="33"/>
      <c r="AV368" s="33"/>
      <c r="AW368" s="33"/>
      <c r="AX368" s="33"/>
      <c r="AY368" s="42"/>
      <c r="AZ368" s="43"/>
      <c r="BA368" s="107"/>
      <c r="BB368" s="43"/>
      <c r="BC368" s="43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209.2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107"/>
      <c r="N369" s="32"/>
      <c r="O369" s="31"/>
      <c r="P369" s="32"/>
      <c r="Q369" s="32"/>
      <c r="R369" s="32"/>
      <c r="S369" s="32"/>
      <c r="T369" s="3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42"/>
      <c r="AF369" s="43"/>
      <c r="AG369" s="43"/>
      <c r="AH369" s="33"/>
      <c r="AI369" s="107"/>
      <c r="AJ369" s="43"/>
      <c r="AK369" s="43"/>
      <c r="AL369" s="33"/>
      <c r="AM369" s="33"/>
      <c r="AN369" s="33"/>
      <c r="AO369" s="33"/>
      <c r="AP369" s="33"/>
      <c r="AQ369" s="107"/>
      <c r="AR369" s="43"/>
      <c r="AS369" s="107"/>
      <c r="AT369" s="43"/>
      <c r="AU369" s="33"/>
      <c r="AV369" s="33"/>
      <c r="AW369" s="33"/>
      <c r="AX369" s="33"/>
      <c r="AY369" s="42"/>
      <c r="AZ369" s="43"/>
      <c r="BA369" s="107"/>
      <c r="BB369" s="43"/>
      <c r="BC369" s="43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8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107"/>
      <c r="N370" s="32"/>
      <c r="O370" s="31"/>
      <c r="P370" s="32"/>
      <c r="Q370" s="32"/>
      <c r="R370" s="32"/>
      <c r="S370" s="32"/>
      <c r="T370" s="3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107"/>
      <c r="BB370" s="43"/>
      <c r="BC370" s="4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408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107"/>
      <c r="N371" s="32"/>
      <c r="O371" s="31"/>
      <c r="P371" s="32"/>
      <c r="Q371" s="32"/>
      <c r="R371" s="32"/>
      <c r="S371" s="32"/>
      <c r="T371" s="3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62"/>
      <c r="AJ371" s="33"/>
      <c r="AK371" s="33"/>
      <c r="AL371" s="33"/>
      <c r="AM371" s="33"/>
      <c r="AN371" s="33"/>
      <c r="AO371" s="33"/>
      <c r="AP371" s="33"/>
      <c r="AQ371" s="62"/>
      <c r="AR371" s="33"/>
      <c r="AS371" s="62"/>
      <c r="AT371" s="33"/>
      <c r="AU371" s="33"/>
      <c r="AV371" s="33"/>
      <c r="AW371" s="33"/>
      <c r="AX371" s="33"/>
      <c r="AY371" s="42"/>
      <c r="AZ371" s="43"/>
      <c r="BA371" s="107"/>
      <c r="BB371" s="43"/>
      <c r="BC371" s="4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254.2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107"/>
      <c r="N372" s="32"/>
      <c r="O372" s="31"/>
      <c r="P372" s="32"/>
      <c r="Q372" s="32"/>
      <c r="R372" s="32"/>
      <c r="S372" s="32"/>
      <c r="T372" s="32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62"/>
      <c r="AJ372" s="33"/>
      <c r="AK372" s="33"/>
      <c r="AL372" s="33"/>
      <c r="AM372" s="33"/>
      <c r="AN372" s="33"/>
      <c r="AO372" s="33"/>
      <c r="AP372" s="33"/>
      <c r="AQ372" s="62"/>
      <c r="AR372" s="33"/>
      <c r="AS372" s="62"/>
      <c r="AT372" s="33"/>
      <c r="AU372" s="33"/>
      <c r="AV372" s="33"/>
      <c r="AW372" s="33"/>
      <c r="AX372" s="33"/>
      <c r="AY372" s="42"/>
      <c r="AZ372" s="43"/>
      <c r="BA372" s="107"/>
      <c r="BB372" s="43"/>
      <c r="BC372" s="4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261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52"/>
      <c r="O373" s="52"/>
      <c r="P373" s="52"/>
      <c r="Q373" s="52"/>
      <c r="R373" s="52"/>
      <c r="S373" s="52"/>
      <c r="T373" s="5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62"/>
      <c r="AJ373" s="33"/>
      <c r="AK373" s="33"/>
      <c r="AL373" s="33"/>
      <c r="AM373" s="33"/>
      <c r="AN373" s="33"/>
      <c r="AO373" s="33"/>
      <c r="AP373" s="33"/>
      <c r="AQ373" s="62"/>
      <c r="AR373" s="33"/>
      <c r="AS373" s="62"/>
      <c r="AT373" s="33"/>
      <c r="AU373" s="33"/>
      <c r="AV373" s="33"/>
      <c r="AW373" s="33"/>
      <c r="AX373" s="33"/>
      <c r="AY373" s="42"/>
      <c r="AZ373" s="43"/>
      <c r="BA373" s="107"/>
      <c r="BB373" s="43"/>
      <c r="BC373" s="4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49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32"/>
      <c r="O374" s="31"/>
      <c r="P374" s="32"/>
      <c r="Q374" s="32"/>
      <c r="R374" s="32"/>
      <c r="S374" s="32"/>
      <c r="T374" s="3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62"/>
      <c r="AJ374" s="33"/>
      <c r="AK374" s="33"/>
      <c r="AL374" s="33"/>
      <c r="AM374" s="33"/>
      <c r="AN374" s="33"/>
      <c r="AO374" s="33"/>
      <c r="AP374" s="33"/>
      <c r="AQ374" s="62"/>
      <c r="AR374" s="33"/>
      <c r="AS374" s="62"/>
      <c r="AT374" s="33"/>
      <c r="AU374" s="33"/>
      <c r="AV374" s="33"/>
      <c r="AW374" s="33"/>
      <c r="AX374" s="33"/>
      <c r="AY374" s="42"/>
      <c r="AZ374" s="43"/>
      <c r="BA374" s="107"/>
      <c r="BB374" s="43"/>
      <c r="BC374" s="4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4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107"/>
      <c r="N375" s="32"/>
      <c r="O375" s="31"/>
      <c r="P375" s="32"/>
      <c r="Q375" s="32"/>
      <c r="R375" s="32"/>
      <c r="S375" s="32"/>
      <c r="T375" s="3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62"/>
      <c r="AJ375" s="33"/>
      <c r="AK375" s="33"/>
      <c r="AL375" s="33"/>
      <c r="AM375" s="33"/>
      <c r="AN375" s="33"/>
      <c r="AO375" s="33"/>
      <c r="AP375" s="33"/>
      <c r="AQ375" s="62"/>
      <c r="AR375" s="33"/>
      <c r="AS375" s="62"/>
      <c r="AT375" s="33"/>
      <c r="AU375" s="33"/>
      <c r="AV375" s="33"/>
      <c r="AW375" s="33"/>
      <c r="AX375" s="33"/>
      <c r="AY375" s="42"/>
      <c r="AZ375" s="43"/>
      <c r="BA375" s="107"/>
      <c r="BB375" s="43"/>
      <c r="BC375" s="42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49.2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107"/>
      <c r="N376" s="34"/>
      <c r="O376" s="34"/>
      <c r="P376" s="34"/>
      <c r="Q376" s="34"/>
      <c r="R376" s="34"/>
      <c r="S376" s="34"/>
      <c r="T376" s="3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62"/>
      <c r="AJ376" s="33"/>
      <c r="AK376" s="33"/>
      <c r="AL376" s="33"/>
      <c r="AM376" s="33"/>
      <c r="AN376" s="33"/>
      <c r="AO376" s="33"/>
      <c r="AP376" s="33"/>
      <c r="AQ376" s="62"/>
      <c r="AR376" s="33"/>
      <c r="AS376" s="62"/>
      <c r="AT376" s="33"/>
      <c r="AU376" s="33"/>
      <c r="AV376" s="33"/>
      <c r="AW376" s="33"/>
      <c r="AX376" s="33"/>
      <c r="AY376" s="42"/>
      <c r="AZ376" s="43"/>
      <c r="BA376" s="107"/>
      <c r="BB376" s="43"/>
      <c r="BC376" s="42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49.2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107"/>
      <c r="N377" s="32"/>
      <c r="O377" s="31"/>
      <c r="P377" s="32"/>
      <c r="Q377" s="32"/>
      <c r="R377" s="32"/>
      <c r="S377" s="32"/>
      <c r="T377" s="3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62"/>
      <c r="AJ377" s="33"/>
      <c r="AK377" s="33"/>
      <c r="AL377" s="33"/>
      <c r="AM377" s="33"/>
      <c r="AN377" s="33"/>
      <c r="AO377" s="33"/>
      <c r="AP377" s="33"/>
      <c r="AQ377" s="62"/>
      <c r="AR377" s="33"/>
      <c r="AS377" s="62"/>
      <c r="AT377" s="33"/>
      <c r="AU377" s="33"/>
      <c r="AV377" s="33"/>
      <c r="AW377" s="33"/>
      <c r="AX377" s="33"/>
      <c r="AY377" s="42"/>
      <c r="AZ377" s="43"/>
      <c r="BA377" s="107"/>
      <c r="BB377" s="43"/>
      <c r="BC377" s="42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49.2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107"/>
      <c r="N378" s="32"/>
      <c r="O378" s="31"/>
      <c r="P378" s="32"/>
      <c r="Q378" s="32"/>
      <c r="R378" s="32"/>
      <c r="S378" s="32"/>
      <c r="T378" s="3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62"/>
      <c r="AJ378" s="33"/>
      <c r="AK378" s="33"/>
      <c r="AL378" s="33"/>
      <c r="AM378" s="33"/>
      <c r="AN378" s="33"/>
      <c r="AO378" s="33"/>
      <c r="AP378" s="33"/>
      <c r="AQ378" s="62"/>
      <c r="AR378" s="33"/>
      <c r="AS378" s="62"/>
      <c r="AT378" s="33"/>
      <c r="AU378" s="33"/>
      <c r="AV378" s="33"/>
      <c r="AW378" s="33"/>
      <c r="AX378" s="33"/>
      <c r="AY378" s="42"/>
      <c r="AZ378" s="43"/>
      <c r="BA378" s="107"/>
      <c r="BB378" s="43"/>
      <c r="BC378" s="42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267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62"/>
      <c r="AJ379" s="33"/>
      <c r="AK379" s="33"/>
      <c r="AL379" s="33"/>
      <c r="AM379" s="33"/>
      <c r="AN379" s="33"/>
      <c r="AO379" s="33"/>
      <c r="AP379" s="33"/>
      <c r="AQ379" s="62"/>
      <c r="AR379" s="33"/>
      <c r="AS379" s="62"/>
      <c r="AT379" s="33"/>
      <c r="AU379" s="33"/>
      <c r="AV379" s="33"/>
      <c r="AW379" s="33"/>
      <c r="AX379" s="33"/>
      <c r="AY379" s="42"/>
      <c r="AZ379" s="43"/>
      <c r="BA379" s="107"/>
      <c r="BB379" s="43"/>
      <c r="BC379" s="43"/>
      <c r="BD379" s="33"/>
      <c r="BE379" s="33"/>
      <c r="BF379" s="33"/>
      <c r="BG379" s="42"/>
      <c r="BH379" s="43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54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62"/>
      <c r="AJ380" s="33"/>
      <c r="AK380" s="33"/>
      <c r="AL380" s="33"/>
      <c r="AM380" s="33"/>
      <c r="AN380" s="33"/>
      <c r="AO380" s="33"/>
      <c r="AP380" s="33"/>
      <c r="AQ380" s="62"/>
      <c r="AR380" s="33"/>
      <c r="AS380" s="62"/>
      <c r="AT380" s="33"/>
      <c r="AU380" s="33"/>
      <c r="AV380" s="33"/>
      <c r="AW380" s="33"/>
      <c r="AX380" s="33"/>
      <c r="AY380" s="42"/>
      <c r="AZ380" s="43"/>
      <c r="BA380" s="107"/>
      <c r="BB380" s="51"/>
      <c r="BC380" s="52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44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62"/>
      <c r="AJ381" s="33"/>
      <c r="AK381" s="33"/>
      <c r="AL381" s="33"/>
      <c r="AM381" s="33"/>
      <c r="AN381" s="33"/>
      <c r="AO381" s="33"/>
      <c r="AP381" s="33"/>
      <c r="AQ381" s="62"/>
      <c r="AR381" s="33"/>
      <c r="AS381" s="62"/>
      <c r="AT381" s="33"/>
      <c r="AU381" s="33"/>
      <c r="AV381" s="33"/>
      <c r="AW381" s="33"/>
      <c r="AX381" s="33"/>
      <c r="AY381" s="42"/>
      <c r="AZ381" s="43"/>
      <c r="BA381" s="107"/>
      <c r="BB381" s="51"/>
      <c r="BC381" s="52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409.6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62"/>
      <c r="AJ382" s="33"/>
      <c r="AK382" s="33"/>
      <c r="AL382" s="33"/>
      <c r="AM382" s="33"/>
      <c r="AN382" s="33"/>
      <c r="AO382" s="33"/>
      <c r="AP382" s="33"/>
      <c r="AQ382" s="62"/>
      <c r="AR382" s="33"/>
      <c r="AS382" s="62"/>
      <c r="AT382" s="33"/>
      <c r="AU382" s="33"/>
      <c r="AV382" s="33"/>
      <c r="AW382" s="33"/>
      <c r="AX382" s="33"/>
      <c r="AY382" s="42"/>
      <c r="AZ382" s="42"/>
      <c r="BA382" s="42"/>
      <c r="BB382" s="43"/>
      <c r="BC382" s="4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25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62"/>
      <c r="AJ383" s="33"/>
      <c r="AK383" s="33"/>
      <c r="AL383" s="33"/>
      <c r="AM383" s="33"/>
      <c r="AN383" s="33"/>
      <c r="AO383" s="33"/>
      <c r="AP383" s="33"/>
      <c r="AQ383" s="62"/>
      <c r="AR383" s="33"/>
      <c r="AS383" s="62"/>
      <c r="AT383" s="33"/>
      <c r="AU383" s="33"/>
      <c r="AV383" s="33"/>
      <c r="AW383" s="33"/>
      <c r="AX383" s="33"/>
      <c r="AY383" s="42"/>
      <c r="AZ383" s="43"/>
      <c r="BA383" s="107"/>
      <c r="BB383" s="43"/>
      <c r="BC383" s="42"/>
      <c r="BD383" s="33"/>
      <c r="BE383" s="33"/>
      <c r="BF383" s="33"/>
      <c r="BG383" s="33"/>
      <c r="BH383" s="33"/>
      <c r="BI383" s="3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220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52"/>
      <c r="O384" s="52"/>
      <c r="P384" s="52"/>
      <c r="Q384" s="52"/>
      <c r="R384" s="52"/>
      <c r="S384" s="52"/>
      <c r="T384" s="5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62"/>
      <c r="AJ384" s="33"/>
      <c r="AK384" s="33"/>
      <c r="AL384" s="33"/>
      <c r="AM384" s="33"/>
      <c r="AN384" s="33"/>
      <c r="AO384" s="33"/>
      <c r="AP384" s="33"/>
      <c r="AQ384" s="62"/>
      <c r="AR384" s="33"/>
      <c r="AS384" s="62"/>
      <c r="AT384" s="33"/>
      <c r="AU384" s="33"/>
      <c r="AV384" s="33"/>
      <c r="AW384" s="33"/>
      <c r="AX384" s="33"/>
      <c r="AY384" s="42"/>
      <c r="AZ384" s="43"/>
      <c r="BA384" s="107"/>
      <c r="BB384" s="52"/>
      <c r="BC384" s="52"/>
      <c r="BD384" s="33"/>
      <c r="BE384" s="33"/>
      <c r="BF384" s="33"/>
      <c r="BG384" s="33"/>
      <c r="BH384" s="33"/>
      <c r="BI384" s="3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20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62"/>
      <c r="AJ385" s="33"/>
      <c r="AK385" s="33"/>
      <c r="AL385" s="33"/>
      <c r="AM385" s="33"/>
      <c r="AN385" s="33"/>
      <c r="AO385" s="33"/>
      <c r="AP385" s="33"/>
      <c r="AQ385" s="62"/>
      <c r="AR385" s="33"/>
      <c r="AS385" s="62"/>
      <c r="AT385" s="33"/>
      <c r="AU385" s="33"/>
      <c r="AV385" s="33"/>
      <c r="AW385" s="33"/>
      <c r="AX385" s="33"/>
      <c r="AY385" s="42"/>
      <c r="AZ385" s="43"/>
      <c r="BA385" s="107"/>
      <c r="BB385" s="42"/>
      <c r="BC385" s="42"/>
      <c r="BD385" s="33"/>
      <c r="BE385" s="33"/>
      <c r="BF385" s="33"/>
      <c r="BG385" s="33"/>
      <c r="BH385" s="33"/>
      <c r="BI385" s="3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220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62"/>
      <c r="AJ386" s="33"/>
      <c r="AK386" s="33"/>
      <c r="AL386" s="33"/>
      <c r="AM386" s="33"/>
      <c r="AN386" s="33"/>
      <c r="AO386" s="33"/>
      <c r="AP386" s="33"/>
      <c r="AQ386" s="62"/>
      <c r="AR386" s="33"/>
      <c r="AS386" s="62"/>
      <c r="AT386" s="33"/>
      <c r="AU386" s="33"/>
      <c r="AV386" s="33"/>
      <c r="AW386" s="33"/>
      <c r="AX386" s="33"/>
      <c r="AY386" s="42"/>
      <c r="AZ386" s="43"/>
      <c r="BA386" s="107"/>
      <c r="BB386" s="43"/>
      <c r="BC386" s="42"/>
      <c r="BD386" s="33"/>
      <c r="BE386" s="33"/>
      <c r="BF386" s="33"/>
      <c r="BG386" s="33"/>
      <c r="BH386" s="33"/>
      <c r="BI386" s="3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409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52"/>
      <c r="O387" s="52"/>
      <c r="P387" s="52"/>
      <c r="Q387" s="52"/>
      <c r="R387" s="52"/>
      <c r="S387" s="52"/>
      <c r="T387" s="5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42"/>
      <c r="AF387" s="52"/>
      <c r="AG387" s="52"/>
      <c r="AH387" s="33"/>
      <c r="AI387" s="107"/>
      <c r="AJ387" s="52"/>
      <c r="AK387" s="52"/>
      <c r="AL387" s="33"/>
      <c r="AM387" s="33"/>
      <c r="AN387" s="33"/>
      <c r="AO387" s="33"/>
      <c r="AP387" s="33"/>
      <c r="AQ387" s="107"/>
      <c r="AR387" s="52"/>
      <c r="AS387" s="107"/>
      <c r="AT387" s="52"/>
      <c r="AU387" s="33"/>
      <c r="AV387" s="33"/>
      <c r="AW387" s="33"/>
      <c r="AX387" s="33"/>
      <c r="AY387" s="42"/>
      <c r="AZ387" s="43"/>
      <c r="BA387" s="107"/>
      <c r="BB387" s="52"/>
      <c r="BC387" s="52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44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52"/>
      <c r="O388" s="52"/>
      <c r="P388" s="52"/>
      <c r="Q388" s="52"/>
      <c r="R388" s="52"/>
      <c r="S388" s="52"/>
      <c r="T388" s="5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42"/>
      <c r="AF388" s="52"/>
      <c r="AG388" s="52"/>
      <c r="AH388" s="33"/>
      <c r="AI388" s="107"/>
      <c r="AJ388" s="52"/>
      <c r="AK388" s="52"/>
      <c r="AL388" s="33"/>
      <c r="AM388" s="33"/>
      <c r="AN388" s="33"/>
      <c r="AO388" s="33"/>
      <c r="AP388" s="33"/>
      <c r="AQ388" s="107"/>
      <c r="AR388" s="52"/>
      <c r="AS388" s="107"/>
      <c r="AT388" s="52"/>
      <c r="AU388" s="33"/>
      <c r="AV388" s="33"/>
      <c r="AW388" s="33"/>
      <c r="AX388" s="33"/>
      <c r="AY388" s="42"/>
      <c r="AZ388" s="43"/>
      <c r="BA388" s="107"/>
      <c r="BB388" s="52"/>
      <c r="BC388" s="52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44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52"/>
      <c r="O389" s="52"/>
      <c r="P389" s="52"/>
      <c r="Q389" s="52"/>
      <c r="R389" s="52"/>
      <c r="S389" s="52"/>
      <c r="T389" s="5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42"/>
      <c r="AF389" s="52"/>
      <c r="AG389" s="52"/>
      <c r="AH389" s="33"/>
      <c r="AI389" s="107"/>
      <c r="AJ389" s="52"/>
      <c r="AK389" s="52"/>
      <c r="AL389" s="33"/>
      <c r="AM389" s="33"/>
      <c r="AN389" s="33"/>
      <c r="AO389" s="33"/>
      <c r="AP389" s="33"/>
      <c r="AQ389" s="107"/>
      <c r="AR389" s="52"/>
      <c r="AS389" s="107"/>
      <c r="AT389" s="52"/>
      <c r="AU389" s="33"/>
      <c r="AV389" s="33"/>
      <c r="AW389" s="33"/>
      <c r="AX389" s="33"/>
      <c r="AY389" s="42"/>
      <c r="AZ389" s="43"/>
      <c r="BA389" s="107"/>
      <c r="BB389" s="52"/>
      <c r="BC389" s="52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44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52"/>
      <c r="O390" s="52"/>
      <c r="P390" s="52"/>
      <c r="Q390" s="52"/>
      <c r="R390" s="52"/>
      <c r="S390" s="52"/>
      <c r="T390" s="5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42"/>
      <c r="AF390" s="52"/>
      <c r="AG390" s="52"/>
      <c r="AH390" s="33"/>
      <c r="AI390" s="107"/>
      <c r="AJ390" s="52"/>
      <c r="AK390" s="52"/>
      <c r="AL390" s="33"/>
      <c r="AM390" s="33"/>
      <c r="AN390" s="33"/>
      <c r="AO390" s="33"/>
      <c r="AP390" s="33"/>
      <c r="AQ390" s="107"/>
      <c r="AR390" s="52"/>
      <c r="AS390" s="107"/>
      <c r="AT390" s="52"/>
      <c r="AU390" s="33"/>
      <c r="AV390" s="33"/>
      <c r="AW390" s="33"/>
      <c r="AX390" s="33"/>
      <c r="AY390" s="42"/>
      <c r="AZ390" s="43"/>
      <c r="BA390" s="107"/>
      <c r="BB390" s="52"/>
      <c r="BC390" s="52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144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52"/>
      <c r="O391" s="52"/>
      <c r="P391" s="52"/>
      <c r="Q391" s="52"/>
      <c r="R391" s="52"/>
      <c r="S391" s="52"/>
      <c r="T391" s="5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42"/>
      <c r="AF391" s="52"/>
      <c r="AG391" s="52"/>
      <c r="AH391" s="33"/>
      <c r="AI391" s="107"/>
      <c r="AJ391" s="52"/>
      <c r="AK391" s="52"/>
      <c r="AL391" s="33"/>
      <c r="AM391" s="33"/>
      <c r="AN391" s="33"/>
      <c r="AO391" s="33"/>
      <c r="AP391" s="33"/>
      <c r="AQ391" s="107"/>
      <c r="AR391" s="52"/>
      <c r="AS391" s="107"/>
      <c r="AT391" s="52"/>
      <c r="AU391" s="33"/>
      <c r="AV391" s="33"/>
      <c r="AW391" s="33"/>
      <c r="AX391" s="33"/>
      <c r="AY391" s="42"/>
      <c r="AZ391" s="43"/>
      <c r="BA391" s="107"/>
      <c r="BB391" s="52"/>
      <c r="BC391" s="52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44.7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52"/>
      <c r="O392" s="52"/>
      <c r="P392" s="52"/>
      <c r="Q392" s="52"/>
      <c r="R392" s="52"/>
      <c r="S392" s="52"/>
      <c r="T392" s="52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42"/>
      <c r="AF392" s="52"/>
      <c r="AG392" s="52"/>
      <c r="AH392" s="33"/>
      <c r="AI392" s="107"/>
      <c r="AJ392" s="52"/>
      <c r="AK392" s="52"/>
      <c r="AL392" s="33"/>
      <c r="AM392" s="33"/>
      <c r="AN392" s="33"/>
      <c r="AO392" s="33"/>
      <c r="AP392" s="33"/>
      <c r="AQ392" s="107"/>
      <c r="AR392" s="52"/>
      <c r="AS392" s="107"/>
      <c r="AT392" s="52"/>
      <c r="AU392" s="33"/>
      <c r="AV392" s="33"/>
      <c r="AW392" s="33"/>
      <c r="AX392" s="33"/>
      <c r="AY392" s="42"/>
      <c r="AZ392" s="43"/>
      <c r="BA392" s="107"/>
      <c r="BB392" s="52"/>
      <c r="BC392" s="52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409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52"/>
      <c r="O393" s="52"/>
      <c r="P393" s="52"/>
      <c r="Q393" s="52"/>
      <c r="R393" s="52"/>
      <c r="S393" s="52"/>
      <c r="T393" s="5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62"/>
      <c r="AJ393" s="33"/>
      <c r="AK393" s="33"/>
      <c r="AL393" s="33"/>
      <c r="AM393" s="33"/>
      <c r="AN393" s="33"/>
      <c r="AO393" s="33"/>
      <c r="AP393" s="33"/>
      <c r="AQ393" s="62"/>
      <c r="AR393" s="33"/>
      <c r="AS393" s="62"/>
      <c r="AT393" s="33"/>
      <c r="AU393" s="33"/>
      <c r="AV393" s="33"/>
      <c r="AW393" s="33"/>
      <c r="AX393" s="33"/>
      <c r="AY393" s="42"/>
      <c r="AZ393" s="43"/>
      <c r="BA393" s="107"/>
      <c r="BB393" s="51"/>
      <c r="BC393" s="52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8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62"/>
      <c r="AJ394" s="33"/>
      <c r="AK394" s="33"/>
      <c r="AL394" s="33"/>
      <c r="AM394" s="33"/>
      <c r="AN394" s="33"/>
      <c r="AO394" s="33"/>
      <c r="AP394" s="33"/>
      <c r="AQ394" s="62"/>
      <c r="AR394" s="33"/>
      <c r="AS394" s="62"/>
      <c r="AT394" s="33"/>
      <c r="AU394" s="33"/>
      <c r="AV394" s="33"/>
      <c r="AW394" s="33"/>
      <c r="AX394" s="33"/>
      <c r="AY394" s="42"/>
      <c r="AZ394" s="43"/>
      <c r="BA394" s="107"/>
      <c r="BB394" s="42"/>
      <c r="BC394" s="42"/>
      <c r="BD394" s="33"/>
      <c r="BE394" s="33"/>
      <c r="BF394" s="33"/>
      <c r="BG394" s="33"/>
      <c r="BH394" s="33"/>
      <c r="BI394" s="3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46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62"/>
      <c r="AJ395" s="33"/>
      <c r="AK395" s="33"/>
      <c r="AL395" s="33"/>
      <c r="AM395" s="33"/>
      <c r="AN395" s="33"/>
      <c r="AO395" s="33"/>
      <c r="AP395" s="33"/>
      <c r="AQ395" s="62"/>
      <c r="AR395" s="33"/>
      <c r="AS395" s="62"/>
      <c r="AT395" s="33"/>
      <c r="AU395" s="33"/>
      <c r="AV395" s="33"/>
      <c r="AW395" s="33"/>
      <c r="AX395" s="33"/>
      <c r="AY395" s="42"/>
      <c r="AZ395" s="43"/>
      <c r="BA395" s="107"/>
      <c r="BB395" s="51"/>
      <c r="BC395" s="52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408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62"/>
      <c r="AJ396" s="33"/>
      <c r="AK396" s="33"/>
      <c r="AL396" s="33"/>
      <c r="AM396" s="33"/>
      <c r="AN396" s="33"/>
      <c r="AO396" s="33"/>
      <c r="AP396" s="33"/>
      <c r="AQ396" s="62"/>
      <c r="AR396" s="33"/>
      <c r="AS396" s="62"/>
      <c r="AT396" s="33"/>
      <c r="AU396" s="33"/>
      <c r="AV396" s="33"/>
      <c r="AW396" s="33"/>
      <c r="AX396" s="33"/>
      <c r="AY396" s="42"/>
      <c r="AZ396" s="43"/>
      <c r="BA396" s="107"/>
      <c r="BB396" s="42"/>
      <c r="BC396" s="42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56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62"/>
      <c r="AJ397" s="33"/>
      <c r="AK397" s="33"/>
      <c r="AL397" s="33"/>
      <c r="AM397" s="33"/>
      <c r="AN397" s="33"/>
      <c r="AO397" s="33"/>
      <c r="AP397" s="33"/>
      <c r="AQ397" s="62"/>
      <c r="AR397" s="33"/>
      <c r="AS397" s="62"/>
      <c r="AT397" s="33"/>
      <c r="AU397" s="33"/>
      <c r="AV397" s="33"/>
      <c r="AW397" s="33"/>
      <c r="AX397" s="33"/>
      <c r="AY397" s="42"/>
      <c r="AZ397" s="43"/>
      <c r="BA397" s="107"/>
      <c r="BB397" s="51"/>
      <c r="BC397" s="52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3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52"/>
      <c r="O398" s="52"/>
      <c r="P398" s="52"/>
      <c r="Q398" s="52"/>
      <c r="R398" s="52"/>
      <c r="S398" s="52"/>
      <c r="T398" s="5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62"/>
      <c r="AJ398" s="33"/>
      <c r="AK398" s="33"/>
      <c r="AL398" s="33"/>
      <c r="AM398" s="33"/>
      <c r="AN398" s="33"/>
      <c r="AO398" s="33"/>
      <c r="AP398" s="33"/>
      <c r="AQ398" s="62"/>
      <c r="AR398" s="33"/>
      <c r="AS398" s="62"/>
      <c r="AT398" s="33"/>
      <c r="AU398" s="33"/>
      <c r="AV398" s="33"/>
      <c r="AW398" s="33"/>
      <c r="AX398" s="33"/>
      <c r="AY398" s="42"/>
      <c r="AZ398" s="43"/>
      <c r="BA398" s="107"/>
      <c r="BB398" s="52"/>
      <c r="BC398" s="52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13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52"/>
      <c r="O399" s="52"/>
      <c r="P399" s="52"/>
      <c r="Q399" s="52"/>
      <c r="R399" s="52"/>
      <c r="S399" s="52"/>
      <c r="T399" s="5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62"/>
      <c r="AJ399" s="33"/>
      <c r="AK399" s="33"/>
      <c r="AL399" s="33"/>
      <c r="AM399" s="33"/>
      <c r="AN399" s="33"/>
      <c r="AO399" s="33"/>
      <c r="AP399" s="33"/>
      <c r="AQ399" s="62"/>
      <c r="AR399" s="33"/>
      <c r="AS399" s="62"/>
      <c r="AT399" s="33"/>
      <c r="AU399" s="33"/>
      <c r="AV399" s="33"/>
      <c r="AW399" s="33"/>
      <c r="AX399" s="33"/>
      <c r="AY399" s="42"/>
      <c r="AZ399" s="43"/>
      <c r="BA399" s="107"/>
      <c r="BB399" s="51"/>
      <c r="BC399" s="52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46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3"/>
      <c r="O400" s="42"/>
      <c r="P400" s="43"/>
      <c r="Q400" s="43"/>
      <c r="R400" s="43"/>
      <c r="S400" s="43"/>
      <c r="T400" s="4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62"/>
      <c r="AJ400" s="33"/>
      <c r="AK400" s="33"/>
      <c r="AL400" s="33"/>
      <c r="AM400" s="33"/>
      <c r="AN400" s="33"/>
      <c r="AO400" s="33"/>
      <c r="AP400" s="33"/>
      <c r="AQ400" s="62"/>
      <c r="AR400" s="33"/>
      <c r="AS400" s="62"/>
      <c r="AT400" s="33"/>
      <c r="AU400" s="33"/>
      <c r="AV400" s="33"/>
      <c r="AW400" s="33"/>
      <c r="AX400" s="33"/>
      <c r="AY400" s="42"/>
      <c r="AZ400" s="43"/>
      <c r="BA400" s="107"/>
      <c r="BB400" s="43"/>
      <c r="BC400" s="43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4.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34"/>
      <c r="O401" s="34"/>
      <c r="P401" s="34"/>
      <c r="Q401" s="34"/>
      <c r="R401" s="34"/>
      <c r="S401" s="34"/>
      <c r="T401" s="34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62"/>
      <c r="AJ401" s="33"/>
      <c r="AK401" s="33"/>
      <c r="AL401" s="33"/>
      <c r="AM401" s="33"/>
      <c r="AN401" s="33"/>
      <c r="AO401" s="33"/>
      <c r="AP401" s="33"/>
      <c r="AQ401" s="62"/>
      <c r="AR401" s="33"/>
      <c r="AS401" s="62"/>
      <c r="AT401" s="33"/>
      <c r="AU401" s="33"/>
      <c r="AV401" s="33"/>
      <c r="AW401" s="33"/>
      <c r="AX401" s="33"/>
      <c r="AY401" s="42"/>
      <c r="AZ401" s="43"/>
      <c r="BA401" s="56"/>
      <c r="BB401" s="59"/>
      <c r="BC401" s="52"/>
      <c r="BD401" s="33"/>
      <c r="BE401" s="33"/>
      <c r="BF401" s="33"/>
      <c r="BG401" s="33"/>
      <c r="BH401" s="33"/>
      <c r="BI401" s="33"/>
      <c r="BJ401" s="33"/>
      <c r="BK401" s="44"/>
      <c r="BL401" s="24"/>
      <c r="BM401" s="33"/>
      <c r="BN401" s="33"/>
      <c r="BO401" s="34"/>
      <c r="BP401" s="23"/>
      <c r="BQ401" s="24"/>
      <c r="BR401" s="25"/>
    </row>
    <row r="402" spans="1:70" s="22" customFormat="1" ht="184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107"/>
      <c r="N402" s="32"/>
      <c r="O402" s="31"/>
      <c r="P402" s="32"/>
      <c r="Q402" s="32"/>
      <c r="R402" s="32"/>
      <c r="S402" s="32"/>
      <c r="T402" s="3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62"/>
      <c r="AJ402" s="33"/>
      <c r="AK402" s="33"/>
      <c r="AL402" s="33"/>
      <c r="AM402" s="33"/>
      <c r="AN402" s="33"/>
      <c r="AO402" s="33"/>
      <c r="AP402" s="33"/>
      <c r="AQ402" s="62"/>
      <c r="AR402" s="33"/>
      <c r="AS402" s="62"/>
      <c r="AT402" s="33"/>
      <c r="AU402" s="33"/>
      <c r="AV402" s="33"/>
      <c r="AW402" s="33"/>
      <c r="AX402" s="33"/>
      <c r="AY402" s="42"/>
      <c r="AZ402" s="43"/>
      <c r="BA402" s="56"/>
      <c r="BB402" s="59"/>
      <c r="BC402" s="52"/>
      <c r="BD402" s="33"/>
      <c r="BE402" s="33"/>
      <c r="BF402" s="33"/>
      <c r="BG402" s="33"/>
      <c r="BH402" s="33"/>
      <c r="BI402" s="33"/>
      <c r="BJ402" s="33"/>
      <c r="BK402" s="44"/>
      <c r="BL402" s="24"/>
      <c r="BM402" s="33"/>
      <c r="BN402" s="33"/>
      <c r="BO402" s="34"/>
      <c r="BP402" s="23"/>
      <c r="BQ402" s="24"/>
      <c r="BR402" s="25"/>
    </row>
    <row r="403" spans="1:70" s="22" customFormat="1" ht="184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62"/>
      <c r="AJ403" s="33"/>
      <c r="AK403" s="33"/>
      <c r="AL403" s="33"/>
      <c r="AM403" s="33"/>
      <c r="AN403" s="33"/>
      <c r="AO403" s="33"/>
      <c r="AP403" s="33"/>
      <c r="AQ403" s="62"/>
      <c r="AR403" s="33"/>
      <c r="AS403" s="62"/>
      <c r="AT403" s="33"/>
      <c r="AU403" s="33"/>
      <c r="AV403" s="33"/>
      <c r="AW403" s="33"/>
      <c r="AX403" s="33"/>
      <c r="AY403" s="42"/>
      <c r="AZ403" s="43"/>
      <c r="BA403" s="107"/>
      <c r="BB403" s="42"/>
      <c r="BC403" s="42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84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62"/>
      <c r="AJ404" s="33"/>
      <c r="AK404" s="33"/>
      <c r="AL404" s="33"/>
      <c r="AM404" s="33"/>
      <c r="AN404" s="33"/>
      <c r="AO404" s="33"/>
      <c r="AP404" s="33"/>
      <c r="AQ404" s="62"/>
      <c r="AR404" s="33"/>
      <c r="AS404" s="62"/>
      <c r="AT404" s="33"/>
      <c r="AU404" s="33"/>
      <c r="AV404" s="33"/>
      <c r="AW404" s="33"/>
      <c r="AX404" s="33"/>
      <c r="AY404" s="42"/>
      <c r="AZ404" s="43"/>
      <c r="BA404" s="56"/>
      <c r="BB404" s="59"/>
      <c r="BC404" s="42"/>
      <c r="BD404" s="33"/>
      <c r="BE404" s="33"/>
      <c r="BF404" s="33"/>
      <c r="BG404" s="33"/>
      <c r="BH404" s="33"/>
      <c r="BI404" s="33"/>
      <c r="BJ404" s="33"/>
      <c r="BK404" s="44"/>
      <c r="BL404" s="24"/>
      <c r="BM404" s="33"/>
      <c r="BN404" s="33"/>
      <c r="BO404" s="34"/>
      <c r="BP404" s="23"/>
      <c r="BQ404" s="24"/>
      <c r="BR404" s="25"/>
    </row>
    <row r="405" spans="1:70" s="22" customFormat="1" ht="189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51"/>
      <c r="O405" s="51"/>
      <c r="P405" s="51"/>
      <c r="Q405" s="51"/>
      <c r="R405" s="51"/>
      <c r="S405" s="51"/>
      <c r="T405" s="5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62"/>
      <c r="AJ405" s="33"/>
      <c r="AK405" s="33"/>
      <c r="AL405" s="33"/>
      <c r="AM405" s="33"/>
      <c r="AN405" s="33"/>
      <c r="AO405" s="33"/>
      <c r="AP405" s="33"/>
      <c r="AQ405" s="62"/>
      <c r="AR405" s="33"/>
      <c r="AS405" s="62"/>
      <c r="AT405" s="33"/>
      <c r="AU405" s="33"/>
      <c r="AV405" s="33"/>
      <c r="AW405" s="33"/>
      <c r="AX405" s="33"/>
      <c r="AY405" s="42"/>
      <c r="AZ405" s="43"/>
      <c r="BA405" s="56"/>
      <c r="BB405" s="59"/>
      <c r="BC405" s="42"/>
      <c r="BD405" s="33"/>
      <c r="BE405" s="33"/>
      <c r="BF405" s="33"/>
      <c r="BG405" s="33"/>
      <c r="BH405" s="33"/>
      <c r="BI405" s="33"/>
      <c r="BJ405" s="33"/>
      <c r="BK405" s="44"/>
      <c r="BL405" s="24"/>
      <c r="BM405" s="33"/>
      <c r="BN405" s="33"/>
      <c r="BO405" s="34"/>
      <c r="BP405" s="23"/>
      <c r="BQ405" s="24"/>
      <c r="BR405" s="25"/>
    </row>
    <row r="406" spans="1:70" s="22" customFormat="1" ht="184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62"/>
      <c r="AJ406" s="33"/>
      <c r="AK406" s="33"/>
      <c r="AL406" s="33"/>
      <c r="AM406" s="33"/>
      <c r="AN406" s="33"/>
      <c r="AO406" s="33"/>
      <c r="AP406" s="33"/>
      <c r="AQ406" s="62"/>
      <c r="AR406" s="33"/>
      <c r="AS406" s="62"/>
      <c r="AT406" s="33"/>
      <c r="AU406" s="33"/>
      <c r="AV406" s="33"/>
      <c r="AW406" s="33"/>
      <c r="AX406" s="33"/>
      <c r="AY406" s="42"/>
      <c r="AZ406" s="43"/>
      <c r="BA406" s="107"/>
      <c r="BB406" s="42"/>
      <c r="BC406" s="42"/>
      <c r="BD406" s="33"/>
      <c r="BE406" s="33"/>
      <c r="BF406" s="33"/>
      <c r="BG406" s="42"/>
      <c r="BH406" s="43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184.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62"/>
      <c r="AJ407" s="33"/>
      <c r="AK407" s="33"/>
      <c r="AL407" s="33"/>
      <c r="AM407" s="33"/>
      <c r="AN407" s="33"/>
      <c r="AO407" s="33"/>
      <c r="AP407" s="33"/>
      <c r="AQ407" s="62"/>
      <c r="AR407" s="33"/>
      <c r="AS407" s="62"/>
      <c r="AT407" s="33"/>
      <c r="AU407" s="33"/>
      <c r="AV407" s="33"/>
      <c r="AW407" s="33"/>
      <c r="AX407" s="33"/>
      <c r="AY407" s="42"/>
      <c r="AZ407" s="43"/>
      <c r="BA407" s="49"/>
      <c r="BB407" s="59"/>
      <c r="BC407" s="42"/>
      <c r="BD407" s="33"/>
      <c r="BE407" s="33"/>
      <c r="BF407" s="33"/>
      <c r="BG407" s="42"/>
      <c r="BH407" s="43"/>
      <c r="BI407" s="43"/>
      <c r="BJ407" s="33"/>
      <c r="BK407" s="44"/>
      <c r="BL407" s="24"/>
      <c r="BM407" s="33"/>
      <c r="BN407" s="33"/>
      <c r="BO407" s="34"/>
      <c r="BP407" s="23"/>
      <c r="BQ407" s="24"/>
      <c r="BR407" s="25"/>
    </row>
    <row r="408" spans="1:70" s="22" customFormat="1" ht="184.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52"/>
      <c r="O408" s="52"/>
      <c r="P408" s="52"/>
      <c r="Q408" s="52"/>
      <c r="R408" s="52"/>
      <c r="S408" s="52"/>
      <c r="T408" s="5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62"/>
      <c r="AJ408" s="33"/>
      <c r="AK408" s="33"/>
      <c r="AL408" s="33"/>
      <c r="AM408" s="33"/>
      <c r="AN408" s="33"/>
      <c r="AO408" s="33"/>
      <c r="AP408" s="33"/>
      <c r="AQ408" s="62"/>
      <c r="AR408" s="33"/>
      <c r="AS408" s="62"/>
      <c r="AT408" s="33"/>
      <c r="AU408" s="33"/>
      <c r="AV408" s="33"/>
      <c r="AW408" s="33"/>
      <c r="AX408" s="33"/>
      <c r="AY408" s="42"/>
      <c r="AZ408" s="43"/>
      <c r="BA408" s="107"/>
      <c r="BB408" s="52"/>
      <c r="BC408" s="52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4.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52"/>
      <c r="O409" s="5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62"/>
      <c r="AJ409" s="33"/>
      <c r="AK409" s="33"/>
      <c r="AL409" s="33"/>
      <c r="AM409" s="33"/>
      <c r="AN409" s="33"/>
      <c r="AO409" s="33"/>
      <c r="AP409" s="33"/>
      <c r="AQ409" s="62"/>
      <c r="AR409" s="33"/>
      <c r="AS409" s="62"/>
      <c r="AT409" s="33"/>
      <c r="AU409" s="33"/>
      <c r="AV409" s="33"/>
      <c r="AW409" s="33"/>
      <c r="AX409" s="33"/>
      <c r="AY409" s="42"/>
      <c r="AZ409" s="43"/>
      <c r="BA409" s="107"/>
      <c r="BB409" s="43"/>
      <c r="BC409" s="42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4.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52"/>
      <c r="O410" s="52"/>
      <c r="P410" s="52"/>
      <c r="Q410" s="52"/>
      <c r="R410" s="52"/>
      <c r="S410" s="52"/>
      <c r="T410" s="52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62"/>
      <c r="AR410" s="33"/>
      <c r="AS410" s="62"/>
      <c r="AT410" s="33"/>
      <c r="AU410" s="33"/>
      <c r="AV410" s="33"/>
      <c r="AW410" s="33"/>
      <c r="AX410" s="33"/>
      <c r="AY410" s="42"/>
      <c r="AZ410" s="43"/>
      <c r="BA410" s="107"/>
      <c r="BB410" s="52"/>
      <c r="BC410" s="52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84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52"/>
      <c r="O411" s="52"/>
      <c r="P411" s="52"/>
      <c r="Q411" s="52"/>
      <c r="R411" s="52"/>
      <c r="S411" s="52"/>
      <c r="T411" s="5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62"/>
      <c r="AR411" s="33"/>
      <c r="AS411" s="62"/>
      <c r="AT411" s="33"/>
      <c r="AU411" s="33"/>
      <c r="AV411" s="33"/>
      <c r="AW411" s="33"/>
      <c r="AX411" s="33"/>
      <c r="AY411" s="42"/>
      <c r="AZ411" s="43"/>
      <c r="BA411" s="107"/>
      <c r="BB411" s="43"/>
      <c r="BC411" s="42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212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3"/>
      <c r="O412" s="43"/>
      <c r="P412" s="43"/>
      <c r="Q412" s="43"/>
      <c r="R412" s="43"/>
      <c r="S412" s="43"/>
      <c r="T412" s="4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107"/>
      <c r="BB412" s="43"/>
      <c r="BC412" s="43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409.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2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107"/>
      <c r="BB413" s="43"/>
      <c r="BC413" s="43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86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107"/>
      <c r="N414" s="32"/>
      <c r="O414" s="31"/>
      <c r="P414" s="32"/>
      <c r="Q414" s="32"/>
      <c r="R414" s="32"/>
      <c r="S414" s="32"/>
      <c r="T414" s="32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62"/>
      <c r="BB414" s="33"/>
      <c r="BC414" s="33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22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107"/>
      <c r="BB415" s="43"/>
      <c r="BC415" s="43"/>
      <c r="BD415" s="33"/>
      <c r="BE415" s="33"/>
      <c r="BF415" s="33"/>
      <c r="BG415" s="33"/>
      <c r="BH415" s="33"/>
      <c r="BI415" s="42"/>
      <c r="BJ415" s="43"/>
      <c r="BK415" s="43"/>
      <c r="BL415" s="24"/>
      <c r="BM415" s="33"/>
      <c r="BN415" s="33"/>
      <c r="BO415" s="34"/>
      <c r="BP415" s="23"/>
      <c r="BQ415" s="24"/>
      <c r="BR415" s="25"/>
    </row>
    <row r="416" spans="1:70" s="22" customFormat="1" ht="22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2"/>
      <c r="O416" s="42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2"/>
      <c r="BB416" s="33"/>
      <c r="BC416" s="33"/>
      <c r="BD416" s="33"/>
      <c r="BE416" s="33"/>
      <c r="BF416" s="33"/>
      <c r="BG416" s="33"/>
      <c r="BH416" s="33"/>
      <c r="BI416" s="3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22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2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2"/>
      <c r="BB417" s="33"/>
      <c r="BC417" s="33"/>
      <c r="BD417" s="33"/>
      <c r="BE417" s="33"/>
      <c r="BF417" s="33"/>
      <c r="BG417" s="33"/>
      <c r="BH417" s="33"/>
      <c r="BI417" s="3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57.2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2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107"/>
      <c r="BB418" s="43"/>
      <c r="BC418" s="43"/>
      <c r="BD418" s="33"/>
      <c r="BE418" s="33"/>
      <c r="BF418" s="33"/>
      <c r="BG418" s="33"/>
      <c r="BH418" s="33"/>
      <c r="BI418" s="3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82.2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107"/>
      <c r="N419" s="32"/>
      <c r="O419" s="31"/>
      <c r="P419" s="32"/>
      <c r="Q419" s="32"/>
      <c r="R419" s="32"/>
      <c r="S419" s="32"/>
      <c r="T419" s="32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2"/>
      <c r="BB419" s="33"/>
      <c r="BC419" s="33"/>
      <c r="BD419" s="33"/>
      <c r="BE419" s="33"/>
      <c r="BF419" s="33"/>
      <c r="BG419" s="33"/>
      <c r="BH419" s="33"/>
      <c r="BI419" s="3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229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52"/>
      <c r="O420" s="52"/>
      <c r="P420" s="52"/>
      <c r="Q420" s="52"/>
      <c r="R420" s="52"/>
      <c r="S420" s="52"/>
      <c r="T420" s="52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2"/>
      <c r="BB420" s="33"/>
      <c r="BC420" s="33"/>
      <c r="BD420" s="33"/>
      <c r="BE420" s="33"/>
      <c r="BF420" s="33"/>
      <c r="BG420" s="33"/>
      <c r="BH420" s="33"/>
      <c r="BI420" s="3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9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43"/>
      <c r="O421" s="42"/>
      <c r="P421" s="43"/>
      <c r="Q421" s="43"/>
      <c r="R421" s="43"/>
      <c r="S421" s="43"/>
      <c r="T421" s="4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42"/>
      <c r="AF421" s="43"/>
      <c r="AG421" s="43"/>
      <c r="AH421" s="43"/>
      <c r="AI421" s="107"/>
      <c r="AJ421" s="43"/>
      <c r="AK421" s="43"/>
      <c r="AL421" s="33"/>
      <c r="AM421" s="33"/>
      <c r="AN421" s="33"/>
      <c r="AO421" s="33"/>
      <c r="AP421" s="33"/>
      <c r="AQ421" s="107"/>
      <c r="AR421" s="43"/>
      <c r="AS421" s="107"/>
      <c r="AT421" s="43"/>
      <c r="AU421" s="33"/>
      <c r="AV421" s="33"/>
      <c r="AW421" s="33"/>
      <c r="AX421" s="33"/>
      <c r="AY421" s="42"/>
      <c r="AZ421" s="43"/>
      <c r="BA421" s="107"/>
      <c r="BB421" s="43"/>
      <c r="BC421" s="43"/>
      <c r="BD421" s="33"/>
      <c r="BE421" s="33"/>
      <c r="BF421" s="33"/>
      <c r="BG421" s="33"/>
      <c r="BH421" s="33"/>
      <c r="BI421" s="3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141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32"/>
      <c r="O422" s="31"/>
      <c r="P422" s="32"/>
      <c r="Q422" s="32"/>
      <c r="R422" s="32"/>
      <c r="S422" s="32"/>
      <c r="T422" s="3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42"/>
      <c r="AH422" s="43"/>
      <c r="AI422" s="4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3"/>
      <c r="BA422" s="107"/>
      <c r="BB422" s="43"/>
      <c r="BC422" s="43"/>
      <c r="BD422" s="33"/>
      <c r="BE422" s="33"/>
      <c r="BF422" s="33"/>
      <c r="BG422" s="33"/>
      <c r="BH422" s="33"/>
      <c r="BI422" s="3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41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107"/>
      <c r="N423" s="32"/>
      <c r="O423" s="31"/>
      <c r="P423" s="32"/>
      <c r="Q423" s="32"/>
      <c r="R423" s="32"/>
      <c r="S423" s="32"/>
      <c r="T423" s="3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42"/>
      <c r="AH423" s="43"/>
      <c r="AI423" s="4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42"/>
      <c r="AZ423" s="43"/>
      <c r="BA423" s="107"/>
      <c r="BB423" s="43"/>
      <c r="BC423" s="43"/>
      <c r="BD423" s="33"/>
      <c r="BE423" s="33"/>
      <c r="BF423" s="33"/>
      <c r="BG423" s="33"/>
      <c r="BH423" s="33"/>
      <c r="BI423" s="3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41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107"/>
      <c r="N424" s="34"/>
      <c r="O424" s="34"/>
      <c r="P424" s="34"/>
      <c r="Q424" s="34"/>
      <c r="R424" s="34"/>
      <c r="S424" s="34"/>
      <c r="T424" s="32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42"/>
      <c r="AH424" s="43"/>
      <c r="AI424" s="4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42"/>
      <c r="AZ424" s="43"/>
      <c r="BA424" s="107"/>
      <c r="BB424" s="43"/>
      <c r="BC424" s="43"/>
      <c r="BD424" s="33"/>
      <c r="BE424" s="33"/>
      <c r="BF424" s="33"/>
      <c r="BG424" s="33"/>
      <c r="BH424" s="33"/>
      <c r="BI424" s="3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141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107"/>
      <c r="N425" s="32"/>
      <c r="O425" s="31"/>
      <c r="P425" s="32"/>
      <c r="Q425" s="32"/>
      <c r="R425" s="32"/>
      <c r="S425" s="32"/>
      <c r="T425" s="3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42"/>
      <c r="AH425" s="43"/>
      <c r="AI425" s="4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42"/>
      <c r="AZ425" s="43"/>
      <c r="BA425" s="107"/>
      <c r="BB425" s="43"/>
      <c r="BC425" s="43"/>
      <c r="BD425" s="33"/>
      <c r="BE425" s="33"/>
      <c r="BF425" s="33"/>
      <c r="BG425" s="33"/>
      <c r="BH425" s="33"/>
      <c r="BI425" s="3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141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107"/>
      <c r="N426" s="32"/>
      <c r="O426" s="31"/>
      <c r="P426" s="32"/>
      <c r="Q426" s="32"/>
      <c r="R426" s="32"/>
      <c r="S426" s="32"/>
      <c r="T426" s="3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42"/>
      <c r="AH426" s="43"/>
      <c r="AI426" s="4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42"/>
      <c r="AZ426" s="43"/>
      <c r="BA426" s="107"/>
      <c r="BB426" s="43"/>
      <c r="BC426" s="43"/>
      <c r="BD426" s="33"/>
      <c r="BE426" s="33"/>
      <c r="BF426" s="33"/>
      <c r="BG426" s="33"/>
      <c r="BH426" s="33"/>
      <c r="BI426" s="3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201.7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43"/>
      <c r="O427" s="42"/>
      <c r="P427" s="43"/>
      <c r="Q427" s="43"/>
      <c r="R427" s="43"/>
      <c r="S427" s="43"/>
      <c r="T427" s="4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107"/>
      <c r="BB427" s="43"/>
      <c r="BC427" s="43"/>
      <c r="BD427" s="33"/>
      <c r="BE427" s="33"/>
      <c r="BF427" s="33"/>
      <c r="BG427" s="33"/>
      <c r="BH427" s="33"/>
      <c r="BI427" s="3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20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107"/>
      <c r="N428" s="32"/>
      <c r="O428" s="31"/>
      <c r="P428" s="32"/>
      <c r="Q428" s="32"/>
      <c r="R428" s="32"/>
      <c r="S428" s="32"/>
      <c r="T428" s="3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62"/>
      <c r="BB428" s="33"/>
      <c r="BC428" s="33"/>
      <c r="BD428" s="33"/>
      <c r="BE428" s="33"/>
      <c r="BF428" s="33"/>
      <c r="BG428" s="33"/>
      <c r="BH428" s="33"/>
      <c r="BI428" s="3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201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107"/>
      <c r="BB429" s="43"/>
      <c r="BC429" s="43"/>
      <c r="BD429" s="33"/>
      <c r="BE429" s="33"/>
      <c r="BF429" s="33"/>
      <c r="BG429" s="33"/>
      <c r="BH429" s="33"/>
      <c r="BI429" s="3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201.7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107"/>
      <c r="N430" s="32"/>
      <c r="O430" s="31"/>
      <c r="P430" s="32"/>
      <c r="Q430" s="32"/>
      <c r="R430" s="32"/>
      <c r="S430" s="32"/>
      <c r="T430" s="32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2"/>
      <c r="BB430" s="33"/>
      <c r="BC430" s="33"/>
      <c r="BD430" s="33"/>
      <c r="BE430" s="33"/>
      <c r="BF430" s="33"/>
      <c r="BG430" s="33"/>
      <c r="BH430" s="33"/>
      <c r="BI430" s="3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409.6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2"/>
      <c r="P431" s="42"/>
      <c r="Q431" s="42"/>
      <c r="R431" s="42"/>
      <c r="S431" s="42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2"/>
      <c r="BB431" s="33"/>
      <c r="BC431" s="33"/>
      <c r="BD431" s="33"/>
      <c r="BE431" s="33"/>
      <c r="BF431" s="33"/>
      <c r="BG431" s="33"/>
      <c r="BH431" s="33"/>
      <c r="BI431" s="3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201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2"/>
      <c r="P432" s="42"/>
      <c r="Q432" s="42"/>
      <c r="R432" s="42"/>
      <c r="S432" s="42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2"/>
      <c r="BB432" s="33"/>
      <c r="BC432" s="33"/>
      <c r="BD432" s="33"/>
      <c r="BE432" s="33"/>
      <c r="BF432" s="33"/>
      <c r="BG432" s="33"/>
      <c r="BH432" s="33"/>
      <c r="BI432" s="3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01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2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42"/>
      <c r="AH433" s="43"/>
      <c r="AI433" s="4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42"/>
      <c r="AZ433" s="43"/>
      <c r="BA433" s="107"/>
      <c r="BB433" s="43"/>
      <c r="BC433" s="43"/>
      <c r="BD433" s="33"/>
      <c r="BE433" s="33"/>
      <c r="BF433" s="33"/>
      <c r="BG433" s="33"/>
      <c r="BH433" s="33"/>
      <c r="BI433" s="3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01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32"/>
      <c r="Q434" s="32"/>
      <c r="R434" s="32"/>
      <c r="S434" s="32"/>
      <c r="T434" s="32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2"/>
      <c r="BB434" s="33"/>
      <c r="BC434" s="33"/>
      <c r="BD434" s="33"/>
      <c r="BE434" s="33"/>
      <c r="BF434" s="33"/>
      <c r="BG434" s="33"/>
      <c r="BH434" s="33"/>
      <c r="BI434" s="3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0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2"/>
      <c r="P435" s="42"/>
      <c r="Q435" s="42"/>
      <c r="R435" s="42"/>
      <c r="S435" s="42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2"/>
      <c r="BB435" s="33"/>
      <c r="BC435" s="33"/>
      <c r="BD435" s="33"/>
      <c r="BE435" s="33"/>
      <c r="BF435" s="33"/>
      <c r="BG435" s="33"/>
      <c r="BH435" s="33"/>
      <c r="BI435" s="3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201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107"/>
      <c r="N436" s="32"/>
      <c r="O436" s="31"/>
      <c r="P436" s="32"/>
      <c r="Q436" s="32"/>
      <c r="R436" s="32"/>
      <c r="S436" s="32"/>
      <c r="T436" s="3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2"/>
      <c r="BB436" s="33"/>
      <c r="BC436" s="33"/>
      <c r="BD436" s="33"/>
      <c r="BE436" s="33"/>
      <c r="BF436" s="33"/>
      <c r="BG436" s="33"/>
      <c r="BH436" s="33"/>
      <c r="BI436" s="3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9.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52"/>
      <c r="O437" s="52"/>
      <c r="P437" s="52"/>
      <c r="Q437" s="52"/>
      <c r="R437" s="52"/>
      <c r="S437" s="52"/>
      <c r="T437" s="52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107"/>
      <c r="BB437" s="52"/>
      <c r="BC437" s="52"/>
      <c r="BD437" s="33"/>
      <c r="BE437" s="33"/>
      <c r="BF437" s="33"/>
      <c r="BG437" s="42"/>
      <c r="BH437" s="51"/>
      <c r="BI437" s="52"/>
      <c r="BJ437" s="33"/>
      <c r="BK437" s="44"/>
      <c r="BL437" s="24"/>
      <c r="BM437" s="33"/>
      <c r="BN437" s="33"/>
      <c r="BO437" s="34"/>
      <c r="BP437" s="23"/>
      <c r="BQ437" s="24"/>
      <c r="BR437" s="25"/>
    </row>
    <row r="438" spans="1:70" s="22" customFormat="1" ht="244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2"/>
      <c r="O438" s="42"/>
      <c r="P438" s="52"/>
      <c r="Q438" s="52"/>
      <c r="R438" s="52"/>
      <c r="S438" s="52"/>
      <c r="T438" s="52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107"/>
      <c r="BB438" s="55"/>
      <c r="BC438" s="52"/>
      <c r="BD438" s="33"/>
      <c r="BE438" s="33"/>
      <c r="BF438" s="33"/>
      <c r="BG438" s="42"/>
      <c r="BH438" s="51"/>
      <c r="BI438" s="52"/>
      <c r="BJ438" s="33"/>
      <c r="BK438" s="44"/>
      <c r="BL438" s="24"/>
      <c r="BM438" s="33"/>
      <c r="BN438" s="33"/>
      <c r="BO438" s="34"/>
      <c r="BP438" s="23"/>
      <c r="BQ438" s="24"/>
      <c r="BR438" s="25"/>
    </row>
    <row r="439" spans="1:70" s="22" customFormat="1" ht="219.7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51"/>
      <c r="O439" s="51"/>
      <c r="P439" s="51"/>
      <c r="Q439" s="51"/>
      <c r="R439" s="51"/>
      <c r="S439" s="51"/>
      <c r="T439" s="5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49"/>
      <c r="BB439" s="50"/>
      <c r="BC439" s="47"/>
      <c r="BD439" s="33"/>
      <c r="BE439" s="33"/>
      <c r="BF439" s="33"/>
      <c r="BG439" s="33"/>
      <c r="BH439" s="33"/>
      <c r="BI439" s="33"/>
      <c r="BJ439" s="33"/>
      <c r="BK439" s="44"/>
      <c r="BL439" s="24"/>
      <c r="BM439" s="33"/>
      <c r="BN439" s="33"/>
      <c r="BO439" s="34"/>
      <c r="BP439" s="23"/>
      <c r="BQ439" s="24"/>
      <c r="BR439" s="25"/>
    </row>
    <row r="440" spans="1:70" s="22" customFormat="1" ht="219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52"/>
      <c r="O440" s="52"/>
      <c r="P440" s="52"/>
      <c r="Q440" s="52"/>
      <c r="R440" s="52"/>
      <c r="S440" s="52"/>
      <c r="T440" s="52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107"/>
      <c r="BB440" s="52"/>
      <c r="BC440" s="52"/>
      <c r="BD440" s="33"/>
      <c r="BE440" s="33"/>
      <c r="BF440" s="33"/>
      <c r="BG440" s="33"/>
      <c r="BH440" s="33"/>
      <c r="BI440" s="33"/>
      <c r="BJ440" s="33"/>
      <c r="BK440" s="44"/>
      <c r="BL440" s="24"/>
      <c r="BM440" s="33"/>
      <c r="BN440" s="33"/>
      <c r="BO440" s="34"/>
      <c r="BP440" s="23"/>
      <c r="BQ440" s="24"/>
      <c r="BR440" s="25"/>
    </row>
    <row r="441" spans="1:70" s="22" customFormat="1" ht="219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52"/>
      <c r="O441" s="52"/>
      <c r="P441" s="52"/>
      <c r="Q441" s="52"/>
      <c r="R441" s="52"/>
      <c r="S441" s="52"/>
      <c r="T441" s="5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49"/>
      <c r="BB441" s="50"/>
      <c r="BC441" s="47"/>
      <c r="BD441" s="33"/>
      <c r="BE441" s="33"/>
      <c r="BF441" s="33"/>
      <c r="BG441" s="33"/>
      <c r="BH441" s="33"/>
      <c r="BI441" s="33"/>
      <c r="BJ441" s="33"/>
      <c r="BK441" s="44"/>
      <c r="BL441" s="24"/>
      <c r="BM441" s="33"/>
      <c r="BN441" s="33"/>
      <c r="BO441" s="34"/>
      <c r="BP441" s="23"/>
      <c r="BQ441" s="24"/>
      <c r="BR441" s="25"/>
    </row>
    <row r="442" spans="1:70" s="22" customFormat="1" ht="409.6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52"/>
      <c r="O442" s="52"/>
      <c r="P442" s="52"/>
      <c r="Q442" s="52"/>
      <c r="R442" s="52"/>
      <c r="S442" s="52"/>
      <c r="T442" s="52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107"/>
      <c r="BB442" s="52"/>
      <c r="BC442" s="42"/>
      <c r="BD442" s="33"/>
      <c r="BE442" s="33"/>
      <c r="BF442" s="33"/>
      <c r="BG442" s="33"/>
      <c r="BH442" s="33"/>
      <c r="BI442" s="33"/>
      <c r="BJ442" s="33"/>
      <c r="BK442" s="44"/>
      <c r="BL442" s="24"/>
      <c r="BM442" s="33"/>
      <c r="BN442" s="33"/>
      <c r="BO442" s="34"/>
      <c r="BP442" s="23"/>
      <c r="BQ442" s="24"/>
      <c r="BR442" s="25"/>
    </row>
    <row r="443" spans="1:70" s="22" customFormat="1" ht="409.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52"/>
      <c r="O443" s="52"/>
      <c r="P443" s="52"/>
      <c r="Q443" s="52"/>
      <c r="R443" s="52"/>
      <c r="S443" s="52"/>
      <c r="T443" s="5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42"/>
      <c r="AF443" s="52"/>
      <c r="AG443" s="52"/>
      <c r="AH443" s="33"/>
      <c r="AI443" s="107"/>
      <c r="AJ443" s="52"/>
      <c r="AK443" s="52"/>
      <c r="AL443" s="33"/>
      <c r="AM443" s="33"/>
      <c r="AN443" s="33"/>
      <c r="AO443" s="33"/>
      <c r="AP443" s="33"/>
      <c r="AQ443" s="107"/>
      <c r="AR443" s="52"/>
      <c r="AS443" s="107"/>
      <c r="AT443" s="52"/>
      <c r="AU443" s="33"/>
      <c r="AV443" s="33"/>
      <c r="AW443" s="33"/>
      <c r="AX443" s="33"/>
      <c r="AY443" s="33"/>
      <c r="AZ443" s="33"/>
      <c r="BA443" s="107"/>
      <c r="BB443" s="52"/>
      <c r="BC443" s="52"/>
      <c r="BD443" s="33"/>
      <c r="BE443" s="33"/>
      <c r="BF443" s="33"/>
      <c r="BG443" s="33"/>
      <c r="BH443" s="33"/>
      <c r="BI443" s="33"/>
      <c r="BJ443" s="33"/>
      <c r="BK443" s="44"/>
      <c r="BL443" s="24"/>
      <c r="BM443" s="33"/>
      <c r="BN443" s="33"/>
      <c r="BO443" s="34"/>
      <c r="BP443" s="23"/>
      <c r="BQ443" s="24"/>
      <c r="BR443" s="25"/>
    </row>
    <row r="444" spans="1:70" s="22" customFormat="1" ht="137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52"/>
      <c r="O444" s="52"/>
      <c r="P444" s="52"/>
      <c r="Q444" s="52"/>
      <c r="R444" s="52"/>
      <c r="S444" s="52"/>
      <c r="T444" s="52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49"/>
      <c r="BB444" s="50"/>
      <c r="BC444" s="47"/>
      <c r="BD444" s="33"/>
      <c r="BE444" s="33"/>
      <c r="BF444" s="33"/>
      <c r="BG444" s="33"/>
      <c r="BH444" s="33"/>
      <c r="BI444" s="33"/>
      <c r="BJ444" s="33"/>
      <c r="BK444" s="44"/>
      <c r="BL444" s="24"/>
      <c r="BM444" s="33"/>
      <c r="BN444" s="33"/>
      <c r="BO444" s="34"/>
      <c r="BP444" s="23"/>
      <c r="BQ444" s="24"/>
      <c r="BR444" s="25"/>
    </row>
    <row r="445" spans="1:70" s="22" customFormat="1" ht="137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52"/>
      <c r="O445" s="52"/>
      <c r="P445" s="52"/>
      <c r="Q445" s="52"/>
      <c r="R445" s="52"/>
      <c r="S445" s="52"/>
      <c r="T445" s="52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49"/>
      <c r="BB445" s="50"/>
      <c r="BC445" s="47"/>
      <c r="BD445" s="33"/>
      <c r="BE445" s="33"/>
      <c r="BF445" s="33"/>
      <c r="BG445" s="33"/>
      <c r="BH445" s="33"/>
      <c r="BI445" s="33"/>
      <c r="BJ445" s="33"/>
      <c r="BK445" s="44"/>
      <c r="BL445" s="24"/>
      <c r="BM445" s="33"/>
      <c r="BN445" s="33"/>
      <c r="BO445" s="34"/>
      <c r="BP445" s="23"/>
      <c r="BQ445" s="24"/>
      <c r="BR445" s="25"/>
    </row>
    <row r="446" spans="1:70" s="22" customFormat="1" ht="137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52"/>
      <c r="O446" s="52"/>
      <c r="P446" s="52"/>
      <c r="Q446" s="52"/>
      <c r="R446" s="52"/>
      <c r="S446" s="52"/>
      <c r="T446" s="5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49"/>
      <c r="BB446" s="50"/>
      <c r="BC446" s="47"/>
      <c r="BD446" s="33"/>
      <c r="BE446" s="33"/>
      <c r="BF446" s="33"/>
      <c r="BG446" s="33"/>
      <c r="BH446" s="33"/>
      <c r="BI446" s="33"/>
      <c r="BJ446" s="33"/>
      <c r="BK446" s="44"/>
      <c r="BL446" s="24"/>
      <c r="BM446" s="33"/>
      <c r="BN446" s="33"/>
      <c r="BO446" s="34"/>
      <c r="BP446" s="23"/>
      <c r="BQ446" s="24"/>
      <c r="BR446" s="25"/>
    </row>
    <row r="447" spans="1:70" s="22" customFormat="1" ht="137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52"/>
      <c r="O447" s="52"/>
      <c r="P447" s="52"/>
      <c r="Q447" s="52"/>
      <c r="R447" s="52"/>
      <c r="S447" s="52"/>
      <c r="T447" s="52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49"/>
      <c r="BB447" s="50"/>
      <c r="BC447" s="47"/>
      <c r="BD447" s="33"/>
      <c r="BE447" s="33"/>
      <c r="BF447" s="33"/>
      <c r="BG447" s="33"/>
      <c r="BH447" s="33"/>
      <c r="BI447" s="33"/>
      <c r="BJ447" s="33"/>
      <c r="BK447" s="44"/>
      <c r="BL447" s="24"/>
      <c r="BM447" s="33"/>
      <c r="BN447" s="33"/>
      <c r="BO447" s="34"/>
      <c r="BP447" s="23"/>
      <c r="BQ447" s="24"/>
      <c r="BR447" s="25"/>
    </row>
    <row r="448" spans="1:70" s="22" customFormat="1" ht="137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52"/>
      <c r="O448" s="52"/>
      <c r="P448" s="52"/>
      <c r="Q448" s="52"/>
      <c r="R448" s="52"/>
      <c r="S448" s="52"/>
      <c r="T448" s="52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49"/>
      <c r="BB448" s="50"/>
      <c r="BC448" s="47"/>
      <c r="BD448" s="33"/>
      <c r="BE448" s="33"/>
      <c r="BF448" s="33"/>
      <c r="BG448" s="33"/>
      <c r="BH448" s="33"/>
      <c r="BI448" s="33"/>
      <c r="BJ448" s="33"/>
      <c r="BK448" s="44"/>
      <c r="BL448" s="24"/>
      <c r="BM448" s="33"/>
      <c r="BN448" s="33"/>
      <c r="BO448" s="34"/>
      <c r="BP448" s="23"/>
      <c r="BQ448" s="24"/>
      <c r="BR448" s="25"/>
    </row>
    <row r="449" spans="1:72" s="22" customFormat="1" ht="291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52"/>
      <c r="O449" s="52"/>
      <c r="P449" s="52"/>
      <c r="Q449" s="52"/>
      <c r="R449" s="52"/>
      <c r="S449" s="52"/>
      <c r="T449" s="52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42"/>
      <c r="AZ449" s="38"/>
      <c r="BA449" s="107"/>
      <c r="BB449" s="52"/>
      <c r="BC449" s="42"/>
      <c r="BD449" s="43"/>
      <c r="BE449" s="33"/>
      <c r="BF449" s="33"/>
      <c r="BG449" s="33"/>
      <c r="BH449" s="33"/>
      <c r="BI449" s="3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2" s="22" customFormat="1" ht="291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42"/>
      <c r="L450" s="42"/>
      <c r="M450" s="42"/>
      <c r="N450" s="52"/>
      <c r="O450" s="52"/>
      <c r="P450" s="52"/>
      <c r="Q450" s="52"/>
      <c r="R450" s="52"/>
      <c r="S450" s="52"/>
      <c r="T450" s="52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42"/>
      <c r="AZ450" s="38"/>
      <c r="BA450" s="107"/>
      <c r="BB450" s="61"/>
      <c r="BC450" s="42"/>
      <c r="BD450" s="43"/>
      <c r="BE450" s="33"/>
      <c r="BF450" s="33"/>
      <c r="BG450" s="33"/>
      <c r="BH450" s="33"/>
      <c r="BI450" s="33"/>
      <c r="BJ450" s="33"/>
      <c r="BK450" s="33"/>
      <c r="BL450" s="24"/>
      <c r="BM450" s="33"/>
      <c r="BN450" s="33"/>
      <c r="BO450" s="34"/>
      <c r="BP450" s="23"/>
      <c r="BQ450" s="24"/>
      <c r="BR450" s="25"/>
    </row>
    <row r="451" spans="1:72" s="22" customFormat="1" ht="197.2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3"/>
      <c r="O451" s="43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107"/>
      <c r="BB451" s="42"/>
      <c r="BC451" s="42"/>
      <c r="BD451" s="33"/>
      <c r="BE451" s="33"/>
      <c r="BF451" s="33"/>
      <c r="BG451" s="33"/>
      <c r="BH451" s="33"/>
      <c r="BI451" s="33"/>
      <c r="BJ451" s="33"/>
      <c r="BK451" s="44"/>
      <c r="BL451" s="24"/>
      <c r="BM451" s="33"/>
      <c r="BN451" s="33"/>
      <c r="BO451" s="34"/>
      <c r="BP451" s="23"/>
      <c r="BQ451" s="24"/>
      <c r="BR451" s="25"/>
    </row>
    <row r="452" spans="1:72" s="22" customFormat="1" ht="197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3"/>
      <c r="O452" s="43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56"/>
      <c r="BB452" s="47"/>
      <c r="BC452" s="47"/>
      <c r="BD452" s="33"/>
      <c r="BE452" s="33"/>
      <c r="BF452" s="33"/>
      <c r="BG452" s="33"/>
      <c r="BH452" s="33"/>
      <c r="BI452" s="33"/>
      <c r="BJ452" s="33"/>
      <c r="BK452" s="44"/>
      <c r="BL452" s="24"/>
      <c r="BM452" s="33"/>
      <c r="BN452" s="33"/>
      <c r="BO452" s="34"/>
      <c r="BP452" s="23"/>
      <c r="BQ452" s="24"/>
      <c r="BR452" s="25"/>
    </row>
    <row r="453" spans="1:72" s="22" customFormat="1" ht="279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53"/>
      <c r="O453" s="53"/>
      <c r="P453" s="53"/>
      <c r="Q453" s="53"/>
      <c r="R453" s="53"/>
      <c r="S453" s="53"/>
      <c r="T453" s="5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107"/>
      <c r="BB453" s="51"/>
      <c r="BC453" s="51"/>
      <c r="BD453" s="33"/>
      <c r="BE453" s="33"/>
      <c r="BF453" s="33"/>
      <c r="BG453" s="33"/>
      <c r="BH453" s="33"/>
      <c r="BI453" s="3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2" s="22" customFormat="1" ht="171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42"/>
      <c r="N454" s="43"/>
      <c r="O454" s="43"/>
      <c r="P454" s="43"/>
      <c r="Q454" s="43"/>
      <c r="R454" s="43"/>
      <c r="S454" s="43"/>
      <c r="T454" s="4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107"/>
      <c r="BB454" s="43"/>
      <c r="BC454" s="43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2" s="22" customFormat="1" ht="129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43"/>
      <c r="O455" s="43"/>
      <c r="P455" s="43"/>
      <c r="Q455" s="43"/>
      <c r="R455" s="43"/>
      <c r="S455" s="43"/>
      <c r="T455" s="4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54"/>
      <c r="BB455" s="52"/>
      <c r="BC455" s="52"/>
      <c r="BD455" s="33"/>
      <c r="BE455" s="33"/>
      <c r="BF455" s="33"/>
      <c r="BG455" s="33"/>
      <c r="BH455" s="33"/>
      <c r="BI455" s="33"/>
      <c r="BJ455" s="33"/>
      <c r="BK455" s="44"/>
      <c r="BL455" s="24"/>
      <c r="BM455" s="33"/>
      <c r="BN455" s="33"/>
      <c r="BO455" s="34"/>
      <c r="BP455" s="23"/>
      <c r="BQ455" s="24"/>
      <c r="BR455" s="25"/>
    </row>
    <row r="456" spans="1:72" s="22" customFormat="1" ht="187.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52"/>
      <c r="N456" s="52"/>
      <c r="O456" s="52"/>
      <c r="P456" s="52"/>
      <c r="Q456" s="52"/>
      <c r="R456" s="52"/>
      <c r="S456" s="52"/>
      <c r="T456" s="5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107"/>
      <c r="BB456" s="43"/>
      <c r="BC456" s="43"/>
      <c r="BD456" s="33"/>
      <c r="BE456" s="33"/>
      <c r="BF456" s="33"/>
      <c r="BG456" s="33"/>
      <c r="BH456" s="33"/>
      <c r="BI456" s="33"/>
      <c r="BJ456" s="34"/>
      <c r="BK456" s="34"/>
      <c r="BL456" s="24"/>
      <c r="BM456" s="21"/>
      <c r="BN456" s="21"/>
      <c r="BO456" s="21"/>
      <c r="BP456" s="21"/>
      <c r="BQ456" s="23"/>
      <c r="BR456" s="24"/>
      <c r="BS456" s="25"/>
      <c r="BT456" s="30"/>
    </row>
    <row r="457" spans="1:72" s="22" customFormat="1" ht="187.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107"/>
      <c r="N457" s="32"/>
      <c r="O457" s="31"/>
      <c r="P457" s="32"/>
      <c r="Q457" s="32"/>
      <c r="R457" s="32"/>
      <c r="S457" s="32"/>
      <c r="T457" s="3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33"/>
      <c r="AO457" s="33"/>
      <c r="AP457" s="33"/>
      <c r="AQ457" s="33"/>
      <c r="AR457" s="33"/>
      <c r="AS457" s="33"/>
      <c r="AT457" s="33"/>
      <c r="AU457" s="33"/>
      <c r="AV457" s="33"/>
      <c r="AW457" s="33"/>
      <c r="AX457" s="33"/>
      <c r="AY457" s="33"/>
      <c r="AZ457" s="33"/>
      <c r="BA457" s="33"/>
      <c r="BB457" s="33"/>
      <c r="BC457" s="33"/>
      <c r="BD457" s="33"/>
      <c r="BE457" s="33"/>
      <c r="BF457" s="33"/>
      <c r="BG457" s="33"/>
      <c r="BH457" s="33"/>
      <c r="BI457" s="33"/>
      <c r="BJ457" s="34"/>
      <c r="BK457" s="34"/>
      <c r="BL457" s="24"/>
      <c r="BM457" s="25"/>
      <c r="BN457" s="21"/>
      <c r="BO457" s="21"/>
      <c r="BP457" s="21"/>
      <c r="BQ457" s="23"/>
      <c r="BR457" s="24"/>
      <c r="BS457" s="25"/>
      <c r="BT457" s="30"/>
    </row>
    <row r="458" spans="1:72" s="22" customFormat="1" ht="409.6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3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33"/>
      <c r="AO458" s="33"/>
      <c r="AP458" s="33"/>
      <c r="AQ458" s="33"/>
      <c r="AR458" s="34"/>
      <c r="AS458" s="33"/>
      <c r="AT458" s="34"/>
      <c r="AU458" s="33"/>
      <c r="AV458" s="33"/>
      <c r="AW458" s="33"/>
      <c r="AX458" s="33"/>
      <c r="AY458" s="33"/>
      <c r="AZ458" s="33"/>
      <c r="BA458" s="33"/>
      <c r="BB458" s="33"/>
      <c r="BC458" s="33"/>
      <c r="BD458" s="33"/>
      <c r="BE458" s="33"/>
      <c r="BF458" s="33"/>
      <c r="BG458" s="33"/>
      <c r="BH458" s="33"/>
      <c r="BI458" s="33"/>
      <c r="BJ458" s="34"/>
      <c r="BK458" s="34"/>
      <c r="BL458" s="24"/>
      <c r="BM458" s="25"/>
      <c r="BN458" s="21"/>
      <c r="BO458" s="21"/>
      <c r="BP458" s="21"/>
      <c r="BQ458" s="23"/>
      <c r="BR458" s="24"/>
      <c r="BS458" s="25"/>
      <c r="BT458" s="30"/>
    </row>
    <row r="459" spans="1:72" s="22" customFormat="1" ht="409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3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107"/>
      <c r="BB459" s="43"/>
      <c r="BC459" s="43"/>
      <c r="BD459" s="33"/>
      <c r="BE459" s="33"/>
      <c r="BF459" s="33"/>
      <c r="BG459" s="33"/>
      <c r="BH459" s="33"/>
      <c r="BI459" s="33"/>
      <c r="BJ459" s="34"/>
      <c r="BK459" s="34"/>
      <c r="BL459" s="24"/>
      <c r="BM459" s="25"/>
      <c r="BN459" s="21"/>
      <c r="BO459" s="21"/>
      <c r="BP459" s="21"/>
      <c r="BQ459" s="23"/>
      <c r="BR459" s="24"/>
      <c r="BS459" s="25"/>
      <c r="BT459" s="30"/>
    </row>
    <row r="460" spans="1:72" s="22" customFormat="1" ht="194.2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107"/>
      <c r="N460" s="32"/>
      <c r="O460" s="31"/>
      <c r="P460" s="32"/>
      <c r="Q460" s="32"/>
      <c r="R460" s="32"/>
      <c r="S460" s="32"/>
      <c r="T460" s="32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33"/>
      <c r="BB460" s="33"/>
      <c r="BC460" s="33"/>
      <c r="BD460" s="33"/>
      <c r="BE460" s="33"/>
      <c r="BF460" s="33"/>
      <c r="BG460" s="33"/>
      <c r="BH460" s="33"/>
      <c r="BI460" s="33"/>
      <c r="BJ460" s="34"/>
      <c r="BK460" s="34"/>
      <c r="BL460" s="24"/>
      <c r="BM460" s="25"/>
      <c r="BN460" s="36"/>
      <c r="BO460" s="36"/>
      <c r="BP460" s="36"/>
      <c r="BQ460" s="40"/>
      <c r="BR460" s="26"/>
      <c r="BS460" s="36"/>
      <c r="BT460" s="30"/>
    </row>
    <row r="461" spans="1:72" s="22" customFormat="1" ht="219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33"/>
      <c r="BB461" s="21"/>
      <c r="BC461" s="21"/>
      <c r="BD461" s="21"/>
      <c r="BE461" s="21"/>
      <c r="BF461" s="21"/>
      <c r="BG461" s="21"/>
      <c r="BH461" s="21"/>
      <c r="BI461" s="21"/>
      <c r="BJ461" s="21"/>
      <c r="BK461" s="23"/>
      <c r="BL461" s="24"/>
      <c r="BM461" s="25"/>
      <c r="BN461" s="36"/>
      <c r="BO461" s="36"/>
      <c r="BP461" s="36"/>
      <c r="BQ461" s="40"/>
      <c r="BR461" s="26"/>
      <c r="BS461" s="36"/>
      <c r="BT461" s="30"/>
    </row>
    <row r="462" spans="1:72" s="22" customFormat="1" ht="198.7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31"/>
      <c r="L462" s="6"/>
      <c r="M462" s="33"/>
      <c r="N462" s="41"/>
      <c r="O462" s="41"/>
      <c r="P462" s="41"/>
      <c r="Q462" s="41"/>
      <c r="R462" s="41"/>
      <c r="S462" s="41"/>
      <c r="T462" s="41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  <c r="AH462" s="33"/>
      <c r="AI462" s="33"/>
      <c r="AJ462" s="33"/>
      <c r="AK462" s="33"/>
      <c r="AL462" s="33"/>
      <c r="AM462" s="33"/>
      <c r="AN462" s="33"/>
      <c r="AO462" s="33"/>
      <c r="AP462" s="33"/>
      <c r="AQ462" s="33"/>
      <c r="AR462" s="33"/>
      <c r="AS462" s="33"/>
      <c r="AT462" s="33"/>
      <c r="AU462" s="33"/>
      <c r="AV462" s="33"/>
      <c r="AW462" s="33"/>
      <c r="AX462" s="33"/>
      <c r="AY462" s="33"/>
      <c r="AZ462" s="33"/>
      <c r="BA462" s="33"/>
      <c r="BB462" s="33"/>
      <c r="BC462" s="33"/>
      <c r="BD462" s="33"/>
      <c r="BE462" s="33"/>
      <c r="BF462" s="33"/>
      <c r="BG462" s="33"/>
      <c r="BH462" s="33"/>
      <c r="BI462" s="33"/>
      <c r="BJ462" s="34"/>
      <c r="BK462" s="29"/>
      <c r="BL462" s="24"/>
      <c r="BM462" s="25"/>
      <c r="BN462" s="21"/>
      <c r="BO462" s="21"/>
      <c r="BP462" s="21"/>
      <c r="BQ462" s="23"/>
      <c r="BR462" s="24"/>
      <c r="BS462" s="25"/>
      <c r="BT462" s="30"/>
    </row>
    <row r="463" spans="1:72" s="22" customFormat="1" ht="198.7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31"/>
      <c r="L463" s="6"/>
      <c r="M463" s="33"/>
      <c r="N463" s="34"/>
      <c r="O463" s="34"/>
      <c r="P463" s="34"/>
      <c r="Q463" s="34"/>
      <c r="R463" s="34"/>
      <c r="S463" s="34"/>
      <c r="T463" s="34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  <c r="AG463" s="33"/>
      <c r="AH463" s="33"/>
      <c r="AI463" s="33"/>
      <c r="AJ463" s="33"/>
      <c r="AK463" s="33"/>
      <c r="AL463" s="33"/>
      <c r="AM463" s="33"/>
      <c r="AN463" s="33"/>
      <c r="AO463" s="33"/>
      <c r="AP463" s="33"/>
      <c r="AQ463" s="33"/>
      <c r="AR463" s="33"/>
      <c r="AS463" s="33"/>
      <c r="AT463" s="33"/>
      <c r="AU463" s="33"/>
      <c r="AV463" s="33"/>
      <c r="AW463" s="33"/>
      <c r="AX463" s="33"/>
      <c r="AY463" s="33"/>
      <c r="AZ463" s="33"/>
      <c r="BA463" s="33"/>
      <c r="BB463" s="33"/>
      <c r="BC463" s="33"/>
      <c r="BD463" s="33"/>
      <c r="BE463" s="33"/>
      <c r="BF463" s="33"/>
      <c r="BG463" s="33"/>
      <c r="BH463" s="33"/>
      <c r="BI463" s="33"/>
      <c r="BJ463" s="34"/>
      <c r="BK463" s="29"/>
      <c r="BL463" s="24"/>
      <c r="BM463" s="25"/>
      <c r="BN463" s="21"/>
      <c r="BO463" s="21"/>
      <c r="BP463" s="21"/>
      <c r="BQ463" s="23"/>
      <c r="BR463" s="24"/>
      <c r="BS463" s="25"/>
      <c r="BT463" s="30"/>
    </row>
    <row r="464" spans="1:72" s="22" customFormat="1" ht="198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31"/>
      <c r="L464" s="6"/>
      <c r="M464" s="33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33"/>
      <c r="AO464" s="33"/>
      <c r="AP464" s="33"/>
      <c r="AQ464" s="33"/>
      <c r="AR464" s="33"/>
      <c r="AS464" s="33"/>
      <c r="AT464" s="33"/>
      <c r="AU464" s="33"/>
      <c r="AV464" s="33"/>
      <c r="AW464" s="33"/>
      <c r="AX464" s="33"/>
      <c r="AY464" s="33"/>
      <c r="AZ464" s="33"/>
      <c r="BA464" s="33"/>
      <c r="BB464" s="33"/>
      <c r="BC464" s="33"/>
      <c r="BD464" s="33"/>
      <c r="BE464" s="33"/>
      <c r="BF464" s="33"/>
      <c r="BG464" s="33"/>
      <c r="BH464" s="33"/>
      <c r="BI464" s="33"/>
      <c r="BJ464" s="34"/>
      <c r="BK464" s="29"/>
      <c r="BL464" s="24"/>
      <c r="BM464" s="25"/>
      <c r="BN464" s="21"/>
      <c r="BO464" s="21"/>
      <c r="BP464" s="21"/>
      <c r="BQ464" s="23"/>
      <c r="BR464" s="24"/>
      <c r="BS464" s="25"/>
      <c r="BT464" s="30"/>
    </row>
    <row r="465" spans="1:72" s="22" customFormat="1" ht="146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31"/>
      <c r="L465" s="6"/>
      <c r="M465" s="33"/>
      <c r="N465" s="32"/>
      <c r="O465" s="31"/>
      <c r="P465" s="32"/>
      <c r="Q465" s="32"/>
      <c r="R465" s="32"/>
      <c r="S465" s="32"/>
      <c r="T465" s="32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33"/>
      <c r="AO465" s="33"/>
      <c r="AP465" s="33"/>
      <c r="AQ465" s="33"/>
      <c r="AR465" s="33"/>
      <c r="AS465" s="33"/>
      <c r="AT465" s="33"/>
      <c r="AU465" s="33"/>
      <c r="AV465" s="33"/>
      <c r="AW465" s="33"/>
      <c r="AX465" s="33"/>
      <c r="AY465" s="33"/>
      <c r="AZ465" s="33"/>
      <c r="BA465" s="33"/>
      <c r="BB465" s="33"/>
      <c r="BC465" s="33"/>
      <c r="BD465" s="33"/>
      <c r="BE465" s="33"/>
      <c r="BF465" s="33"/>
      <c r="BG465" s="33"/>
      <c r="BH465" s="33"/>
      <c r="BI465" s="33"/>
      <c r="BJ465" s="34"/>
      <c r="BK465" s="29"/>
      <c r="BL465" s="24"/>
      <c r="BM465" s="25"/>
      <c r="BN465" s="21"/>
      <c r="BO465" s="21"/>
      <c r="BP465" s="21"/>
      <c r="BQ465" s="23"/>
      <c r="BR465" s="24"/>
      <c r="BS465" s="25"/>
      <c r="BT465" s="30"/>
    </row>
    <row r="466" spans="1:72" s="22" customFormat="1" ht="227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31"/>
      <c r="L466" s="6"/>
      <c r="M466" s="33"/>
      <c r="N466" s="32"/>
      <c r="O466" s="31"/>
      <c r="P466" s="32"/>
      <c r="Q466" s="32"/>
      <c r="R466" s="32"/>
      <c r="S466" s="32"/>
      <c r="T466" s="32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33"/>
      <c r="AO466" s="33"/>
      <c r="AP466" s="33"/>
      <c r="AQ466" s="33"/>
      <c r="AR466" s="33"/>
      <c r="AS466" s="33"/>
      <c r="AT466" s="33"/>
      <c r="AU466" s="33"/>
      <c r="AV466" s="33"/>
      <c r="AW466" s="33"/>
      <c r="AX466" s="33"/>
      <c r="AY466" s="33"/>
      <c r="AZ466" s="33"/>
      <c r="BA466" s="33"/>
      <c r="BB466" s="33"/>
      <c r="BC466" s="33"/>
      <c r="BD466" s="33"/>
      <c r="BE466" s="33"/>
      <c r="BF466" s="33"/>
      <c r="BG466" s="33"/>
      <c r="BH466" s="33"/>
      <c r="BI466" s="33"/>
      <c r="BJ466" s="34"/>
      <c r="BK466" s="29"/>
      <c r="BL466" s="24"/>
      <c r="BM466" s="25"/>
      <c r="BN466" s="21"/>
      <c r="BO466" s="21"/>
      <c r="BP466" s="21"/>
      <c r="BQ466" s="23"/>
      <c r="BR466" s="24"/>
      <c r="BS466" s="25"/>
      <c r="BT466" s="30"/>
    </row>
    <row r="467" spans="1:72" s="22" customFormat="1" ht="15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31"/>
      <c r="L467" s="6"/>
      <c r="M467" s="33"/>
      <c r="N467" s="32"/>
      <c r="O467" s="32"/>
      <c r="P467" s="32"/>
      <c r="Q467" s="32"/>
      <c r="R467" s="32"/>
      <c r="S467" s="32"/>
      <c r="T467" s="32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G467" s="33"/>
      <c r="AH467" s="33"/>
      <c r="AI467" s="33"/>
      <c r="AJ467" s="33"/>
      <c r="AK467" s="33"/>
      <c r="AL467" s="33"/>
      <c r="AM467" s="33"/>
      <c r="AN467" s="33"/>
      <c r="AO467" s="33"/>
      <c r="AP467" s="33"/>
      <c r="AQ467" s="33"/>
      <c r="AR467" s="33"/>
      <c r="AS467" s="33"/>
      <c r="AT467" s="33"/>
      <c r="AU467" s="33"/>
      <c r="AV467" s="33"/>
      <c r="AW467" s="33"/>
      <c r="AX467" s="33"/>
      <c r="AY467" s="33"/>
      <c r="AZ467" s="33"/>
      <c r="BA467" s="33"/>
      <c r="BB467" s="33"/>
      <c r="BC467" s="33"/>
      <c r="BD467" s="33"/>
      <c r="BE467" s="33"/>
      <c r="BF467" s="33"/>
      <c r="BG467" s="33"/>
      <c r="BH467" s="33"/>
      <c r="BI467" s="33"/>
      <c r="BJ467" s="34"/>
      <c r="BK467" s="29"/>
      <c r="BL467" s="24"/>
      <c r="BM467" s="25"/>
      <c r="BN467" s="21"/>
      <c r="BO467" s="21"/>
      <c r="BP467" s="21"/>
      <c r="BQ467" s="23"/>
      <c r="BR467" s="24"/>
      <c r="BS467" s="25"/>
      <c r="BT467" s="30"/>
    </row>
    <row r="468" spans="1:72" s="22" customFormat="1" ht="15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31"/>
      <c r="L468" s="6"/>
      <c r="M468" s="33"/>
      <c r="N468" s="32"/>
      <c r="O468" s="31"/>
      <c r="P468" s="32"/>
      <c r="Q468" s="32"/>
      <c r="R468" s="32"/>
      <c r="S468" s="32"/>
      <c r="T468" s="32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  <c r="AG468" s="33"/>
      <c r="AH468" s="33"/>
      <c r="AI468" s="33"/>
      <c r="AJ468" s="33"/>
      <c r="AK468" s="33"/>
      <c r="AL468" s="33"/>
      <c r="AM468" s="33"/>
      <c r="AN468" s="33"/>
      <c r="AO468" s="33"/>
      <c r="AP468" s="33"/>
      <c r="AQ468" s="33"/>
      <c r="AR468" s="33"/>
      <c r="AS468" s="33"/>
      <c r="AT468" s="33"/>
      <c r="AU468" s="33"/>
      <c r="AV468" s="33"/>
      <c r="AW468" s="33"/>
      <c r="AX468" s="33"/>
      <c r="AY468" s="33"/>
      <c r="AZ468" s="33"/>
      <c r="BA468" s="33"/>
      <c r="BB468" s="33"/>
      <c r="BC468" s="33"/>
      <c r="BD468" s="33"/>
      <c r="BE468" s="33"/>
      <c r="BF468" s="33"/>
      <c r="BG468" s="33"/>
      <c r="BH468" s="33"/>
      <c r="BI468" s="33"/>
      <c r="BJ468" s="34"/>
      <c r="BK468" s="29"/>
      <c r="BL468" s="24"/>
      <c r="BM468" s="25"/>
      <c r="BN468" s="36"/>
      <c r="BO468" s="36"/>
      <c r="BP468" s="36"/>
      <c r="BQ468" s="40"/>
      <c r="BR468" s="26"/>
      <c r="BS468" s="36"/>
      <c r="BT468" s="30"/>
    </row>
    <row r="469" spans="1:72" s="22" customFormat="1" ht="182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31"/>
      <c r="L469" s="6"/>
      <c r="M469" s="33"/>
      <c r="N469" s="34"/>
      <c r="O469" s="34"/>
      <c r="P469" s="34"/>
      <c r="Q469" s="34"/>
      <c r="R469" s="34"/>
      <c r="S469" s="34"/>
      <c r="T469" s="34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33"/>
      <c r="AO469" s="33"/>
      <c r="AP469" s="33"/>
      <c r="AQ469" s="33"/>
      <c r="AR469" s="33"/>
      <c r="AS469" s="33"/>
      <c r="AT469" s="33"/>
      <c r="AU469" s="33"/>
      <c r="AV469" s="33"/>
      <c r="AW469" s="33"/>
      <c r="AX469" s="33"/>
      <c r="AY469" s="33"/>
      <c r="AZ469" s="33"/>
      <c r="BA469" s="33"/>
      <c r="BB469" s="21"/>
      <c r="BC469" s="21"/>
      <c r="BD469" s="21"/>
      <c r="BE469" s="21"/>
      <c r="BF469" s="21"/>
      <c r="BG469" s="33"/>
      <c r="BH469" s="33"/>
      <c r="BI469" s="34"/>
      <c r="BJ469" s="21"/>
      <c r="BK469" s="23"/>
      <c r="BL469" s="24"/>
      <c r="BM469" s="25"/>
      <c r="BN469" s="36"/>
      <c r="BO469" s="36"/>
      <c r="BP469" s="36"/>
      <c r="BQ469" s="40"/>
      <c r="BR469" s="26"/>
      <c r="BS469" s="36"/>
      <c r="BT469" s="30"/>
    </row>
    <row r="470" spans="1:72" s="22" customFormat="1" ht="182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31"/>
      <c r="L470" s="6"/>
      <c r="M470" s="33"/>
      <c r="N470" s="34"/>
      <c r="O470" s="34"/>
      <c r="P470" s="34"/>
      <c r="Q470" s="34"/>
      <c r="R470" s="34"/>
      <c r="S470" s="34"/>
      <c r="T470" s="32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3"/>
      <c r="AQ470" s="33"/>
      <c r="AR470" s="33"/>
      <c r="AS470" s="33"/>
      <c r="AT470" s="33"/>
      <c r="AU470" s="33"/>
      <c r="AV470" s="33"/>
      <c r="AW470" s="33"/>
      <c r="AX470" s="33"/>
      <c r="AY470" s="33"/>
      <c r="AZ470" s="33"/>
      <c r="BA470" s="33"/>
      <c r="BB470" s="21"/>
      <c r="BC470" s="21"/>
      <c r="BD470" s="21"/>
      <c r="BE470" s="21"/>
      <c r="BF470" s="21"/>
      <c r="BG470" s="21"/>
      <c r="BH470" s="21"/>
      <c r="BI470" s="21"/>
      <c r="BJ470" s="21"/>
      <c r="BK470" s="23"/>
      <c r="BL470" s="24"/>
      <c r="BM470" s="25"/>
      <c r="BN470" s="36"/>
      <c r="BO470" s="36"/>
      <c r="BP470" s="36"/>
      <c r="BQ470" s="40"/>
      <c r="BR470" s="26"/>
      <c r="BS470" s="36"/>
      <c r="BT470" s="30"/>
    </row>
    <row r="471" spans="1:72" s="22" customFormat="1" ht="312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31"/>
      <c r="L471" s="6"/>
      <c r="M471" s="33"/>
      <c r="N471" s="32"/>
      <c r="O471" s="32"/>
      <c r="P471" s="32"/>
      <c r="Q471" s="32"/>
      <c r="R471" s="32"/>
      <c r="S471" s="32"/>
      <c r="T471" s="32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  <c r="AH471" s="33"/>
      <c r="AI471" s="33"/>
      <c r="AJ471" s="33"/>
      <c r="AK471" s="33"/>
      <c r="AL471" s="33"/>
      <c r="AM471" s="33"/>
      <c r="AN471" s="33"/>
      <c r="AO471" s="33"/>
      <c r="AP471" s="33"/>
      <c r="AQ471" s="33"/>
      <c r="AR471" s="33"/>
      <c r="AS471" s="33"/>
      <c r="AT471" s="33"/>
      <c r="AU471" s="33"/>
      <c r="AV471" s="33"/>
      <c r="AW471" s="33"/>
      <c r="AX471" s="33"/>
      <c r="AY471" s="33"/>
      <c r="AZ471" s="33"/>
      <c r="BA471" s="62"/>
      <c r="BB471" s="33"/>
      <c r="BC471" s="33"/>
      <c r="BD471" s="34"/>
      <c r="BE471" s="33"/>
      <c r="BF471" s="33"/>
      <c r="BG471" s="33"/>
      <c r="BH471" s="33"/>
      <c r="BI471" s="34"/>
      <c r="BJ471" s="33"/>
      <c r="BK471" s="29"/>
      <c r="BL471" s="24"/>
      <c r="BM471" s="25"/>
      <c r="BN471" s="26"/>
    </row>
    <row r="472" spans="1:72" s="22" customFormat="1" ht="174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31"/>
      <c r="L472" s="6"/>
      <c r="M472" s="33"/>
      <c r="N472" s="32"/>
      <c r="O472" s="31"/>
      <c r="P472" s="32"/>
      <c r="Q472" s="32"/>
      <c r="R472" s="32"/>
      <c r="S472" s="32"/>
      <c r="T472" s="32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  <c r="AH472" s="33"/>
      <c r="AI472" s="33"/>
      <c r="AJ472" s="33"/>
      <c r="AK472" s="33"/>
      <c r="AL472" s="33"/>
      <c r="AM472" s="33"/>
      <c r="AN472" s="33"/>
      <c r="AO472" s="33"/>
      <c r="AP472" s="33"/>
      <c r="AQ472" s="33"/>
      <c r="AR472" s="33"/>
      <c r="AS472" s="33"/>
      <c r="AT472" s="33"/>
      <c r="AU472" s="33"/>
      <c r="AV472" s="33"/>
      <c r="AW472" s="33"/>
      <c r="AX472" s="33"/>
      <c r="AY472" s="33"/>
      <c r="AZ472" s="33"/>
      <c r="BA472" s="33"/>
      <c r="BB472" s="33"/>
      <c r="BC472" s="33"/>
      <c r="BD472" s="34"/>
      <c r="BE472" s="33"/>
      <c r="BF472" s="33"/>
      <c r="BG472" s="33"/>
      <c r="BH472" s="33"/>
      <c r="BI472" s="34"/>
      <c r="BJ472" s="33"/>
      <c r="BK472" s="29"/>
      <c r="BL472" s="24"/>
      <c r="BM472" s="25"/>
      <c r="BN472" s="26"/>
    </row>
    <row r="473" spans="1:72" s="22" customFormat="1" ht="167.2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31"/>
      <c r="L473" s="6"/>
      <c r="M473" s="33"/>
      <c r="N473" s="34"/>
      <c r="O473" s="34"/>
      <c r="P473" s="34"/>
      <c r="Q473" s="34"/>
      <c r="R473" s="34"/>
      <c r="S473" s="34"/>
      <c r="T473" s="34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G473" s="33"/>
      <c r="AH473" s="33"/>
      <c r="AI473" s="33"/>
      <c r="AJ473" s="33"/>
      <c r="AK473" s="33"/>
      <c r="AL473" s="33"/>
      <c r="AM473" s="33"/>
      <c r="AN473" s="33"/>
      <c r="AO473" s="33"/>
      <c r="AP473" s="33"/>
      <c r="AQ473" s="33"/>
      <c r="AR473" s="33"/>
      <c r="AS473" s="33"/>
      <c r="AT473" s="33"/>
      <c r="AU473" s="33"/>
      <c r="AV473" s="33"/>
      <c r="AW473" s="33"/>
      <c r="AX473" s="33"/>
      <c r="AY473" s="33"/>
      <c r="AZ473" s="33"/>
      <c r="BA473" s="62"/>
      <c r="BB473" s="33"/>
      <c r="BC473" s="33"/>
      <c r="BD473" s="34"/>
      <c r="BE473" s="33"/>
      <c r="BF473" s="33"/>
      <c r="BG473" s="33"/>
      <c r="BH473" s="33"/>
      <c r="BI473" s="34"/>
      <c r="BJ473" s="33"/>
      <c r="BK473" s="29"/>
      <c r="BL473" s="24"/>
      <c r="BM473" s="25"/>
      <c r="BN473" s="26"/>
    </row>
    <row r="474" spans="1:72" s="22" customFormat="1" ht="167.2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31"/>
      <c r="L474" s="6"/>
      <c r="M474" s="33"/>
      <c r="N474" s="34"/>
      <c r="O474" s="34"/>
      <c r="P474" s="34"/>
      <c r="Q474" s="34"/>
      <c r="R474" s="34"/>
      <c r="S474" s="34"/>
      <c r="T474" s="34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  <c r="AH474" s="33"/>
      <c r="AI474" s="33"/>
      <c r="AJ474" s="33"/>
      <c r="AK474" s="33"/>
      <c r="AL474" s="33"/>
      <c r="AM474" s="33"/>
      <c r="AN474" s="33"/>
      <c r="AO474" s="33"/>
      <c r="AP474" s="33"/>
      <c r="AQ474" s="33"/>
      <c r="AR474" s="33"/>
      <c r="AS474" s="33"/>
      <c r="AT474" s="33"/>
      <c r="AU474" s="33"/>
      <c r="AV474" s="33"/>
      <c r="AW474" s="33"/>
      <c r="AX474" s="33"/>
      <c r="AY474" s="33"/>
      <c r="AZ474" s="33"/>
      <c r="BA474" s="33"/>
      <c r="BB474" s="33"/>
      <c r="BC474" s="33"/>
      <c r="BD474" s="34"/>
      <c r="BE474" s="33"/>
      <c r="BF474" s="33"/>
      <c r="BG474" s="33"/>
      <c r="BH474" s="33"/>
      <c r="BI474" s="34"/>
      <c r="BJ474" s="33"/>
      <c r="BK474" s="29"/>
      <c r="BL474" s="24"/>
      <c r="BM474" s="25"/>
      <c r="BN474" s="26"/>
    </row>
    <row r="475" spans="1:72" s="22" customFormat="1" ht="167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31"/>
      <c r="L475" s="6"/>
      <c r="M475" s="33"/>
      <c r="N475" s="34"/>
      <c r="O475" s="34"/>
      <c r="P475" s="32"/>
      <c r="Q475" s="32"/>
      <c r="R475" s="32"/>
      <c r="S475" s="32"/>
      <c r="T475" s="32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33"/>
      <c r="AO475" s="33"/>
      <c r="AP475" s="33"/>
      <c r="AQ475" s="33"/>
      <c r="AR475" s="33"/>
      <c r="AS475" s="33"/>
      <c r="AT475" s="33"/>
      <c r="AU475" s="33"/>
      <c r="AV475" s="33"/>
      <c r="AW475" s="33"/>
      <c r="AX475" s="33"/>
      <c r="AY475" s="33"/>
      <c r="AZ475" s="33"/>
      <c r="BA475" s="33"/>
      <c r="BB475" s="33"/>
      <c r="BC475" s="33"/>
      <c r="BD475" s="34"/>
      <c r="BE475" s="33"/>
      <c r="BF475" s="33"/>
      <c r="BG475" s="33"/>
      <c r="BH475" s="33"/>
      <c r="BI475" s="34"/>
      <c r="BJ475" s="33"/>
      <c r="BK475" s="29"/>
      <c r="BL475" s="24"/>
      <c r="BM475" s="25"/>
      <c r="BN475" s="26"/>
    </row>
    <row r="476" spans="1:72" s="22" customFormat="1" ht="372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31"/>
      <c r="L476" s="6"/>
      <c r="M476" s="33"/>
      <c r="N476" s="31"/>
      <c r="O476" s="31"/>
      <c r="P476" s="31"/>
      <c r="Q476" s="31"/>
      <c r="R476" s="31"/>
      <c r="S476" s="31"/>
      <c r="T476" s="3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1"/>
      <c r="BF476" s="21"/>
      <c r="BG476" s="21"/>
      <c r="BH476" s="21"/>
      <c r="BI476" s="21"/>
      <c r="BJ476" s="21"/>
      <c r="BK476" s="21"/>
      <c r="BL476" s="24"/>
      <c r="BM476" s="21"/>
      <c r="BN476" s="21"/>
      <c r="BO476" s="21"/>
      <c r="BP476" s="21"/>
    </row>
    <row r="477" spans="1:72" s="22" customFormat="1" ht="257.2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31"/>
      <c r="L477" s="6"/>
      <c r="M477" s="33"/>
      <c r="N477" s="31"/>
      <c r="O477" s="31"/>
      <c r="P477" s="39"/>
      <c r="Q477" s="39"/>
      <c r="R477" s="39"/>
      <c r="S477" s="39"/>
      <c r="T477" s="38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  <c r="BJ477" s="21"/>
      <c r="BK477" s="21"/>
      <c r="BL477" s="24"/>
      <c r="BM477" s="21"/>
      <c r="BN477" s="21"/>
      <c r="BO477" s="21"/>
      <c r="BP477" s="21"/>
    </row>
    <row r="478" spans="1:72" s="22" customFormat="1" ht="254.2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18"/>
      <c r="L478" s="20"/>
      <c r="M478" s="21"/>
      <c r="N478" s="18"/>
      <c r="O478" s="18"/>
      <c r="P478" s="27"/>
      <c r="Q478" s="27"/>
      <c r="R478" s="27"/>
      <c r="S478" s="27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  <c r="BJ478" s="21"/>
      <c r="BK478" s="21"/>
      <c r="BL478" s="24"/>
      <c r="BM478" s="21"/>
      <c r="BN478" s="21"/>
      <c r="BO478" s="21"/>
      <c r="BP478" s="21"/>
    </row>
    <row r="479" spans="1:72" s="22" customFormat="1" ht="319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18"/>
      <c r="L479" s="20"/>
      <c r="M479" s="21"/>
      <c r="N479" s="23"/>
      <c r="O479" s="23"/>
      <c r="P479" s="23"/>
      <c r="Q479" s="23"/>
      <c r="R479" s="23"/>
      <c r="S479" s="23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  <c r="BJ479" s="21"/>
      <c r="BK479" s="21"/>
      <c r="BL479" s="24"/>
      <c r="BM479" s="21"/>
      <c r="BN479" s="21"/>
      <c r="BO479" s="21"/>
      <c r="BP479" s="21"/>
    </row>
    <row r="480" spans="1:72" s="22" customFormat="1" ht="409.6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31"/>
      <c r="L480" s="31"/>
      <c r="M480" s="31"/>
      <c r="N480" s="32"/>
      <c r="O480" s="31"/>
      <c r="P480" s="32"/>
      <c r="Q480" s="32"/>
      <c r="R480" s="32"/>
      <c r="S480" s="32"/>
      <c r="T480" s="3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33"/>
      <c r="AJ480" s="33"/>
      <c r="AK480" s="33"/>
      <c r="AL480" s="33"/>
      <c r="AM480" s="33"/>
      <c r="AN480" s="33"/>
      <c r="AO480" s="33"/>
      <c r="AP480" s="33"/>
      <c r="AQ480" s="33"/>
      <c r="AR480" s="33"/>
      <c r="AS480" s="33"/>
      <c r="AT480" s="33"/>
      <c r="AU480" s="33"/>
      <c r="AV480" s="33"/>
      <c r="AW480" s="33"/>
      <c r="AX480" s="33"/>
      <c r="AY480" s="33"/>
      <c r="AZ480" s="33"/>
      <c r="BA480" s="33"/>
      <c r="BB480" s="21"/>
      <c r="BC480" s="21"/>
      <c r="BD480" s="21"/>
      <c r="BE480" s="21"/>
      <c r="BF480" s="21"/>
      <c r="BG480" s="21"/>
      <c r="BH480" s="21"/>
      <c r="BI480" s="21"/>
      <c r="BJ480" s="21"/>
      <c r="BK480" s="21"/>
      <c r="BL480" s="24"/>
      <c r="BM480" s="21"/>
      <c r="BN480" s="21"/>
      <c r="BO480" s="21"/>
      <c r="BP480" s="21"/>
    </row>
    <row r="481" spans="1:70" s="22" customFormat="1" ht="141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31"/>
      <c r="L481" s="6"/>
      <c r="M481" s="33"/>
      <c r="N481" s="34"/>
      <c r="O481" s="34"/>
      <c r="P481" s="34"/>
      <c r="Q481" s="34"/>
      <c r="R481" s="34"/>
      <c r="S481" s="34"/>
      <c r="T481" s="35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33"/>
      <c r="AJ481" s="33"/>
      <c r="AK481" s="33"/>
      <c r="AL481" s="33"/>
      <c r="AM481" s="33"/>
      <c r="AN481" s="33"/>
      <c r="AO481" s="33"/>
      <c r="AP481" s="33"/>
      <c r="AQ481" s="33"/>
      <c r="AR481" s="33"/>
      <c r="AS481" s="33"/>
      <c r="AT481" s="33"/>
      <c r="AU481" s="33"/>
      <c r="AV481" s="33"/>
      <c r="AW481" s="33"/>
      <c r="AX481" s="33"/>
      <c r="AY481" s="33"/>
      <c r="AZ481" s="33"/>
      <c r="BA481" s="33"/>
      <c r="BB481" s="21"/>
      <c r="BC481" s="21"/>
      <c r="BD481" s="21"/>
      <c r="BE481" s="21"/>
      <c r="BF481" s="21"/>
      <c r="BG481" s="21"/>
      <c r="BH481" s="21"/>
      <c r="BI481" s="21"/>
      <c r="BJ481" s="21"/>
      <c r="BK481" s="21"/>
      <c r="BL481" s="24"/>
      <c r="BM481" s="21"/>
      <c r="BN481" s="21"/>
      <c r="BO481" s="21"/>
      <c r="BP481" s="21"/>
    </row>
    <row r="482" spans="1:70" s="22" customFormat="1" ht="141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31"/>
      <c r="L482" s="6"/>
      <c r="M482" s="31"/>
      <c r="N482" s="34"/>
      <c r="O482" s="34"/>
      <c r="P482" s="34"/>
      <c r="Q482" s="34"/>
      <c r="R482" s="34"/>
      <c r="S482" s="34"/>
      <c r="T482" s="34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33"/>
      <c r="AJ482" s="33"/>
      <c r="AK482" s="33"/>
      <c r="AL482" s="33"/>
      <c r="AM482" s="33"/>
      <c r="AN482" s="33"/>
      <c r="AO482" s="33"/>
      <c r="AP482" s="33"/>
      <c r="AQ482" s="33"/>
      <c r="AR482" s="33"/>
      <c r="AS482" s="33"/>
      <c r="AT482" s="33"/>
      <c r="AU482" s="33"/>
      <c r="AV482" s="33"/>
      <c r="AW482" s="33"/>
      <c r="AX482" s="33"/>
      <c r="AY482" s="33"/>
      <c r="AZ482" s="33"/>
      <c r="BA482" s="33"/>
      <c r="BB482" s="21"/>
      <c r="BC482" s="21"/>
      <c r="BD482" s="21"/>
      <c r="BE482" s="21"/>
      <c r="BF482" s="21"/>
      <c r="BG482" s="21"/>
      <c r="BH482" s="21"/>
      <c r="BI482" s="21"/>
      <c r="BJ482" s="21"/>
      <c r="BK482" s="21"/>
      <c r="BL482" s="24"/>
      <c r="BM482" s="21"/>
      <c r="BN482" s="21"/>
      <c r="BO482" s="21"/>
      <c r="BP482" s="21"/>
    </row>
    <row r="483" spans="1:70" s="22" customFormat="1" ht="292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31"/>
      <c r="L483" s="6"/>
      <c r="M483" s="33"/>
      <c r="N483" s="37"/>
      <c r="O483" s="31"/>
      <c r="P483" s="37"/>
      <c r="Q483" s="37"/>
      <c r="R483" s="37"/>
      <c r="S483" s="37"/>
      <c r="T483" s="37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21"/>
      <c r="BG483" s="21"/>
      <c r="BH483" s="21"/>
      <c r="BI483" s="21"/>
      <c r="BJ483" s="21"/>
      <c r="BK483" s="21"/>
      <c r="BL483" s="24"/>
      <c r="BM483" s="21"/>
      <c r="BN483" s="21"/>
      <c r="BO483" s="21"/>
      <c r="BP483" s="24"/>
      <c r="BQ483" s="25"/>
      <c r="BR483" s="26"/>
    </row>
    <row r="484" spans="1:70" s="22" customFormat="1" ht="177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31"/>
      <c r="L484" s="6"/>
      <c r="M484" s="33"/>
      <c r="N484" s="31"/>
      <c r="O484" s="31"/>
      <c r="P484" s="39"/>
      <c r="Q484" s="39"/>
      <c r="R484" s="39"/>
      <c r="S484" s="39"/>
      <c r="T484" s="38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1"/>
      <c r="BP484" s="24"/>
      <c r="BQ484" s="25"/>
      <c r="BR484" s="26"/>
    </row>
  </sheetData>
  <autoFilter ref="A2:BM456"/>
  <mergeCells count="3">
    <mergeCell ref="L4:L5"/>
    <mergeCell ref="L16:L17"/>
    <mergeCell ref="L200:L201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84_лот_(Всего)</vt:lpstr>
      <vt:lpstr>84_лот_(Юго-запад)</vt:lpstr>
      <vt:lpstr>'84_лот_(Всего)'!Заголовки_для_печати</vt:lpstr>
      <vt:lpstr>'84_лот_(Юго-запад)'!Заголовки_для_печати</vt:lpstr>
      <vt:lpstr>'84_лот_(Всего)'!Область_печати</vt:lpstr>
      <vt:lpstr>'84_лот_(Юго-запад)'!Область_печати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2016-10-28T07:31:09Z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