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шаблон!$A$2:$BW$50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шаблон!$A$1:$BO$33</definedName>
  </definedNames>
  <calcPr calcId="145621"/>
</workbook>
</file>

<file path=xl/calcChain.xml><?xml version="1.0" encoding="utf-8"?>
<calcChain xmlns="http://schemas.openxmlformats.org/spreadsheetml/2006/main">
  <c r="BD25" i="4" l="1"/>
  <c r="BE25" i="4"/>
  <c r="BF25" i="4"/>
  <c r="BG25" i="4"/>
  <c r="BH25" i="4"/>
  <c r="BI25" i="4"/>
  <c r="BJ25" i="4"/>
  <c r="BK25" i="4"/>
  <c r="BL25" i="4"/>
  <c r="BM25" i="4"/>
  <c r="BN25" i="4"/>
  <c r="BC25" i="4"/>
  <c r="P25" i="4"/>
  <c r="Q25" i="4"/>
  <c r="R25" i="4"/>
  <c r="S25" i="4"/>
  <c r="T25" i="4"/>
  <c r="U25" i="4"/>
  <c r="V25" i="4"/>
  <c r="W25" i="4"/>
  <c r="X25" i="4"/>
  <c r="Y25" i="4"/>
  <c r="AA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U25" i="4"/>
  <c r="O25" i="4"/>
  <c r="O24" i="4"/>
  <c r="R24" i="4" s="1"/>
  <c r="N24" i="4"/>
  <c r="U23" i="4"/>
  <c r="O23" i="4" s="1"/>
  <c r="N23" i="4"/>
  <c r="U22" i="4"/>
  <c r="O22" i="4" s="1"/>
  <c r="N22" i="4"/>
  <c r="N21" i="4"/>
  <c r="O21" i="4" s="1"/>
  <c r="T21" i="4" s="1"/>
  <c r="U20" i="4"/>
  <c r="O20" i="4" s="1"/>
  <c r="N20" i="4"/>
  <c r="BS19" i="4"/>
  <c r="BT19" i="4" s="1"/>
  <c r="AM19" i="4"/>
  <c r="AA19" i="4"/>
  <c r="S19" i="4"/>
  <c r="P19" i="4"/>
  <c r="O18" i="4"/>
  <c r="T18" i="4" s="1"/>
  <c r="N18" i="4"/>
  <c r="U17" i="4"/>
  <c r="O17" i="4" s="1"/>
  <c r="N17" i="4"/>
  <c r="U16" i="4"/>
  <c r="O16" i="4" s="1"/>
  <c r="N16" i="4"/>
  <c r="N15" i="4"/>
  <c r="O15" i="4" s="1"/>
  <c r="T15" i="4" s="1"/>
  <c r="U14" i="4"/>
  <c r="O14" i="4" s="1"/>
  <c r="N14" i="4"/>
  <c r="BS13" i="4"/>
  <c r="BT13" i="4" s="1"/>
  <c r="BE13" i="4"/>
  <c r="AI13" i="4"/>
  <c r="AA13" i="4"/>
  <c r="S13" i="4"/>
  <c r="P13" i="4"/>
  <c r="AM13" i="4" l="1"/>
  <c r="O13" i="4"/>
  <c r="T13" i="4"/>
  <c r="O19" i="4"/>
  <c r="R15" i="4"/>
  <c r="R13" i="4" s="1"/>
  <c r="R18" i="4"/>
  <c r="R21" i="4"/>
  <c r="R19" i="4" s="1"/>
  <c r="AU13" i="4"/>
  <c r="Q15" i="4"/>
  <c r="Q18" i="4"/>
  <c r="U18" i="4" s="1"/>
  <c r="AU19" i="4"/>
  <c r="Q21" i="4"/>
  <c r="Q24" i="4"/>
  <c r="U24" i="4" s="1"/>
  <c r="BE19" i="4" s="1"/>
  <c r="T24" i="4"/>
  <c r="T19" i="4" s="1"/>
  <c r="BN13" i="4" l="1"/>
  <c r="Q19" i="4"/>
  <c r="U21" i="4"/>
  <c r="Q13" i="4"/>
  <c r="U15" i="4"/>
  <c r="U13" i="4" s="1"/>
  <c r="AI19" i="4" l="1"/>
  <c r="BN19" i="4" s="1"/>
  <c r="U19" i="4"/>
  <c r="P9" i="4" l="1"/>
  <c r="Q9" i="4"/>
  <c r="R9" i="4"/>
  <c r="S9" i="4"/>
  <c r="T9" i="4"/>
  <c r="U10" i="4"/>
  <c r="O10" i="4" s="1"/>
  <c r="N10" i="4"/>
  <c r="P3" i="4"/>
  <c r="S3" i="4"/>
  <c r="U4" i="4"/>
  <c r="O4" i="4" s="1"/>
  <c r="N4" i="4"/>
  <c r="AC9" i="4" l="1"/>
  <c r="AA3" i="4"/>
  <c r="AV25" i="4" l="1"/>
  <c r="AW25" i="4"/>
  <c r="AX25" i="4"/>
  <c r="AY25" i="4"/>
  <c r="AZ25" i="4"/>
  <c r="BA25" i="4"/>
  <c r="U12" i="4" l="1"/>
  <c r="O12" i="4" s="1"/>
  <c r="U11" i="4"/>
  <c r="O11" i="4" l="1"/>
  <c r="O9" i="4" s="1"/>
  <c r="U9" i="4"/>
  <c r="BC9" i="4"/>
  <c r="N8" i="4" l="1"/>
  <c r="O8" i="4" s="1"/>
  <c r="U7" i="4"/>
  <c r="N7" i="4"/>
  <c r="U6" i="4"/>
  <c r="N6" i="4"/>
  <c r="N5" i="4"/>
  <c r="O5" i="4" s="1"/>
  <c r="T5" i="4" l="1"/>
  <c r="O6" i="4"/>
  <c r="AM3" i="4"/>
  <c r="O7" i="4"/>
  <c r="AU3" i="4"/>
  <c r="T8" i="4"/>
  <c r="Q8" i="4"/>
  <c r="R8" i="4"/>
  <c r="R5" i="4"/>
  <c r="Q5" i="4"/>
  <c r="Q3" i="4" l="1"/>
  <c r="O3" i="4"/>
  <c r="R3" i="4"/>
  <c r="T3" i="4"/>
  <c r="U8" i="4"/>
  <c r="BE3" i="4" s="1"/>
  <c r="U5" i="4"/>
  <c r="U3" i="4" s="1"/>
  <c r="AI3" i="4" l="1"/>
  <c r="BS3" i="4" l="1"/>
  <c r="BT3" i="4" s="1"/>
  <c r="BS9" i="4"/>
  <c r="BT9" i="4" s="1"/>
  <c r="BN9" i="4" l="1"/>
  <c r="BN26" i="4"/>
  <c r="BN27" i="4"/>
  <c r="BN28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S37" i="4" l="1"/>
  <c r="BT37" i="4" s="1"/>
  <c r="BS36" i="4"/>
  <c r="BT36" i="4" s="1"/>
  <c r="BS35" i="4"/>
  <c r="BT35" i="4" s="1"/>
  <c r="BS50" i="4"/>
  <c r="BT50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BS34" i="4"/>
  <c r="BT34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N3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BK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76" i="2"/>
  <c r="S75" i="2" s="1"/>
  <c r="Q76" i="2"/>
  <c r="Q75" i="2" s="1"/>
  <c r="P76" i="2"/>
  <c r="N55" i="2"/>
  <c r="Q56" i="2"/>
  <c r="S56" i="2"/>
  <c r="P56" i="2"/>
  <c r="S59" i="2"/>
  <c r="Q59" i="2"/>
  <c r="P59" i="2"/>
  <c r="T59" i="2" s="1"/>
  <c r="P40" i="2"/>
  <c r="P48" i="2"/>
  <c r="T48" i="2"/>
  <c r="BF46" i="2" s="1"/>
  <c r="N62" i="2"/>
  <c r="P63" i="2"/>
  <c r="P62" i="2" s="1"/>
  <c r="Q63" i="2"/>
  <c r="Q62" i="2" s="1"/>
  <c r="P37" i="2"/>
  <c r="Q37" i="2"/>
  <c r="P41" i="2"/>
  <c r="S36" i="2"/>
  <c r="N35" i="2"/>
  <c r="P36" i="2"/>
  <c r="Q36" i="2"/>
  <c r="Q35" i="2" s="1"/>
  <c r="T76" i="2"/>
  <c r="P75" i="2"/>
  <c r="T72" i="2"/>
  <c r="P70" i="2"/>
  <c r="T40" i="2"/>
  <c r="P38" i="2"/>
  <c r="P55" i="2"/>
  <c r="T56" i="2"/>
  <c r="AF55" i="2" s="1"/>
  <c r="S55" i="2"/>
  <c r="Q55" i="2"/>
  <c r="T36" i="2"/>
  <c r="BB70" i="2"/>
  <c r="BK70" i="2" s="1"/>
  <c r="T70" i="2"/>
  <c r="T75" i="2"/>
  <c r="BB75" i="2"/>
  <c r="BK75" i="2" s="1"/>
  <c r="BB38" i="2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N23" i="2"/>
  <c r="S24" i="2"/>
  <c r="S23" i="2" s="1"/>
  <c r="S26" i="2"/>
  <c r="S25" i="2" s="1"/>
  <c r="N25" i="2"/>
  <c r="S28" i="2"/>
  <c r="S27" i="2" s="1"/>
  <c r="N27" i="2"/>
  <c r="S30" i="2"/>
  <c r="Q30" i="2"/>
  <c r="P30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M44" i="2"/>
  <c r="N44" i="2" s="1"/>
  <c r="R43" i="2"/>
  <c r="O43" i="2"/>
  <c r="T22" i="2"/>
  <c r="P21" i="2"/>
  <c r="T30" i="2"/>
  <c r="T28" i="2"/>
  <c r="T26" i="2"/>
  <c r="T24" i="2"/>
  <c r="BB23" i="2"/>
  <c r="BK23" i="2" s="1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 s="1"/>
  <c r="T5" i="2"/>
  <c r="T3" i="2" s="1"/>
  <c r="M86" i="2"/>
  <c r="M85" i="2"/>
  <c r="N86" i="2"/>
  <c r="P86" i="2" s="1"/>
  <c r="N85" i="2"/>
  <c r="S85" i="2" s="1"/>
  <c r="S84" i="2" s="1"/>
  <c r="R84" i="2"/>
  <c r="O84" i="2"/>
  <c r="Q85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P20" i="2"/>
  <c r="S20" i="2"/>
  <c r="S18" i="2" s="1"/>
  <c r="Q7" i="2"/>
  <c r="Q6" i="2" s="1"/>
  <c r="P18" i="2"/>
  <c r="S54" i="2" l="1"/>
  <c r="S53" i="2" s="1"/>
  <c r="N53" i="2"/>
  <c r="Q54" i="2"/>
  <c r="Q53" i="2" s="1"/>
  <c r="S61" i="2"/>
  <c r="S60" i="2" s="1"/>
  <c r="Q61" i="2"/>
  <c r="Q60" i="2" s="1"/>
  <c r="N60" i="2"/>
  <c r="S12" i="2"/>
  <c r="S11" i="2" s="1"/>
  <c r="Q12" i="2"/>
  <c r="Q11" i="2" s="1"/>
  <c r="N11" i="2"/>
  <c r="P12" i="2"/>
  <c r="S34" i="2"/>
  <c r="P34" i="2"/>
  <c r="P29" i="2" s="1"/>
  <c r="N29" i="2"/>
  <c r="Q34" i="2"/>
  <c r="Q29" i="2" s="1"/>
  <c r="S17" i="2"/>
  <c r="S16" i="2" s="1"/>
  <c r="N16" i="2"/>
  <c r="Q17" i="2"/>
  <c r="Q16" i="2" s="1"/>
  <c r="P17" i="2"/>
  <c r="BB55" i="2"/>
  <c r="BK55" i="2" s="1"/>
  <c r="T55" i="2"/>
  <c r="S47" i="2"/>
  <c r="S46" i="2" s="1"/>
  <c r="P47" i="2"/>
  <c r="Q47" i="2"/>
  <c r="Q46" i="2" s="1"/>
  <c r="N46" i="2"/>
  <c r="T20" i="2"/>
  <c r="T85" i="2"/>
  <c r="BB3" i="2"/>
  <c r="BK3" i="2" s="1"/>
  <c r="T10" i="2"/>
  <c r="BF8" i="2" s="1"/>
  <c r="P35" i="2"/>
  <c r="BB18" i="2"/>
  <c r="T18" i="2"/>
  <c r="Q14" i="2"/>
  <c r="Q13" i="2" s="1"/>
  <c r="P14" i="2"/>
  <c r="N13" i="2"/>
  <c r="S14" i="2"/>
  <c r="S13" i="2" s="1"/>
  <c r="BK18" i="2"/>
  <c r="P84" i="2"/>
  <c r="BB84" i="2"/>
  <c r="T7" i="2"/>
  <c r="P54" i="2"/>
  <c r="P61" i="2"/>
  <c r="N19" i="2"/>
  <c r="N18" i="2" s="1"/>
  <c r="Q86" i="2"/>
  <c r="T86" i="2" s="1"/>
  <c r="N84" i="2"/>
  <c r="S52" i="2"/>
  <c r="S51" i="2" s="1"/>
  <c r="P52" i="2"/>
  <c r="Q52" i="2"/>
  <c r="Q51" i="2" s="1"/>
  <c r="N51" i="2"/>
  <c r="P83" i="2"/>
  <c r="Q83" i="2"/>
  <c r="S44" i="2"/>
  <c r="S43" i="2" s="1"/>
  <c r="P44" i="2"/>
  <c r="Q44" i="2"/>
  <c r="Q43" i="2" s="1"/>
  <c r="N43" i="2"/>
  <c r="BB41" i="2"/>
  <c r="BK41" i="2" s="1"/>
  <c r="T41" i="2"/>
  <c r="T63" i="2"/>
  <c r="S62" i="2"/>
  <c r="Q65" i="2"/>
  <c r="N64" i="2"/>
  <c r="S65" i="2"/>
  <c r="P65" i="2"/>
  <c r="S50" i="2"/>
  <c r="S49" i="2" s="1"/>
  <c r="P50" i="2"/>
  <c r="Q50" i="2"/>
  <c r="Q49" i="2" s="1"/>
  <c r="N49" i="2"/>
  <c r="S82" i="2"/>
  <c r="S81" i="2" s="1"/>
  <c r="P82" i="2"/>
  <c r="Q82" i="2"/>
  <c r="Q81" i="2" s="1"/>
  <c r="N81" i="2"/>
  <c r="Q78" i="2"/>
  <c r="Q77" i="2" s="1"/>
  <c r="N77" i="2"/>
  <c r="S78" i="2"/>
  <c r="S77" i="2" s="1"/>
  <c r="P78" i="2"/>
  <c r="S9" i="2"/>
  <c r="S8" i="2" s="1"/>
  <c r="N8" i="2"/>
  <c r="P9" i="2"/>
  <c r="Q9" i="2"/>
  <c r="Q8" i="2" s="1"/>
  <c r="S29" i="2"/>
  <c r="T34" i="2"/>
  <c r="S35" i="2"/>
  <c r="T37" i="2"/>
  <c r="S68" i="2"/>
  <c r="P68" i="2"/>
  <c r="Q68" i="2"/>
  <c r="S74" i="2"/>
  <c r="S73" i="2" s="1"/>
  <c r="Q74" i="2"/>
  <c r="Q73" i="2" s="1"/>
  <c r="P74" i="2"/>
  <c r="N73" i="2"/>
  <c r="P46" i="2" l="1"/>
  <c r="T47" i="2"/>
  <c r="P16" i="2"/>
  <c r="T17" i="2"/>
  <c r="P11" i="2"/>
  <c r="T12" i="2"/>
  <c r="T83" i="2"/>
  <c r="BF81" i="2" s="1"/>
  <c r="BF84" i="2"/>
  <c r="T84" i="2"/>
  <c r="T9" i="2"/>
  <c r="P8" i="2"/>
  <c r="T74" i="2"/>
  <c r="P73" i="2"/>
  <c r="T68" i="2"/>
  <c r="BB64" i="2" s="1"/>
  <c r="BJ35" i="2"/>
  <c r="BK35" i="2" s="1"/>
  <c r="T35" i="2"/>
  <c r="BB29" i="2"/>
  <c r="BK29" i="2" s="1"/>
  <c r="T29" i="2"/>
  <c r="T78" i="2"/>
  <c r="P77" i="2"/>
  <c r="T82" i="2"/>
  <c r="P81" i="2"/>
  <c r="P49" i="2"/>
  <c r="T50" i="2"/>
  <c r="T65" i="2"/>
  <c r="P64" i="2"/>
  <c r="P43" i="2"/>
  <c r="T44" i="2"/>
  <c r="P51" i="2"/>
  <c r="T52" i="2"/>
  <c r="P53" i="2"/>
  <c r="T54" i="2"/>
  <c r="Q84" i="2"/>
  <c r="P13" i="2"/>
  <c r="T14" i="2"/>
  <c r="S64" i="2"/>
  <c r="Q64" i="2"/>
  <c r="BB62" i="2"/>
  <c r="BK62" i="2" s="1"/>
  <c r="T62" i="2"/>
  <c r="T61" i="2"/>
  <c r="P60" i="2"/>
  <c r="BH6" i="2"/>
  <c r="BK6" i="2" s="1"/>
  <c r="T6" i="2"/>
  <c r="BK84" i="2"/>
  <c r="BB11" i="2" l="1"/>
  <c r="BK11" i="2" s="1"/>
  <c r="T11" i="2"/>
  <c r="BB16" i="2"/>
  <c r="BK16" i="2" s="1"/>
  <c r="T16" i="2"/>
  <c r="T46" i="2"/>
  <c r="BB46" i="2"/>
  <c r="BK46" i="2" s="1"/>
  <c r="T13" i="2"/>
  <c r="BB13" i="2"/>
  <c r="BK13" i="2" s="1"/>
  <c r="AF64" i="2"/>
  <c r="T64" i="2"/>
  <c r="BB81" i="2"/>
  <c r="BK81" i="2" s="1"/>
  <c r="T81" i="2"/>
  <c r="T77" i="2"/>
  <c r="BB77" i="2"/>
  <c r="BK77" i="2" s="1"/>
  <c r="BB60" i="2"/>
  <c r="BK60" i="2" s="1"/>
  <c r="T60" i="2"/>
  <c r="T53" i="2"/>
  <c r="BB53" i="2"/>
  <c r="BK53" i="2" s="1"/>
  <c r="T51" i="2"/>
  <c r="BB51" i="2"/>
  <c r="BK51" i="2" s="1"/>
  <c r="BB43" i="2"/>
  <c r="BK43" i="2" s="1"/>
  <c r="T43" i="2"/>
  <c r="T49" i="2"/>
  <c r="BB49" i="2"/>
  <c r="BK49" i="2" s="1"/>
  <c r="BK64" i="2"/>
  <c r="BB73" i="2"/>
  <c r="BK73" i="2" s="1"/>
  <c r="T73" i="2"/>
  <c r="BB8" i="2"/>
  <c r="BK8" i="2" s="1"/>
  <c r="T8" i="2"/>
</calcChain>
</file>

<file path=xl/sharedStrings.xml><?xml version="1.0" encoding="utf-8"?>
<sst xmlns="http://schemas.openxmlformats.org/spreadsheetml/2006/main" count="543" uniqueCount="377">
  <si>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</si>
  <si>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</si>
  <si>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</si>
  <si>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</si>
  <si>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</si>
  <si>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</si>
  <si>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</si>
  <si>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</si>
  <si>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</si>
  <si>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</si>
  <si>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</si>
  <si>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</si>
  <si>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</si>
  <si>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</si>
  <si>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</si>
  <si>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</si>
  <si>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</si>
  <si>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</si>
  <si>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</si>
  <si>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</si>
  <si>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</si>
  <si>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</si>
  <si>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</si>
  <si>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</si>
  <si>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</si>
  <si>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</si>
  <si>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</si>
  <si>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</si>
  <si>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</si>
  <si>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</si>
  <si>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</si>
  <si>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</si>
  <si>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</si>
  <si>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</si>
  <si>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</si>
  <si>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</si>
  <si>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</si>
  <si>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</si>
  <si>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</si>
  <si>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</si>
  <si>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</si>
  <si>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</si>
  <si>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</si>
  <si>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</si>
  <si>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</si>
  <si>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</si>
  <si>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</si>
  <si>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</si>
  <si>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</si>
  <si>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</si>
  <si>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</si>
  <si>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</si>
  <si>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</si>
  <si>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</si>
  <si>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</si>
  <si>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</si>
  <si>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</si>
  <si>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</si>
  <si>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</si>
  <si>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</si>
  <si>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</si>
  <si>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</si>
  <si>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</si>
  <si>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</si>
  <si>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</si>
  <si>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</si>
  <si>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</si>
  <si>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</si>
  <si>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</si>
  <si>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</si>
  <si>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</si>
  <si>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</si>
  <si>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</si>
  <si>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</si>
  <si>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</si>
  <si>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</si>
  <si>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</si>
  <si>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</si>
  <si>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</si>
  <si>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</si>
  <si>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</si>
  <si>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</si>
  <si>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</si>
  <si>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</si>
  <si>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</si>
  <si>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</si>
  <si>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</si>
  <si>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</si>
  <si>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</si>
  <si>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</si>
  <si>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</si>
  <si>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</si>
  <si>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</si>
  <si>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</si>
  <si>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</si>
  <si>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</si>
  <si>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</si>
  <si>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</si>
  <si>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</si>
  <si>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</si>
  <si>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</si>
  <si>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</si>
  <si>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</si>
  <si>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</si>
  <si>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</si>
  <si>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</si>
  <si>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</si>
  <si>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</si>
  <si>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</si>
  <si>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</si>
  <si>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</si>
  <si>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</si>
  <si>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</si>
  <si>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</si>
  <si>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</si>
  <si>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</si>
  <si>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</si>
  <si>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</si>
  <si>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</si>
  <si>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</si>
  <si>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</si>
  <si>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</si>
  <si>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</si>
  <si>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</si>
  <si>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</si>
  <si>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</si>
  <si>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</si>
  <si>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</si>
  <si>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</si>
  <si>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</si>
  <si>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</si>
  <si>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</si>
  <si>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</si>
  <si>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</si>
  <si>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</si>
  <si>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</si>
  <si>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</si>
  <si>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</si>
  <si>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</si>
  <si>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</si>
  <si>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</si>
  <si>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</si>
  <si>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</si>
  <si>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</si>
  <si>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</si>
  <si>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</si>
  <si>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</si>
  <si>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</si>
  <si>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</si>
  <si>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</si>
  <si>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</si>
  <si>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</si>
  <si>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</si>
  <si>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</si>
  <si>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</si>
  <si>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</si>
  <si>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</si>
  <si>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</si>
  <si>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</si>
  <si>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</si>
  <si>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</si>
  <si>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</si>
  <si>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</si>
  <si>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</si>
  <si>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</si>
  <si>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</si>
  <si>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</si>
  <si>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</si>
  <si>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</si>
  <si>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</si>
  <si>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</si>
  <si>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</si>
  <si>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</si>
  <si>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</si>
  <si>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</si>
  <si>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</si>
  <si>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</si>
  <si>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</si>
  <si>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</si>
  <si>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</si>
  <si>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</si>
  <si>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</si>
  <si>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</si>
  <si>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</si>
  <si>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</si>
  <si>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</si>
  <si>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</si>
  <si>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</si>
  <si>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</si>
  <si>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</si>
  <si>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</si>
  <si>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</si>
  <si>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</si>
  <si>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</si>
  <si>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</si>
  <si>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</si>
  <si>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</si>
  <si>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</si>
  <si>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</si>
  <si>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</si>
  <si>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</si>
  <si>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</si>
  <si>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</si>
  <si>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</si>
  <si>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</si>
  <si>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</si>
  <si>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</si>
  <si>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</si>
  <si>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</si>
  <si>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</si>
  <si>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</si>
  <si>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</si>
  <si>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</si>
  <si>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</si>
  <si>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</si>
  <si>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</si>
  <si>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</si>
  <si>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</si>
  <si>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</si>
  <si>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</si>
  <si>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</si>
  <si>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</si>
  <si>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</si>
  <si>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</si>
  <si>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</si>
  <si>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</si>
  <si>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</si>
  <si>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</si>
  <si>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</si>
  <si>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</si>
  <si>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</si>
  <si>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</si>
  <si>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</si>
  <si>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</si>
  <si>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</si>
  <si>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</si>
  <si>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</si>
  <si>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</si>
  <si>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</si>
  <si>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</si>
  <si>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</si>
  <si>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</si>
  <si>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</si>
  <si>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</si>
  <si>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</si>
  <si>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</si>
  <si>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</si>
  <si>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</si>
  <si>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</si>
  <si>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</si>
  <si>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</si>
  <si>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</si>
  <si>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</si>
  <si>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</si>
  <si>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</si>
  <si>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</si>
  <si>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</si>
  <si>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</si>
  <si>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</si>
  <si>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</si>
  <si>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</si>
  <si>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</si>
  <si>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</si>
  <si>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</si>
  <si>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</si>
  <si>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</si>
  <si>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</si>
  <si>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</si>
  <si>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</si>
  <si>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</si>
  <si>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</si>
  <si>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</si>
  <si>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</si>
  <si>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</si>
  <si>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</si>
  <si>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</si>
  <si>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</si>
  <si>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</si>
  <si>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</si>
  <si>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</si>
  <si>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</si>
  <si>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</si>
  <si>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</si>
  <si>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</si>
  <si>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</si>
  <si>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</si>
  <si>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</si>
  <si>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</si>
  <si>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</si>
  <si>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</si>
  <si>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</si>
  <si>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</si>
  <si>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</si>
  <si>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</si>
  <si>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</si>
  <si>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</si>
  <si>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</si>
  <si>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</si>
  <si>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</si>
  <si>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</si>
  <si>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</si>
  <si>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</si>
  <si>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</si>
  <si>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</si>
  <si>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</si>
  <si>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</si>
  <si>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</si>
  <si>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</si>
  <si>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</si>
  <si>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</si>
  <si>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</si>
  <si>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</si>
  <si>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</si>
  <si>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</si>
  <si>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</si>
  <si>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</si>
  <si>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</si>
  <si>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</si>
  <si>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</si>
  <si>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</si>
  <si>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</si>
  <si>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</si>
  <si>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</si>
  <si>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</si>
  <si>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</si>
  <si>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</si>
  <si>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</si>
  <si>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</si>
  <si>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</si>
  <si>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</si>
  <si>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</si>
  <si>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</si>
  <si>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</si>
  <si>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</si>
  <si>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</si>
  <si>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МСБ. Звонок 11.2018</t>
  </si>
  <si>
    <t>41751536 (ВЭС-3917/2018)</t>
  </si>
  <si>
    <t>41757338 (ЦЭС-17185/2018)</t>
  </si>
  <si>
    <t>Студеникин Сергей Анатольевич</t>
  </si>
  <si>
    <t>Вялых Елена Леонидовна</t>
  </si>
  <si>
    <t>ЧРЭС</t>
  </si>
  <si>
    <t>Курская обл., Черемисиновский район, Краснополянский с/с</t>
  </si>
  <si>
    <t>Курская обл., г. Курск, ст "Мичуринец", уч. 1</t>
  </si>
  <si>
    <t>строительство воздушной линии электропередачи 10 кВ протяженностью 0,025 км от опоры №122 существующей ВЛ-10 кВ № 05 до проектируемой ТП-10/0,4 кВ с увеличением протяженности существующей ВЛ-10 кВ (точку врезки, марку и сечение провода, протяженность, тип разъединителя уточнить при проектировании);
монтаж линейного разъединителя 10 кВ на концевой опоре проектируемого ответвления от ВЛ-10 кВ № 05. 
10.1.1.	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	Строительство новых подстанций: строительство трансформаторной подстанции 10/0,4 кВ столбового типа, с одним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</si>
  <si>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5 в части монтажа ответвительной арматуры в точке врезки (объем реконструкции уточнить при проектировании).</t>
  </si>
  <si>
    <t>ВЛ-10 кВ № 05 (инв. № 2841Б)</t>
  </si>
  <si>
    <t>Реконструкция существующей ТП-10/0,4 кВ в части замены ТП 25 кВА на ТП стольбового типа мощностью 63 кВА</t>
  </si>
  <si>
    <t>Демонтаж ТП-10/0,4кВ</t>
  </si>
  <si>
    <t>Монтаж ТП-63 кВА</t>
  </si>
  <si>
    <t>возврат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</si>
  <si>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</si>
  <si>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</si>
  <si>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</si>
  <si>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</si>
  <si>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</si>
  <si>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</si>
  <si>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</si>
  <si>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</si>
  <si>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</si>
  <si>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реконструкция существующей ТП-10/0,4 кВ № 063 в части замены ТП 25 кВА на ТП столбового типа мощностью 63 кВА (объем реконструкции уточнить при проектировании).</t>
  </si>
  <si>
    <t>СТП 63 кВА - 1 шт.</t>
  </si>
  <si>
    <t>Монтаж технического прибора учета, шт.</t>
  </si>
  <si>
    <t>КВАНТ ST 2000-12-W-230*5(10)-0.5S/1</t>
  </si>
  <si>
    <t>Шкаф АСКУЭ в комплекте со счетчиком (МЭК-104)</t>
  </si>
  <si>
    <t>Монтаж технического учета, шт.</t>
  </si>
  <si>
    <t>41760023 (СЭС-3997/2018)</t>
  </si>
  <si>
    <t>Юдина Татьяна Ивановна</t>
  </si>
  <si>
    <t>Курская обл., Железногорский р-н,   Студенокский с/с,уч.81,</t>
  </si>
  <si>
    <t>строительство воздушной линии электропередачи 10 кВ защищенным проводом – ответвления протяженностью 0,06 км от опоры существующей ВЛ-10 кВ № 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16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0,13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</si>
  <si>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16 в части монтажа ответвительной арматуры в точке врезки (объем реконструкции уточнить при проектировании).</t>
  </si>
  <si>
    <t>41759389 (ВЭС-3927/2018)</t>
  </si>
  <si>
    <t>Ильинова Ольга Ивановна</t>
  </si>
  <si>
    <t>Курская обл., Черемисиновский район, д. Бутырки</t>
  </si>
  <si>
    <t>строительство воздушной линии электропередачи 10 кВ защищенным проводом – ответвления протяженностью 1 км от опоры № 269 существующей ВЛ-10 кВ № 6.1.13 до проектируемой ТП-10/0,4 кВ, с увеличением протяженности существующей ВЛ-10 кВ 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6.1.13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и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</si>
  <si>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6.1.13 в части монтажа ответвительной арматуры в точке врезки (объем реконструкции уточнить при проектировании).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</si>
  <si>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122, 124,125 льготники») </t>
  </si>
  <si>
    <t>СТП 63 кВА - 3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</si>
</sst>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b/>
      <sz val="40"/>
      <color theme="1"/>
      <name val="Arial"/>
      <family val="2"/>
      <charset val="204"/>
    </font>
    <font>
      <b/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15" fillId="0" borderId="7" xfId="0" applyNumberFormat="1" applyFont="1" applyFill="1" applyBorder="1" applyAlignment="1" applyProtection="1">
      <alignment horizontal="right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5" fillId="0" borderId="5" xfId="0" applyNumberFormat="1" applyFont="1" applyFill="1" applyBorder="1" applyAlignment="1" applyProtection="1">
      <alignment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8" fontId="21" fillId="0" borderId="5" xfId="0" applyNumberFormat="1" applyFont="1" applyFill="1" applyBorder="1" applyAlignment="1" applyProtection="1">
      <alignment horizontal="right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168" fontId="20" fillId="0" borderId="0" xfId="0" applyNumberFormat="1" applyFont="1" applyFill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14" fontId="1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7"/>
  <sheetViews>
    <sheetView tabSelected="1" view="pageBreakPreview" zoomScale="25" zoomScaleNormal="30" zoomScaleSheetLayoutView="25" workbookViewId="0">
      <pane ySplit="2" topLeftCell="A9" activePane="bottomLeft" state="frozen"/>
      <selection pane="bottomLeft" activeCell="D3" sqref="D3"/>
    </sheetView>
  </sheetViews>
  <sheetFormatPr defaultColWidth="9.140625" defaultRowHeight="34.5" x14ac:dyDescent="0.45"/>
  <cols>
    <col min="1" max="1" width="33.42578125" style="176" customWidth="1"/>
    <col min="2" max="2" width="27.42578125" style="176" customWidth="1"/>
    <col min="3" max="3" width="32.140625" style="176" customWidth="1"/>
    <col min="4" max="4" width="29.85546875" style="176" customWidth="1"/>
    <col min="5" max="5" width="31.140625" style="176" customWidth="1"/>
    <col min="6" max="6" width="20.28515625" style="176" customWidth="1"/>
    <col min="7" max="7" width="34.140625" style="176" customWidth="1"/>
    <col min="8" max="8" width="23" style="176" customWidth="1"/>
    <col min="9" max="9" width="32.140625" style="176" customWidth="1"/>
    <col min="10" max="10" width="95.7109375" style="176" customWidth="1"/>
    <col min="11" max="11" width="63.28515625" style="176" customWidth="1"/>
    <col min="12" max="12" width="31" style="176" hidden="1" customWidth="1"/>
    <col min="13" max="13" width="37.5703125" style="176" customWidth="1"/>
    <col min="14" max="14" width="47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6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customWidth="1"/>
    <col min="27" max="27" width="30.7109375" style="176" customWidth="1"/>
    <col min="28" max="28" width="49.140625" style="176" customWidth="1"/>
    <col min="29" max="29" width="24.85546875" style="176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72.5703125" style="176" customWidth="1"/>
    <col min="55" max="55" width="29.42578125" style="176" customWidth="1"/>
    <col min="56" max="56" width="35.85546875" style="176" customWidth="1"/>
    <col min="57" max="57" width="32" style="176" customWidth="1"/>
    <col min="58" max="58" width="74.28515625" style="176" hidden="1" customWidth="1"/>
    <col min="59" max="59" width="26.5703125" style="176" hidden="1" customWidth="1"/>
    <col min="60" max="60" width="24.85546875" style="176" hidden="1" customWidth="1"/>
    <col min="61" max="61" width="24.140625" style="176" hidden="1" customWidth="1"/>
    <col min="62" max="62" width="39.7109375" style="176" hidden="1" customWidth="1"/>
    <col min="63" max="63" width="28.140625" style="176" hidden="1" customWidth="1"/>
    <col min="64" max="64" width="67" style="176" hidden="1" customWidth="1"/>
    <col min="65" max="65" width="33.2851562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7.75" customHeight="1" x14ac:dyDescent="0.95">
      <c r="A1" s="238" t="s">
        <v>375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8"/>
      <c r="AR1" s="238"/>
      <c r="AS1" s="238"/>
      <c r="AT1" s="238"/>
      <c r="AU1" s="238"/>
      <c r="AV1" s="238"/>
      <c r="AW1" s="238"/>
      <c r="AX1" s="238"/>
      <c r="AY1" s="238"/>
      <c r="AZ1" s="238"/>
      <c r="BA1" s="238"/>
      <c r="BB1" s="238"/>
      <c r="BC1" s="238"/>
      <c r="BD1" s="238"/>
      <c r="BE1" s="238"/>
      <c r="BF1" s="238"/>
      <c r="BG1" s="238"/>
      <c r="BH1" s="238"/>
      <c r="BI1" s="238"/>
      <c r="BJ1" s="238"/>
      <c r="BK1" s="238"/>
      <c r="BL1" s="238"/>
      <c r="BM1" s="238"/>
      <c r="BN1" s="238"/>
      <c r="BO1" s="238"/>
      <c r="BP1" s="238"/>
      <c r="BQ1" s="238"/>
      <c r="BR1" s="238"/>
      <c r="BS1" s="238"/>
      <c r="BT1" s="238"/>
    </row>
    <row r="2" spans="1:73" s="22" customFormat="1" ht="409.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361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20.25" customHeight="1" x14ac:dyDescent="0.25">
      <c r="A3" s="20" t="s">
        <v>336</v>
      </c>
      <c r="B3" s="196">
        <v>41751536</v>
      </c>
      <c r="C3" s="24">
        <v>43438</v>
      </c>
      <c r="D3" s="29">
        <v>466.1</v>
      </c>
      <c r="E3" s="29"/>
      <c r="F3" s="20">
        <v>15</v>
      </c>
      <c r="G3" s="20" t="s">
        <v>338</v>
      </c>
      <c r="H3" s="20" t="s">
        <v>340</v>
      </c>
      <c r="I3" s="20" t="s">
        <v>341</v>
      </c>
      <c r="J3" s="236" t="s">
        <v>343</v>
      </c>
      <c r="K3" s="20" t="s">
        <v>344</v>
      </c>
      <c r="L3" s="20" t="s">
        <v>345</v>
      </c>
      <c r="M3" s="20"/>
      <c r="N3" s="21"/>
      <c r="O3" s="23">
        <f>SUM(O4:O8)</f>
        <v>429.15000000000003</v>
      </c>
      <c r="P3" s="23">
        <f t="shared" ref="P3:U3" si="0">SUM(P4:P8)</f>
        <v>0</v>
      </c>
      <c r="Q3" s="23">
        <f t="shared" si="0"/>
        <v>20.066399999999998</v>
      </c>
      <c r="R3" s="23">
        <f t="shared" si="0"/>
        <v>92.9392</v>
      </c>
      <c r="S3" s="23">
        <f t="shared" si="0"/>
        <v>301.3</v>
      </c>
      <c r="T3" s="23">
        <f t="shared" si="0"/>
        <v>14.8444</v>
      </c>
      <c r="U3" s="23">
        <f t="shared" si="0"/>
        <v>429.15000000000003</v>
      </c>
      <c r="V3" s="20"/>
      <c r="W3" s="20"/>
      <c r="X3" s="20"/>
      <c r="Y3" s="20"/>
      <c r="Z3" s="20" t="s">
        <v>362</v>
      </c>
      <c r="AA3" s="21">
        <f>U4</f>
        <v>27.510000000000005</v>
      </c>
      <c r="AB3" s="20"/>
      <c r="AC3" s="20"/>
      <c r="AD3" s="20"/>
      <c r="AE3" s="20"/>
      <c r="AF3" s="20"/>
      <c r="AG3" s="20"/>
      <c r="AH3" s="20">
        <v>2.5000000000000001E-2</v>
      </c>
      <c r="AI3" s="21">
        <f>U5</f>
        <v>32</v>
      </c>
      <c r="AJ3" s="20"/>
      <c r="AK3" s="20"/>
      <c r="AL3" s="230">
        <v>1</v>
      </c>
      <c r="AM3" s="21">
        <f>U6</f>
        <v>58.91</v>
      </c>
      <c r="AN3" s="20"/>
      <c r="AO3" s="20"/>
      <c r="AP3" s="20"/>
      <c r="AQ3" s="20"/>
      <c r="AR3" s="20"/>
      <c r="AS3" s="20"/>
      <c r="AT3" s="230" t="s">
        <v>272</v>
      </c>
      <c r="AU3" s="21">
        <f>U7</f>
        <v>299.49</v>
      </c>
      <c r="AV3" s="20"/>
      <c r="AW3" s="20"/>
      <c r="AX3" s="20"/>
      <c r="AY3" s="20"/>
      <c r="AZ3" s="20"/>
      <c r="BA3" s="20"/>
      <c r="BB3" s="20"/>
      <c r="BC3" s="20"/>
      <c r="BD3" s="230">
        <v>0.01</v>
      </c>
      <c r="BE3" s="21">
        <f>U8</f>
        <v>11.24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" si="1">W3+Y3+AA3+AC3+AE3+AG3+AI3+AM3+AO3+AQ3+AS3+AU3+AW3+AY3+BA3+BC3+BE3+BG3+BI3+BK3+BM3</f>
        <v>429.15000000000003</v>
      </c>
      <c r="BO3" s="24">
        <v>43618</v>
      </c>
      <c r="BP3" s="179" t="s">
        <v>210</v>
      </c>
      <c r="BQ3" s="24">
        <v>43438</v>
      </c>
      <c r="BR3" s="219">
        <v>6</v>
      </c>
      <c r="BS3" s="22">
        <f t="shared" ref="BS3:BS9" si="2">BR3*30</f>
        <v>180</v>
      </c>
      <c r="BT3" s="192">
        <f t="shared" ref="BT3:BT9" si="3">BQ3+BS3</f>
        <v>43618</v>
      </c>
    </row>
    <row r="4" spans="1:73" s="22" customFormat="1" ht="144.6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39"/>
      <c r="K4" s="20"/>
      <c r="L4" s="20"/>
      <c r="M4" s="20" t="s">
        <v>364</v>
      </c>
      <c r="N4" s="21" t="str">
        <f>Z3</f>
        <v>КВАНТ ST 2000-12-W-230*5(10)-0.5S/1</v>
      </c>
      <c r="O4" s="21">
        <f>U4</f>
        <v>27.510000000000005</v>
      </c>
      <c r="P4" s="21"/>
      <c r="Q4" s="21">
        <v>1.01</v>
      </c>
      <c r="R4" s="21">
        <v>1.07</v>
      </c>
      <c r="S4" s="21">
        <v>19.760000000000002</v>
      </c>
      <c r="T4" s="21">
        <v>5.67</v>
      </c>
      <c r="U4" s="21">
        <f>SUM(Q4:T4)</f>
        <v>27.510000000000005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0"/>
      <c r="AK4" s="20"/>
      <c r="AL4" s="230"/>
      <c r="AM4" s="21"/>
      <c r="AN4" s="20"/>
      <c r="AO4" s="20"/>
      <c r="AP4" s="20"/>
      <c r="AQ4" s="20"/>
      <c r="AR4" s="20"/>
      <c r="AS4" s="20"/>
      <c r="AT4" s="230"/>
      <c r="AU4" s="21"/>
      <c r="AV4" s="20"/>
      <c r="AW4" s="20"/>
      <c r="AX4" s="20"/>
      <c r="AY4" s="20"/>
      <c r="AZ4" s="20"/>
      <c r="BA4" s="20"/>
      <c r="BB4" s="20"/>
      <c r="BC4" s="20"/>
      <c r="BD4" s="230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219"/>
      <c r="BT4" s="192"/>
    </row>
    <row r="5" spans="1:73" s="22" customFormat="1" ht="320.25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39"/>
      <c r="K5" s="20"/>
      <c r="L5" s="20"/>
      <c r="M5" s="20" t="s">
        <v>314</v>
      </c>
      <c r="N5" s="20">
        <f>AH3</f>
        <v>2.5000000000000001E-2</v>
      </c>
      <c r="O5" s="21">
        <f>N5*1280</f>
        <v>32</v>
      </c>
      <c r="P5" s="21"/>
      <c r="Q5" s="21">
        <f>O5*0.11</f>
        <v>3.52</v>
      </c>
      <c r="R5" s="21">
        <f>O5*0.84</f>
        <v>26.88</v>
      </c>
      <c r="S5" s="21">
        <v>0</v>
      </c>
      <c r="T5" s="21">
        <f>O5*0.05</f>
        <v>1.6</v>
      </c>
      <c r="U5" s="21">
        <f>SUM(Q5:T5)</f>
        <v>32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30"/>
      <c r="AM5" s="20"/>
      <c r="AN5" s="20"/>
      <c r="AO5" s="20"/>
      <c r="AP5" s="20"/>
      <c r="AQ5" s="20"/>
      <c r="AR5" s="20"/>
      <c r="AS5" s="20"/>
      <c r="AT5" s="230"/>
      <c r="AU5" s="20"/>
      <c r="AV5" s="20"/>
      <c r="AW5" s="20"/>
      <c r="AX5" s="20"/>
      <c r="AY5" s="20"/>
      <c r="AZ5" s="20"/>
      <c r="BA5" s="20"/>
      <c r="BB5" s="20"/>
      <c r="BC5" s="20"/>
      <c r="BD5" s="230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219"/>
      <c r="BT5" s="192"/>
    </row>
    <row r="6" spans="1:73" s="22" customFormat="1" ht="320.25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39"/>
      <c r="K6" s="20"/>
      <c r="L6" s="20"/>
      <c r="M6" s="20" t="s">
        <v>316</v>
      </c>
      <c r="N6" s="20">
        <f>AL3</f>
        <v>1</v>
      </c>
      <c r="O6" s="21">
        <f>U6</f>
        <v>58.91</v>
      </c>
      <c r="P6" s="21"/>
      <c r="Q6" s="21">
        <v>4.3600000000000003</v>
      </c>
      <c r="R6" s="21">
        <v>7.26</v>
      </c>
      <c r="S6" s="21">
        <v>45.49</v>
      </c>
      <c r="T6" s="21">
        <v>1.8</v>
      </c>
      <c r="U6" s="21">
        <f t="shared" ref="U6:U8" si="4">SUM(Q6:T6)</f>
        <v>58.91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30"/>
      <c r="AM6" s="20"/>
      <c r="AN6" s="20"/>
      <c r="AO6" s="20"/>
      <c r="AP6" s="20"/>
      <c r="AQ6" s="20"/>
      <c r="AR6" s="20"/>
      <c r="AS6" s="20"/>
      <c r="AT6" s="230"/>
      <c r="AU6" s="20"/>
      <c r="AV6" s="20"/>
      <c r="AW6" s="20"/>
      <c r="AX6" s="20"/>
      <c r="AY6" s="20"/>
      <c r="AZ6" s="20"/>
      <c r="BA6" s="20"/>
      <c r="BB6" s="20"/>
      <c r="BC6" s="20"/>
      <c r="BD6" s="230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219"/>
      <c r="BT6" s="192"/>
    </row>
    <row r="7" spans="1:73" s="22" customFormat="1" ht="320.25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39"/>
      <c r="K7" s="20"/>
      <c r="L7" s="20"/>
      <c r="M7" s="20" t="s">
        <v>318</v>
      </c>
      <c r="N7" s="20" t="str">
        <f>AT3</f>
        <v>СТП 63 кВА</v>
      </c>
      <c r="O7" s="21">
        <f>U7</f>
        <v>299.49</v>
      </c>
      <c r="P7" s="21"/>
      <c r="Q7" s="21">
        <v>9.94</v>
      </c>
      <c r="R7" s="21">
        <v>48.4</v>
      </c>
      <c r="S7" s="21">
        <v>236.05</v>
      </c>
      <c r="T7" s="21">
        <v>5.0999999999999996</v>
      </c>
      <c r="U7" s="21">
        <f t="shared" si="4"/>
        <v>299.49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30"/>
      <c r="AM7" s="20"/>
      <c r="AN7" s="20"/>
      <c r="AO7" s="20"/>
      <c r="AP7" s="20"/>
      <c r="AQ7" s="20"/>
      <c r="AR7" s="20"/>
      <c r="AS7" s="20"/>
      <c r="AT7" s="230"/>
      <c r="AU7" s="20"/>
      <c r="AV7" s="20"/>
      <c r="AW7" s="20"/>
      <c r="AX7" s="20"/>
      <c r="AY7" s="20"/>
      <c r="AZ7" s="20"/>
      <c r="BA7" s="20"/>
      <c r="BB7" s="20"/>
      <c r="BC7" s="20"/>
      <c r="BD7" s="230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219"/>
      <c r="BT7" s="192"/>
    </row>
    <row r="8" spans="1:73" s="22" customFormat="1" ht="320.25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37"/>
      <c r="K8" s="20"/>
      <c r="L8" s="20"/>
      <c r="M8" s="20" t="s">
        <v>310</v>
      </c>
      <c r="N8" s="20">
        <f>BD3</f>
        <v>0.01</v>
      </c>
      <c r="O8" s="21">
        <f>N8*1124</f>
        <v>11.24</v>
      </c>
      <c r="P8" s="21"/>
      <c r="Q8" s="21">
        <f>O8*0.11</f>
        <v>1.2363999999999999</v>
      </c>
      <c r="R8" s="21">
        <f>O8*0.83</f>
        <v>9.3292000000000002</v>
      </c>
      <c r="S8" s="21">
        <v>0</v>
      </c>
      <c r="T8" s="21">
        <f>O8*0.06</f>
        <v>0.6744</v>
      </c>
      <c r="U8" s="21">
        <f t="shared" si="4"/>
        <v>11.24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30"/>
      <c r="AM8" s="20"/>
      <c r="AN8" s="20"/>
      <c r="AO8" s="20"/>
      <c r="AP8" s="20"/>
      <c r="AQ8" s="20"/>
      <c r="AR8" s="20"/>
      <c r="AS8" s="20"/>
      <c r="AT8" s="230"/>
      <c r="AU8" s="20"/>
      <c r="AV8" s="20"/>
      <c r="AW8" s="20"/>
      <c r="AX8" s="20"/>
      <c r="AY8" s="20"/>
      <c r="AZ8" s="20"/>
      <c r="BA8" s="20"/>
      <c r="BB8" s="20"/>
      <c r="BC8" s="20"/>
      <c r="BD8" s="230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219"/>
      <c r="BT8" s="192"/>
    </row>
    <row r="9" spans="1:73" s="22" customFormat="1" ht="409.6" customHeight="1" x14ac:dyDescent="0.25">
      <c r="A9" s="17" t="s">
        <v>337</v>
      </c>
      <c r="B9" s="18">
        <v>41757338</v>
      </c>
      <c r="C9" s="24">
        <v>43441</v>
      </c>
      <c r="D9" s="19">
        <v>466.1</v>
      </c>
      <c r="E9" s="19"/>
      <c r="F9" s="20">
        <v>7</v>
      </c>
      <c r="G9" s="18" t="s">
        <v>339</v>
      </c>
      <c r="H9" s="18" t="s">
        <v>141</v>
      </c>
      <c r="I9" s="18" t="s">
        <v>342</v>
      </c>
      <c r="J9" s="18" t="s">
        <v>174</v>
      </c>
      <c r="K9" s="18" t="s">
        <v>359</v>
      </c>
      <c r="L9" s="20"/>
      <c r="M9" s="20"/>
      <c r="N9" s="20"/>
      <c r="O9" s="21">
        <f>SUM(O10:O12)</f>
        <v>426.31</v>
      </c>
      <c r="P9" s="21">
        <f t="shared" ref="P9:U9" si="5">SUM(P10:P12)</f>
        <v>0</v>
      </c>
      <c r="Q9" s="21">
        <f t="shared" si="5"/>
        <v>13.77</v>
      </c>
      <c r="R9" s="21">
        <f t="shared" si="5"/>
        <v>67.38</v>
      </c>
      <c r="S9" s="21">
        <f t="shared" si="5"/>
        <v>334.65</v>
      </c>
      <c r="T9" s="21">
        <f t="shared" si="5"/>
        <v>10.51</v>
      </c>
      <c r="U9" s="21">
        <f t="shared" si="5"/>
        <v>426.31</v>
      </c>
      <c r="V9" s="21"/>
      <c r="W9" s="21"/>
      <c r="X9" s="21"/>
      <c r="Y9" s="21"/>
      <c r="Z9" s="21"/>
      <c r="AA9" s="21"/>
      <c r="AB9" s="21" t="s">
        <v>363</v>
      </c>
      <c r="AC9" s="21">
        <f>U10</f>
        <v>112.07999999999998</v>
      </c>
      <c r="AD9" s="21"/>
      <c r="AE9" s="21"/>
      <c r="AF9" s="21"/>
      <c r="AG9" s="21"/>
      <c r="AH9" s="20"/>
      <c r="AI9" s="23"/>
      <c r="AJ9" s="23"/>
      <c r="AK9" s="21"/>
      <c r="AL9" s="230"/>
      <c r="AM9" s="23"/>
      <c r="AN9" s="23"/>
      <c r="AO9" s="21"/>
      <c r="AP9" s="21"/>
      <c r="AQ9" s="21"/>
      <c r="AR9" s="21"/>
      <c r="AS9" s="21"/>
      <c r="AT9" s="230"/>
      <c r="AU9" s="23"/>
      <c r="AV9" s="21"/>
      <c r="AW9" s="21"/>
      <c r="AX9" s="21"/>
      <c r="AY9" s="21"/>
      <c r="AZ9" s="21"/>
      <c r="BA9" s="21"/>
      <c r="BB9" s="21" t="s">
        <v>346</v>
      </c>
      <c r="BC9" s="21">
        <f>U11+U12</f>
        <v>314.23</v>
      </c>
      <c r="BD9" s="230"/>
      <c r="BE9" s="182"/>
      <c r="BF9" s="23"/>
      <c r="BG9" s="21"/>
      <c r="BH9" s="20"/>
      <c r="BI9" s="23"/>
      <c r="BJ9" s="23"/>
      <c r="BK9" s="21"/>
      <c r="BL9" s="21"/>
      <c r="BM9" s="21"/>
      <c r="BN9" s="181">
        <f t="shared" ref="BN9:BN42" si="6">W9+Y9+AA9+AC9+AE9+AG9+AI9+AM9+AO9+AQ9+AS9+AU9+AW9+AY9+BA9+BC9+BE9+BG9+BI9+BK9+BM9</f>
        <v>426.31</v>
      </c>
      <c r="BO9" s="24">
        <v>43621</v>
      </c>
      <c r="BP9" s="21" t="s">
        <v>210</v>
      </c>
      <c r="BQ9" s="193">
        <v>43441</v>
      </c>
      <c r="BR9" s="196">
        <v>6</v>
      </c>
      <c r="BS9" s="22">
        <f t="shared" si="2"/>
        <v>180</v>
      </c>
      <c r="BT9" s="192">
        <f t="shared" si="3"/>
        <v>43621</v>
      </c>
      <c r="BU9" s="25"/>
    </row>
    <row r="10" spans="1:73" s="22" customFormat="1" ht="229.1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18"/>
      <c r="L10" s="20"/>
      <c r="M10" s="20" t="s">
        <v>323</v>
      </c>
      <c r="N10" s="20" t="str">
        <f>AB9</f>
        <v>Шкаф АСКУЭ в комплекте со счетчиком (МЭК-104)</v>
      </c>
      <c r="O10" s="21">
        <f>U10</f>
        <v>112.07999999999998</v>
      </c>
      <c r="P10" s="21"/>
      <c r="Q10" s="21">
        <v>2.37</v>
      </c>
      <c r="R10" s="21">
        <v>5.7</v>
      </c>
      <c r="S10" s="21">
        <v>98.6</v>
      </c>
      <c r="T10" s="21">
        <v>5.41</v>
      </c>
      <c r="U10" s="21">
        <f>SUM(Q10:T10)</f>
        <v>112.07999999999998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3"/>
      <c r="AJ10" s="23"/>
      <c r="AK10" s="21"/>
      <c r="AL10" s="230"/>
      <c r="AM10" s="23"/>
      <c r="AN10" s="23"/>
      <c r="AO10" s="21"/>
      <c r="AP10" s="21"/>
      <c r="AQ10" s="21"/>
      <c r="AR10" s="21"/>
      <c r="AS10" s="21"/>
      <c r="AT10" s="230"/>
      <c r="AU10" s="23"/>
      <c r="AV10" s="21"/>
      <c r="AW10" s="21"/>
      <c r="AX10" s="21"/>
      <c r="AY10" s="21"/>
      <c r="AZ10" s="21"/>
      <c r="BA10" s="21"/>
      <c r="BB10" s="21"/>
      <c r="BC10" s="21"/>
      <c r="BD10" s="230"/>
      <c r="BE10" s="182"/>
      <c r="BF10" s="23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3"/>
      <c r="BR10" s="196"/>
      <c r="BT10" s="192"/>
      <c r="BU10" s="25"/>
    </row>
    <row r="11" spans="1:73" s="22" customFormat="1" ht="153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18"/>
      <c r="L11" s="20"/>
      <c r="M11" s="236" t="s">
        <v>311</v>
      </c>
      <c r="N11" s="21" t="s">
        <v>347</v>
      </c>
      <c r="O11" s="20">
        <f>U11</f>
        <v>14.739999999999998</v>
      </c>
      <c r="P11" s="20"/>
      <c r="Q11" s="20">
        <v>1.46</v>
      </c>
      <c r="R11" s="20">
        <v>13.28</v>
      </c>
      <c r="S11" s="20" t="s">
        <v>349</v>
      </c>
      <c r="T11" s="20">
        <v>0</v>
      </c>
      <c r="U11" s="20">
        <f>SUM(Q11:T11)</f>
        <v>14.739999999999998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3"/>
      <c r="AK11" s="21"/>
      <c r="AL11" s="230"/>
      <c r="AM11" s="23"/>
      <c r="AN11" s="23"/>
      <c r="AO11" s="21"/>
      <c r="AP11" s="21"/>
      <c r="AQ11" s="21"/>
      <c r="AR11" s="21"/>
      <c r="AS11" s="21"/>
      <c r="AT11" s="230"/>
      <c r="AU11" s="23"/>
      <c r="AV11" s="21"/>
      <c r="AW11" s="21"/>
      <c r="AX11" s="21"/>
      <c r="AY11" s="21"/>
      <c r="AZ11" s="21"/>
      <c r="BA11" s="21"/>
      <c r="BB11" s="21"/>
      <c r="BC11" s="21"/>
      <c r="BD11" s="230"/>
      <c r="BE11" s="182"/>
      <c r="BF11" s="23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193"/>
      <c r="BR11" s="196"/>
      <c r="BT11" s="192"/>
      <c r="BU11" s="25"/>
    </row>
    <row r="12" spans="1:73" s="22" customFormat="1" ht="169.9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18"/>
      <c r="K12" s="18"/>
      <c r="L12" s="20"/>
      <c r="M12" s="237"/>
      <c r="N12" s="21" t="s">
        <v>348</v>
      </c>
      <c r="O12" s="21">
        <f>U12</f>
        <v>299.49</v>
      </c>
      <c r="P12" s="21"/>
      <c r="Q12" s="21">
        <v>9.94</v>
      </c>
      <c r="R12" s="21">
        <v>48.4</v>
      </c>
      <c r="S12" s="21">
        <v>236.05</v>
      </c>
      <c r="T12" s="21">
        <v>5.0999999999999996</v>
      </c>
      <c r="U12" s="21">
        <f t="shared" ref="U12" si="7">SUM(Q12:T12)</f>
        <v>299.49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3"/>
      <c r="AJ12" s="23"/>
      <c r="AK12" s="21"/>
      <c r="AL12" s="230"/>
      <c r="AM12" s="23"/>
      <c r="AN12" s="23"/>
      <c r="AO12" s="21"/>
      <c r="AP12" s="21"/>
      <c r="AQ12" s="21"/>
      <c r="AR12" s="21"/>
      <c r="AS12" s="21"/>
      <c r="AT12" s="230"/>
      <c r="AU12" s="23"/>
      <c r="AV12" s="21"/>
      <c r="AW12" s="21"/>
      <c r="AX12" s="21"/>
      <c r="AY12" s="21"/>
      <c r="AZ12" s="21"/>
      <c r="BA12" s="21"/>
      <c r="BB12" s="21"/>
      <c r="BC12" s="21"/>
      <c r="BD12" s="230"/>
      <c r="BE12" s="182"/>
      <c r="BF12" s="23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3"/>
      <c r="BR12" s="196"/>
      <c r="BT12" s="192"/>
      <c r="BU12" s="25"/>
    </row>
    <row r="13" spans="1:73" s="22" customFormat="1" ht="408.75" customHeight="1" x14ac:dyDescent="0.25">
      <c r="A13" s="20" t="s">
        <v>365</v>
      </c>
      <c r="B13" s="196">
        <v>41760023</v>
      </c>
      <c r="C13" s="24">
        <v>43452</v>
      </c>
      <c r="D13" s="29">
        <v>11915.52</v>
      </c>
      <c r="E13" s="29"/>
      <c r="F13" s="20">
        <v>10</v>
      </c>
      <c r="G13" s="20" t="s">
        <v>366</v>
      </c>
      <c r="H13" s="20" t="s">
        <v>135</v>
      </c>
      <c r="I13" s="20" t="s">
        <v>367</v>
      </c>
      <c r="J13" s="236" t="s">
        <v>368</v>
      </c>
      <c r="K13" s="236" t="s">
        <v>369</v>
      </c>
      <c r="L13" s="20"/>
      <c r="M13" s="20"/>
      <c r="N13" s="21"/>
      <c r="O13" s="23">
        <f>O14+O15+O16+O17+O18</f>
        <v>608.83000000000004</v>
      </c>
      <c r="P13" s="23">
        <f t="shared" ref="P13:U13" si="8">P14+P15+P16+P17+P18</f>
        <v>0</v>
      </c>
      <c r="Q13" s="23">
        <f t="shared" si="8"/>
        <v>39.831200000000003</v>
      </c>
      <c r="R13" s="23">
        <f t="shared" si="8"/>
        <v>242.52159999999998</v>
      </c>
      <c r="S13" s="23">
        <f t="shared" si="8"/>
        <v>301.3</v>
      </c>
      <c r="T13" s="23">
        <f t="shared" si="8"/>
        <v>25.177199999999999</v>
      </c>
      <c r="U13" s="23">
        <f t="shared" si="8"/>
        <v>608.83000000000004</v>
      </c>
      <c r="V13" s="20"/>
      <c r="W13" s="20"/>
      <c r="X13" s="20"/>
      <c r="Y13" s="20"/>
      <c r="Z13" s="20" t="s">
        <v>362</v>
      </c>
      <c r="AA13" s="21">
        <f>U14</f>
        <v>27.510000000000005</v>
      </c>
      <c r="AB13" s="20"/>
      <c r="AC13" s="20"/>
      <c r="AD13" s="20"/>
      <c r="AE13" s="20"/>
      <c r="AF13" s="20"/>
      <c r="AG13" s="20"/>
      <c r="AH13" s="20">
        <v>0.06</v>
      </c>
      <c r="AI13" s="20">
        <f>AH13*1280</f>
        <v>76.8</v>
      </c>
      <c r="AJ13" s="20"/>
      <c r="AK13" s="20"/>
      <c r="AL13" s="230">
        <v>1</v>
      </c>
      <c r="AM13" s="21">
        <f>U16</f>
        <v>58.91</v>
      </c>
      <c r="AN13" s="20"/>
      <c r="AO13" s="20"/>
      <c r="AP13" s="20"/>
      <c r="AQ13" s="20"/>
      <c r="AR13" s="20"/>
      <c r="AS13" s="20"/>
      <c r="AT13" s="230" t="s">
        <v>272</v>
      </c>
      <c r="AU13" s="21">
        <f>U17</f>
        <v>299.49</v>
      </c>
      <c r="AV13" s="20"/>
      <c r="AW13" s="20"/>
      <c r="AX13" s="20"/>
      <c r="AY13" s="20"/>
      <c r="AZ13" s="20"/>
      <c r="BA13" s="20"/>
      <c r="BB13" s="20"/>
      <c r="BC13" s="20"/>
      <c r="BD13" s="230">
        <v>0.13</v>
      </c>
      <c r="BE13" s="21">
        <f>BD13*1124</f>
        <v>146.12</v>
      </c>
      <c r="BF13" s="20"/>
      <c r="BG13" s="21"/>
      <c r="BH13" s="20"/>
      <c r="BI13" s="29"/>
      <c r="BJ13" s="29"/>
      <c r="BK13" s="20"/>
      <c r="BL13" s="20"/>
      <c r="BM13" s="20"/>
      <c r="BN13" s="181">
        <f t="shared" ref="BN13" si="9">W13+Y13+AA13+AC13+AE13+AG13+AI13+AM13+AO13+AQ13+AS13+AU13+AW13+AY13+BA13+BC13+BE13+BG13+BI13+BK13+BM13</f>
        <v>608.83000000000004</v>
      </c>
      <c r="BO13" s="24">
        <v>43812</v>
      </c>
      <c r="BP13" s="245"/>
      <c r="BQ13" s="243">
        <v>43452</v>
      </c>
      <c r="BR13" s="219">
        <v>12</v>
      </c>
      <c r="BS13" s="22">
        <f t="shared" ref="BS13" si="10">BR13*30</f>
        <v>360</v>
      </c>
      <c r="BT13" s="192">
        <f t="shared" ref="BT13" si="11">BQ13+BS13</f>
        <v>43812</v>
      </c>
    </row>
    <row r="14" spans="1:73" s="22" customFormat="1" ht="239.25" customHeight="1" x14ac:dyDescent="0.25">
      <c r="A14" s="20"/>
      <c r="B14" s="196"/>
      <c r="C14" s="24"/>
      <c r="D14" s="29"/>
      <c r="E14" s="29"/>
      <c r="F14" s="20"/>
      <c r="G14" s="20"/>
      <c r="H14" s="20"/>
      <c r="I14" s="20"/>
      <c r="J14" s="239"/>
      <c r="K14" s="239"/>
      <c r="L14" s="20"/>
      <c r="M14" s="20" t="s">
        <v>364</v>
      </c>
      <c r="N14" s="21" t="str">
        <f>Z13</f>
        <v>КВАНТ ST 2000-12-W-230*5(10)-0.5S/1</v>
      </c>
      <c r="O14" s="21">
        <f>U14</f>
        <v>27.510000000000005</v>
      </c>
      <c r="P14" s="21"/>
      <c r="Q14" s="21">
        <v>1.01</v>
      </c>
      <c r="R14" s="21">
        <v>1.07</v>
      </c>
      <c r="S14" s="21">
        <v>19.760000000000002</v>
      </c>
      <c r="T14" s="21">
        <v>5.67</v>
      </c>
      <c r="U14" s="21">
        <f>SUM(Q14:T14)</f>
        <v>27.510000000000005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30"/>
      <c r="AM14" s="21"/>
      <c r="AN14" s="20"/>
      <c r="AO14" s="20"/>
      <c r="AP14" s="20"/>
      <c r="AQ14" s="20"/>
      <c r="AR14" s="20"/>
      <c r="AS14" s="20"/>
      <c r="AT14" s="230"/>
      <c r="AU14" s="21"/>
      <c r="AV14" s="20"/>
      <c r="AW14" s="20"/>
      <c r="AX14" s="20"/>
      <c r="AY14" s="20"/>
      <c r="AZ14" s="20"/>
      <c r="BA14" s="20"/>
      <c r="BB14" s="20"/>
      <c r="BC14" s="20"/>
      <c r="BD14" s="230"/>
      <c r="BE14" s="21"/>
      <c r="BF14" s="20"/>
      <c r="BG14" s="21"/>
      <c r="BH14" s="20"/>
      <c r="BI14" s="29"/>
      <c r="BJ14" s="29"/>
      <c r="BK14" s="20"/>
      <c r="BL14" s="20"/>
      <c r="BM14" s="20"/>
      <c r="BN14" s="181"/>
      <c r="BO14" s="24"/>
      <c r="BP14" s="245"/>
      <c r="BQ14" s="243"/>
      <c r="BR14" s="219"/>
      <c r="BT14" s="192"/>
    </row>
    <row r="15" spans="1:73" s="22" customFormat="1" ht="239.25" customHeight="1" x14ac:dyDescent="0.25">
      <c r="A15" s="20"/>
      <c r="B15" s="196"/>
      <c r="C15" s="24"/>
      <c r="D15" s="29"/>
      <c r="E15" s="29"/>
      <c r="F15" s="20"/>
      <c r="G15" s="20"/>
      <c r="H15" s="20"/>
      <c r="I15" s="20"/>
      <c r="J15" s="239"/>
      <c r="K15" s="239"/>
      <c r="L15" s="20"/>
      <c r="M15" s="20" t="s">
        <v>314</v>
      </c>
      <c r="N15" s="20">
        <f>AH13</f>
        <v>0.06</v>
      </c>
      <c r="O15" s="21">
        <f>N15*1280</f>
        <v>76.8</v>
      </c>
      <c r="P15" s="21"/>
      <c r="Q15" s="21">
        <f>O15*0.11</f>
        <v>8.4480000000000004</v>
      </c>
      <c r="R15" s="21">
        <f>O15*0.84</f>
        <v>64.512</v>
      </c>
      <c r="S15" s="21">
        <v>0</v>
      </c>
      <c r="T15" s="21">
        <f>O15*0.05</f>
        <v>3.84</v>
      </c>
      <c r="U15" s="21">
        <f>SUM(Q15:T15)</f>
        <v>76.800000000000011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30"/>
      <c r="AM15" s="20"/>
      <c r="AN15" s="20"/>
      <c r="AO15" s="20"/>
      <c r="AP15" s="20"/>
      <c r="AQ15" s="20"/>
      <c r="AR15" s="20"/>
      <c r="AS15" s="20"/>
      <c r="AT15" s="230"/>
      <c r="AU15" s="20"/>
      <c r="AV15" s="20"/>
      <c r="AW15" s="20"/>
      <c r="AX15" s="20"/>
      <c r="AY15" s="20"/>
      <c r="AZ15" s="20"/>
      <c r="BA15" s="20"/>
      <c r="BB15" s="20"/>
      <c r="BC15" s="20"/>
      <c r="BD15" s="230"/>
      <c r="BE15" s="21"/>
      <c r="BF15" s="20"/>
      <c r="BG15" s="21"/>
      <c r="BH15" s="20"/>
      <c r="BI15" s="29"/>
      <c r="BJ15" s="29"/>
      <c r="BK15" s="20"/>
      <c r="BL15" s="20"/>
      <c r="BM15" s="20"/>
      <c r="BN15" s="181"/>
      <c r="BO15" s="24"/>
      <c r="BP15" s="20"/>
      <c r="BQ15" s="243"/>
      <c r="BR15" s="219"/>
      <c r="BT15" s="192"/>
    </row>
    <row r="16" spans="1:73" s="22" customFormat="1" ht="239.25" customHeight="1" x14ac:dyDescent="0.25">
      <c r="A16" s="20"/>
      <c r="B16" s="196"/>
      <c r="C16" s="24"/>
      <c r="D16" s="29"/>
      <c r="E16" s="29"/>
      <c r="F16" s="20"/>
      <c r="G16" s="20"/>
      <c r="H16" s="20"/>
      <c r="I16" s="20"/>
      <c r="J16" s="239"/>
      <c r="K16" s="239"/>
      <c r="L16" s="20"/>
      <c r="M16" s="20" t="s">
        <v>316</v>
      </c>
      <c r="N16" s="20">
        <f>AL13</f>
        <v>1</v>
      </c>
      <c r="O16" s="21">
        <f>U16</f>
        <v>58.91</v>
      </c>
      <c r="P16" s="21"/>
      <c r="Q16" s="21">
        <v>4.3600000000000003</v>
      </c>
      <c r="R16" s="21">
        <v>7.26</v>
      </c>
      <c r="S16" s="21">
        <v>45.49</v>
      </c>
      <c r="T16" s="21">
        <v>1.8</v>
      </c>
      <c r="U16" s="21">
        <f t="shared" ref="U16:U18" si="12">SUM(Q16:T16)</f>
        <v>58.91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30"/>
      <c r="AM16" s="20"/>
      <c r="AN16" s="20"/>
      <c r="AO16" s="20"/>
      <c r="AP16" s="20"/>
      <c r="AQ16" s="20"/>
      <c r="AR16" s="20"/>
      <c r="AS16" s="20"/>
      <c r="AT16" s="230"/>
      <c r="AU16" s="20"/>
      <c r="AV16" s="20"/>
      <c r="AW16" s="20"/>
      <c r="AX16" s="20"/>
      <c r="AY16" s="20"/>
      <c r="AZ16" s="20"/>
      <c r="BA16" s="20"/>
      <c r="BB16" s="20"/>
      <c r="BC16" s="20"/>
      <c r="BD16" s="230"/>
      <c r="BE16" s="21"/>
      <c r="BF16" s="20"/>
      <c r="BG16" s="21"/>
      <c r="BH16" s="20"/>
      <c r="BI16" s="29"/>
      <c r="BJ16" s="29"/>
      <c r="BK16" s="20"/>
      <c r="BL16" s="20"/>
      <c r="BM16" s="20"/>
      <c r="BN16" s="181"/>
      <c r="BO16" s="24"/>
      <c r="BP16" s="20"/>
      <c r="BQ16" s="243"/>
      <c r="BR16" s="219"/>
      <c r="BT16" s="192"/>
    </row>
    <row r="17" spans="1:73" s="22" customFormat="1" ht="239.25" customHeight="1" x14ac:dyDescent="0.25">
      <c r="A17" s="20"/>
      <c r="B17" s="196"/>
      <c r="C17" s="24"/>
      <c r="D17" s="29"/>
      <c r="E17" s="29"/>
      <c r="F17" s="20"/>
      <c r="G17" s="20"/>
      <c r="H17" s="20"/>
      <c r="I17" s="20"/>
      <c r="J17" s="239"/>
      <c r="K17" s="239"/>
      <c r="L17" s="20"/>
      <c r="M17" s="20" t="s">
        <v>318</v>
      </c>
      <c r="N17" s="20" t="str">
        <f>AT13</f>
        <v>СТП 63 кВА</v>
      </c>
      <c r="O17" s="21">
        <f>U17</f>
        <v>299.49</v>
      </c>
      <c r="P17" s="21"/>
      <c r="Q17" s="21">
        <v>9.94</v>
      </c>
      <c r="R17" s="21">
        <v>48.4</v>
      </c>
      <c r="S17" s="21">
        <v>236.05</v>
      </c>
      <c r="T17" s="21">
        <v>5.0999999999999996</v>
      </c>
      <c r="U17" s="21">
        <f t="shared" si="12"/>
        <v>299.49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30"/>
      <c r="AM17" s="20"/>
      <c r="AN17" s="20"/>
      <c r="AO17" s="20"/>
      <c r="AP17" s="20"/>
      <c r="AQ17" s="20"/>
      <c r="AR17" s="20"/>
      <c r="AS17" s="20"/>
      <c r="AT17" s="230"/>
      <c r="AU17" s="20"/>
      <c r="AV17" s="20"/>
      <c r="AW17" s="20"/>
      <c r="AX17" s="20"/>
      <c r="AY17" s="20"/>
      <c r="AZ17" s="20"/>
      <c r="BA17" s="20"/>
      <c r="BB17" s="20"/>
      <c r="BC17" s="20"/>
      <c r="BD17" s="230"/>
      <c r="BE17" s="21"/>
      <c r="BF17" s="20"/>
      <c r="BG17" s="21"/>
      <c r="BH17" s="20"/>
      <c r="BI17" s="29"/>
      <c r="BJ17" s="29"/>
      <c r="BK17" s="20"/>
      <c r="BL17" s="20"/>
      <c r="BM17" s="20"/>
      <c r="BN17" s="181"/>
      <c r="BO17" s="24"/>
      <c r="BP17" s="20"/>
      <c r="BQ17" s="243"/>
      <c r="BR17" s="219"/>
      <c r="BT17" s="192"/>
    </row>
    <row r="18" spans="1:73" s="22" customFormat="1" ht="239.25" customHeight="1" x14ac:dyDescent="0.25">
      <c r="A18" s="20"/>
      <c r="B18" s="196"/>
      <c r="C18" s="24"/>
      <c r="D18" s="29"/>
      <c r="E18" s="29"/>
      <c r="F18" s="20"/>
      <c r="G18" s="20"/>
      <c r="H18" s="20"/>
      <c r="I18" s="20"/>
      <c r="J18" s="237"/>
      <c r="K18" s="237"/>
      <c r="L18" s="20"/>
      <c r="M18" s="20" t="s">
        <v>310</v>
      </c>
      <c r="N18" s="20">
        <f>BD13</f>
        <v>0.13</v>
      </c>
      <c r="O18" s="21">
        <f>N18*1124</f>
        <v>146.12</v>
      </c>
      <c r="P18" s="21"/>
      <c r="Q18" s="21">
        <f>O18*0.11</f>
        <v>16.0732</v>
      </c>
      <c r="R18" s="21">
        <f>O18*0.83</f>
        <v>121.2796</v>
      </c>
      <c r="S18" s="21">
        <v>0</v>
      </c>
      <c r="T18" s="21">
        <f>O18*0.06</f>
        <v>8.7672000000000008</v>
      </c>
      <c r="U18" s="21">
        <f t="shared" si="12"/>
        <v>146.12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30"/>
      <c r="AM18" s="20"/>
      <c r="AN18" s="20"/>
      <c r="AO18" s="20"/>
      <c r="AP18" s="20"/>
      <c r="AQ18" s="20"/>
      <c r="AR18" s="20"/>
      <c r="AS18" s="20"/>
      <c r="AT18" s="230"/>
      <c r="AU18" s="20"/>
      <c r="AV18" s="20"/>
      <c r="AW18" s="20"/>
      <c r="AX18" s="20"/>
      <c r="AY18" s="20"/>
      <c r="AZ18" s="20"/>
      <c r="BA18" s="20"/>
      <c r="BB18" s="20"/>
      <c r="BC18" s="20"/>
      <c r="BD18" s="230"/>
      <c r="BE18" s="21"/>
      <c r="BF18" s="20"/>
      <c r="BG18" s="21"/>
      <c r="BH18" s="20"/>
      <c r="BI18" s="29"/>
      <c r="BJ18" s="29"/>
      <c r="BK18" s="20"/>
      <c r="BL18" s="20"/>
      <c r="BM18" s="20"/>
      <c r="BN18" s="181"/>
      <c r="BO18" s="24"/>
      <c r="BP18" s="20"/>
      <c r="BQ18" s="243"/>
      <c r="BR18" s="219"/>
      <c r="BT18" s="192"/>
    </row>
    <row r="19" spans="1:73" s="22" customFormat="1" ht="272.25" customHeight="1" x14ac:dyDescent="0.25">
      <c r="A19" s="20" t="s">
        <v>370</v>
      </c>
      <c r="B19" s="196">
        <v>41759389</v>
      </c>
      <c r="C19" s="24">
        <v>43462</v>
      </c>
      <c r="D19" s="29">
        <v>466.1</v>
      </c>
      <c r="E19" s="29"/>
      <c r="F19" s="20">
        <v>13</v>
      </c>
      <c r="G19" s="20" t="s">
        <v>371</v>
      </c>
      <c r="H19" s="20" t="s">
        <v>340</v>
      </c>
      <c r="I19" s="20" t="s">
        <v>372</v>
      </c>
      <c r="J19" s="236" t="s">
        <v>373</v>
      </c>
      <c r="K19" s="236" t="s">
        <v>374</v>
      </c>
      <c r="L19" s="20"/>
      <c r="M19" s="20"/>
      <c r="N19" s="20"/>
      <c r="O19" s="21">
        <f>SUM(O20:O24)</f>
        <v>1699.63</v>
      </c>
      <c r="P19" s="21">
        <f t="shared" ref="P19:U19" si="13">SUM(P20:P24)</f>
        <v>0</v>
      </c>
      <c r="Q19" s="21">
        <f t="shared" si="13"/>
        <v>159.81920000000002</v>
      </c>
      <c r="R19" s="21">
        <f t="shared" si="13"/>
        <v>1159.9176</v>
      </c>
      <c r="S19" s="21">
        <f t="shared" si="13"/>
        <v>301.3</v>
      </c>
      <c r="T19" s="21">
        <f t="shared" si="13"/>
        <v>78.593199999999996</v>
      </c>
      <c r="U19" s="21">
        <f t="shared" si="13"/>
        <v>1699.63</v>
      </c>
      <c r="V19" s="20"/>
      <c r="W19" s="20"/>
      <c r="X19" s="20"/>
      <c r="Y19" s="20"/>
      <c r="Z19" s="20" t="s">
        <v>362</v>
      </c>
      <c r="AA19" s="21">
        <f>U20</f>
        <v>27.510000000000005</v>
      </c>
      <c r="AB19" s="20"/>
      <c r="AC19" s="20"/>
      <c r="AD19" s="20"/>
      <c r="AE19" s="20"/>
      <c r="AF19" s="20"/>
      <c r="AG19" s="20"/>
      <c r="AH19" s="20">
        <v>1</v>
      </c>
      <c r="AI19" s="21">
        <f>U21</f>
        <v>1280</v>
      </c>
      <c r="AJ19" s="20"/>
      <c r="AK19" s="20"/>
      <c r="AL19" s="230">
        <v>1</v>
      </c>
      <c r="AM19" s="21">
        <f>U22</f>
        <v>58.91</v>
      </c>
      <c r="AN19" s="20"/>
      <c r="AO19" s="20"/>
      <c r="AP19" s="20"/>
      <c r="AQ19" s="20"/>
      <c r="AR19" s="20"/>
      <c r="AS19" s="20"/>
      <c r="AT19" s="230" t="s">
        <v>360</v>
      </c>
      <c r="AU19" s="21">
        <f>U23</f>
        <v>299.49</v>
      </c>
      <c r="AV19" s="20"/>
      <c r="AW19" s="20"/>
      <c r="AX19" s="20"/>
      <c r="AY19" s="20"/>
      <c r="AZ19" s="20"/>
      <c r="BA19" s="20"/>
      <c r="BB19" s="20"/>
      <c r="BC19" s="21"/>
      <c r="BD19" s="230">
        <v>0.03</v>
      </c>
      <c r="BE19" s="21">
        <f>U24</f>
        <v>33.72</v>
      </c>
      <c r="BF19" s="20"/>
      <c r="BG19" s="21"/>
      <c r="BH19" s="20"/>
      <c r="BI19" s="29"/>
      <c r="BJ19" s="29"/>
      <c r="BK19" s="20"/>
      <c r="BL19" s="20"/>
      <c r="BM19" s="20"/>
      <c r="BN19" s="181">
        <f t="shared" ref="BN19" si="14">W19+Y19+AA19+AC19+AE19+AG19+AI19+AM19+AO19+AQ19+AS19+AU19+AW19+AY19+BA19+BC19+BE19+BG19+BI19+BK19+BM19</f>
        <v>1699.63</v>
      </c>
      <c r="BO19" s="24">
        <v>43642</v>
      </c>
      <c r="BP19" s="244"/>
      <c r="BQ19" s="24">
        <v>43462</v>
      </c>
      <c r="BR19" s="219">
        <v>6</v>
      </c>
      <c r="BS19" s="22">
        <f>BR19*30</f>
        <v>180</v>
      </c>
      <c r="BT19" s="192">
        <f t="shared" ref="BT19" si="15">BQ19+BS19</f>
        <v>43642</v>
      </c>
    </row>
    <row r="20" spans="1:73" s="22" customFormat="1" ht="230.25" customHeight="1" x14ac:dyDescent="0.25">
      <c r="A20" s="20"/>
      <c r="B20" s="196"/>
      <c r="C20" s="24"/>
      <c r="D20" s="29"/>
      <c r="E20" s="29"/>
      <c r="F20" s="20"/>
      <c r="G20" s="20"/>
      <c r="H20" s="20"/>
      <c r="I20" s="20"/>
      <c r="J20" s="239"/>
      <c r="K20" s="239"/>
      <c r="L20" s="20"/>
      <c r="M20" s="20" t="s">
        <v>364</v>
      </c>
      <c r="N20" s="21" t="str">
        <f>Z19</f>
        <v>КВАНТ ST 2000-12-W-230*5(10)-0.5S/1</v>
      </c>
      <c r="O20" s="21">
        <f>U20</f>
        <v>27.510000000000005</v>
      </c>
      <c r="P20" s="21"/>
      <c r="Q20" s="21">
        <v>1.01</v>
      </c>
      <c r="R20" s="21">
        <v>1.07</v>
      </c>
      <c r="S20" s="21">
        <v>19.760000000000002</v>
      </c>
      <c r="T20" s="21">
        <v>5.67</v>
      </c>
      <c r="U20" s="21">
        <f>SUM(Q20:T20)</f>
        <v>27.510000000000005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20"/>
      <c r="AK20" s="20"/>
      <c r="AL20" s="230"/>
      <c r="AM20" s="21"/>
      <c r="AN20" s="20"/>
      <c r="AO20" s="20"/>
      <c r="AP20" s="20"/>
      <c r="AQ20" s="20"/>
      <c r="AR20" s="20"/>
      <c r="AS20" s="20"/>
      <c r="AT20" s="230"/>
      <c r="AU20" s="21"/>
      <c r="AV20" s="20"/>
      <c r="AW20" s="20"/>
      <c r="AX20" s="20"/>
      <c r="AY20" s="20"/>
      <c r="AZ20" s="20"/>
      <c r="BA20" s="20"/>
      <c r="BB20" s="20"/>
      <c r="BC20" s="21"/>
      <c r="BD20" s="230"/>
      <c r="BE20" s="21"/>
      <c r="BF20" s="20"/>
      <c r="BG20" s="21"/>
      <c r="BH20" s="20"/>
      <c r="BI20" s="29"/>
      <c r="BJ20" s="29"/>
      <c r="BK20" s="20"/>
      <c r="BL20" s="20"/>
      <c r="BM20" s="20"/>
      <c r="BN20" s="181"/>
      <c r="BO20" s="24"/>
      <c r="BP20" s="244"/>
      <c r="BQ20" s="24"/>
      <c r="BR20" s="219"/>
      <c r="BT20" s="192"/>
    </row>
    <row r="21" spans="1:73" s="22" customFormat="1" ht="245.25" customHeight="1" x14ac:dyDescent="0.25">
      <c r="A21" s="20"/>
      <c r="B21" s="196"/>
      <c r="C21" s="24"/>
      <c r="D21" s="29"/>
      <c r="E21" s="29"/>
      <c r="F21" s="20"/>
      <c r="G21" s="20"/>
      <c r="H21" s="20"/>
      <c r="I21" s="20"/>
      <c r="J21" s="239"/>
      <c r="K21" s="239"/>
      <c r="L21" s="20"/>
      <c r="M21" s="20" t="s">
        <v>314</v>
      </c>
      <c r="N21" s="20">
        <f>AH19</f>
        <v>1</v>
      </c>
      <c r="O21" s="21">
        <f>N21*1280</f>
        <v>1280</v>
      </c>
      <c r="P21" s="21"/>
      <c r="Q21" s="21">
        <f>O21*0.11</f>
        <v>140.80000000000001</v>
      </c>
      <c r="R21" s="21">
        <f>O21*0.84</f>
        <v>1075.2</v>
      </c>
      <c r="S21" s="21">
        <v>0</v>
      </c>
      <c r="T21" s="21">
        <f>O21*0.05</f>
        <v>64</v>
      </c>
      <c r="U21" s="21">
        <f>SUM(Q21:T21)</f>
        <v>1280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30"/>
      <c r="AM21" s="20"/>
      <c r="AN21" s="20"/>
      <c r="AO21" s="20"/>
      <c r="AP21" s="20"/>
      <c r="AQ21" s="20"/>
      <c r="AR21" s="20"/>
      <c r="AS21" s="20"/>
      <c r="AT21" s="230"/>
      <c r="AU21" s="20"/>
      <c r="AV21" s="20"/>
      <c r="AW21" s="20"/>
      <c r="AX21" s="20"/>
      <c r="AY21" s="20"/>
      <c r="AZ21" s="20"/>
      <c r="BA21" s="20"/>
      <c r="BB21" s="20"/>
      <c r="BC21" s="21"/>
      <c r="BD21" s="230"/>
      <c r="BE21" s="21"/>
      <c r="BF21" s="20"/>
      <c r="BG21" s="21"/>
      <c r="BH21" s="20"/>
      <c r="BI21" s="29"/>
      <c r="BJ21" s="29"/>
      <c r="BK21" s="20"/>
      <c r="BL21" s="20"/>
      <c r="BM21" s="20"/>
      <c r="BN21" s="181"/>
      <c r="BO21" s="24"/>
      <c r="BP21" s="244"/>
      <c r="BQ21" s="24"/>
      <c r="BR21" s="219"/>
      <c r="BT21" s="192"/>
    </row>
    <row r="22" spans="1:73" s="22" customFormat="1" ht="245.25" customHeight="1" x14ac:dyDescent="0.25">
      <c r="A22" s="20"/>
      <c r="B22" s="196"/>
      <c r="C22" s="24"/>
      <c r="D22" s="29"/>
      <c r="E22" s="29"/>
      <c r="F22" s="20"/>
      <c r="G22" s="20"/>
      <c r="H22" s="20"/>
      <c r="I22" s="20"/>
      <c r="J22" s="239"/>
      <c r="K22" s="239"/>
      <c r="L22" s="20"/>
      <c r="M22" s="20" t="s">
        <v>316</v>
      </c>
      <c r="N22" s="20">
        <f>AL19</f>
        <v>1</v>
      </c>
      <c r="O22" s="21">
        <f>U22</f>
        <v>58.91</v>
      </c>
      <c r="P22" s="21"/>
      <c r="Q22" s="21">
        <v>4.3600000000000003</v>
      </c>
      <c r="R22" s="21">
        <v>7.26</v>
      </c>
      <c r="S22" s="21">
        <v>45.49</v>
      </c>
      <c r="T22" s="21">
        <v>1.8</v>
      </c>
      <c r="U22" s="21">
        <f t="shared" ref="U22:U24" si="16">SUM(Q22:T22)</f>
        <v>58.91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30"/>
      <c r="AM22" s="20"/>
      <c r="AN22" s="20"/>
      <c r="AO22" s="20"/>
      <c r="AP22" s="20"/>
      <c r="AQ22" s="20"/>
      <c r="AR22" s="20"/>
      <c r="AS22" s="20"/>
      <c r="AT22" s="230"/>
      <c r="AU22" s="20"/>
      <c r="AV22" s="20"/>
      <c r="AW22" s="20"/>
      <c r="AX22" s="20"/>
      <c r="AY22" s="20"/>
      <c r="AZ22" s="20"/>
      <c r="BA22" s="20"/>
      <c r="BB22" s="20"/>
      <c r="BC22" s="21"/>
      <c r="BD22" s="230"/>
      <c r="BE22" s="21"/>
      <c r="BF22" s="20"/>
      <c r="BG22" s="21"/>
      <c r="BH22" s="20"/>
      <c r="BI22" s="29"/>
      <c r="BJ22" s="29"/>
      <c r="BK22" s="20"/>
      <c r="BL22" s="20"/>
      <c r="BM22" s="20"/>
      <c r="BN22" s="181"/>
      <c r="BO22" s="24"/>
      <c r="BP22" s="244"/>
      <c r="BQ22" s="24"/>
      <c r="BR22" s="219"/>
      <c r="BT22" s="192"/>
    </row>
    <row r="23" spans="1:73" s="22" customFormat="1" ht="245.25" customHeight="1" x14ac:dyDescent="0.25">
      <c r="A23" s="20"/>
      <c r="B23" s="196"/>
      <c r="C23" s="24"/>
      <c r="D23" s="29"/>
      <c r="E23" s="29"/>
      <c r="F23" s="20"/>
      <c r="G23" s="20"/>
      <c r="H23" s="20"/>
      <c r="I23" s="20"/>
      <c r="J23" s="239"/>
      <c r="K23" s="239"/>
      <c r="L23" s="20"/>
      <c r="M23" s="20" t="s">
        <v>318</v>
      </c>
      <c r="N23" s="20" t="str">
        <f>AT19</f>
        <v>СТП 63 кВА - 1 шт.</v>
      </c>
      <c r="O23" s="21">
        <f>U23</f>
        <v>299.49</v>
      </c>
      <c r="P23" s="21"/>
      <c r="Q23" s="21">
        <v>9.94</v>
      </c>
      <c r="R23" s="21">
        <v>48.4</v>
      </c>
      <c r="S23" s="21">
        <v>236.05</v>
      </c>
      <c r="T23" s="21">
        <v>5.0999999999999996</v>
      </c>
      <c r="U23" s="21">
        <f t="shared" si="16"/>
        <v>299.49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30"/>
      <c r="AM23" s="20"/>
      <c r="AN23" s="20"/>
      <c r="AO23" s="20"/>
      <c r="AP23" s="20"/>
      <c r="AQ23" s="20"/>
      <c r="AR23" s="20"/>
      <c r="AS23" s="20"/>
      <c r="AT23" s="230"/>
      <c r="AU23" s="20"/>
      <c r="AV23" s="20"/>
      <c r="AW23" s="20"/>
      <c r="AX23" s="20"/>
      <c r="AY23" s="20"/>
      <c r="AZ23" s="20"/>
      <c r="BA23" s="20"/>
      <c r="BB23" s="20"/>
      <c r="BC23" s="21"/>
      <c r="BD23" s="230"/>
      <c r="BE23" s="21"/>
      <c r="BF23" s="20"/>
      <c r="BG23" s="21"/>
      <c r="BH23" s="20"/>
      <c r="BI23" s="29"/>
      <c r="BJ23" s="29"/>
      <c r="BK23" s="20"/>
      <c r="BL23" s="20"/>
      <c r="BM23" s="20"/>
      <c r="BN23" s="181"/>
      <c r="BO23" s="24"/>
      <c r="BP23" s="244"/>
      <c r="BQ23" s="24"/>
      <c r="BR23" s="219"/>
      <c r="BT23" s="192"/>
    </row>
    <row r="24" spans="1:73" s="22" customFormat="1" ht="245.25" customHeight="1" x14ac:dyDescent="0.25">
      <c r="A24" s="20"/>
      <c r="B24" s="196"/>
      <c r="C24" s="24"/>
      <c r="D24" s="29"/>
      <c r="E24" s="29"/>
      <c r="F24" s="20"/>
      <c r="G24" s="20"/>
      <c r="H24" s="20"/>
      <c r="I24" s="20"/>
      <c r="J24" s="237"/>
      <c r="K24" s="237"/>
      <c r="L24" s="20"/>
      <c r="M24" s="20" t="s">
        <v>310</v>
      </c>
      <c r="N24" s="20">
        <f>BD19</f>
        <v>0.03</v>
      </c>
      <c r="O24" s="21">
        <f>N24*1124</f>
        <v>33.72</v>
      </c>
      <c r="P24" s="21"/>
      <c r="Q24" s="21">
        <f>O24*0.11</f>
        <v>3.7092000000000001</v>
      </c>
      <c r="R24" s="21">
        <f>O24*0.83</f>
        <v>27.987599999999997</v>
      </c>
      <c r="S24" s="21">
        <v>0</v>
      </c>
      <c r="T24" s="21">
        <f>O24*0.06</f>
        <v>2.0231999999999997</v>
      </c>
      <c r="U24" s="21">
        <f t="shared" si="16"/>
        <v>33.72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30"/>
      <c r="AM24" s="20"/>
      <c r="AN24" s="20"/>
      <c r="AO24" s="20"/>
      <c r="AP24" s="20"/>
      <c r="AQ24" s="20"/>
      <c r="AR24" s="20"/>
      <c r="AS24" s="20"/>
      <c r="AT24" s="230"/>
      <c r="AU24" s="20"/>
      <c r="AV24" s="20"/>
      <c r="AW24" s="20"/>
      <c r="AX24" s="20"/>
      <c r="AY24" s="20"/>
      <c r="AZ24" s="20"/>
      <c r="BA24" s="20"/>
      <c r="BB24" s="20"/>
      <c r="BC24" s="21"/>
      <c r="BD24" s="230"/>
      <c r="BE24" s="21"/>
      <c r="BF24" s="20"/>
      <c r="BG24" s="21"/>
      <c r="BH24" s="20"/>
      <c r="BI24" s="29"/>
      <c r="BJ24" s="29"/>
      <c r="BK24" s="20"/>
      <c r="BL24" s="20"/>
      <c r="BM24" s="20"/>
      <c r="BN24" s="181"/>
      <c r="BO24" s="24"/>
      <c r="BP24" s="244"/>
      <c r="BQ24" s="24"/>
      <c r="BR24" s="219"/>
      <c r="BT24" s="192"/>
    </row>
    <row r="25" spans="1:73" s="225" customFormat="1" ht="409.6" customHeight="1" x14ac:dyDescent="0.25">
      <c r="A25" s="240"/>
      <c r="B25" s="241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2"/>
      <c r="O25" s="220">
        <f>O3+O9+O13+O19</f>
        <v>3163.92</v>
      </c>
      <c r="P25" s="220">
        <f t="shared" ref="P25:AU25" si="17">P3+P9+P13+P19</f>
        <v>0</v>
      </c>
      <c r="Q25" s="220">
        <f t="shared" si="17"/>
        <v>233.48680000000002</v>
      </c>
      <c r="R25" s="220">
        <f t="shared" si="17"/>
        <v>1562.7583999999999</v>
      </c>
      <c r="S25" s="220">
        <f t="shared" si="17"/>
        <v>1238.55</v>
      </c>
      <c r="T25" s="220">
        <f t="shared" si="17"/>
        <v>129.12479999999999</v>
      </c>
      <c r="U25" s="220">
        <f t="shared" si="17"/>
        <v>3163.92</v>
      </c>
      <c r="V25" s="220">
        <f t="shared" si="17"/>
        <v>0</v>
      </c>
      <c r="W25" s="220">
        <f t="shared" si="17"/>
        <v>0</v>
      </c>
      <c r="X25" s="220">
        <f t="shared" si="17"/>
        <v>0</v>
      </c>
      <c r="Y25" s="220">
        <f t="shared" si="17"/>
        <v>0</v>
      </c>
      <c r="Z25" s="220"/>
      <c r="AA25" s="220">
        <f t="shared" si="17"/>
        <v>82.530000000000015</v>
      </c>
      <c r="AB25" s="220"/>
      <c r="AC25" s="220">
        <f t="shared" si="17"/>
        <v>112.07999999999998</v>
      </c>
      <c r="AD25" s="220">
        <f t="shared" si="17"/>
        <v>0</v>
      </c>
      <c r="AE25" s="220">
        <f t="shared" si="17"/>
        <v>0</v>
      </c>
      <c r="AF25" s="220">
        <f t="shared" si="17"/>
        <v>0</v>
      </c>
      <c r="AG25" s="220">
        <f t="shared" si="17"/>
        <v>0</v>
      </c>
      <c r="AH25" s="228">
        <f t="shared" si="17"/>
        <v>1.085</v>
      </c>
      <c r="AI25" s="220">
        <f t="shared" si="17"/>
        <v>1388.8</v>
      </c>
      <c r="AJ25" s="220">
        <f t="shared" si="17"/>
        <v>0</v>
      </c>
      <c r="AK25" s="220">
        <f t="shared" si="17"/>
        <v>0</v>
      </c>
      <c r="AL25" s="220">
        <f t="shared" si="17"/>
        <v>3</v>
      </c>
      <c r="AM25" s="220">
        <f t="shared" si="17"/>
        <v>176.73</v>
      </c>
      <c r="AN25" s="220">
        <f t="shared" si="17"/>
        <v>0</v>
      </c>
      <c r="AO25" s="220">
        <f t="shared" si="17"/>
        <v>0</v>
      </c>
      <c r="AP25" s="220">
        <f t="shared" si="17"/>
        <v>0</v>
      </c>
      <c r="AQ25" s="220">
        <f t="shared" si="17"/>
        <v>0</v>
      </c>
      <c r="AR25" s="220">
        <f t="shared" si="17"/>
        <v>0</v>
      </c>
      <c r="AS25" s="220">
        <f t="shared" si="17"/>
        <v>0</v>
      </c>
      <c r="AT25" s="220" t="s">
        <v>376</v>
      </c>
      <c r="AU25" s="220">
        <f t="shared" si="17"/>
        <v>898.47</v>
      </c>
      <c r="AV25" s="220">
        <f>AV3+AV9</f>
        <v>0</v>
      </c>
      <c r="AW25" s="220">
        <f>AW3+AW9</f>
        <v>0</v>
      </c>
      <c r="AX25" s="220">
        <f>AX3+AX9</f>
        <v>0</v>
      </c>
      <c r="AY25" s="220">
        <f>AY3+AY9</f>
        <v>0</v>
      </c>
      <c r="AZ25" s="220">
        <f>AZ3+AZ9</f>
        <v>0</v>
      </c>
      <c r="BA25" s="220">
        <f>BA3+BA9</f>
        <v>0</v>
      </c>
      <c r="BB25" s="220" t="s">
        <v>346</v>
      </c>
      <c r="BC25" s="220">
        <f t="shared" ref="BC25:BN25" si="18">BC3+BC9+BC13+BC19</f>
        <v>314.23</v>
      </c>
      <c r="BD25" s="228">
        <f t="shared" si="18"/>
        <v>0.17</v>
      </c>
      <c r="BE25" s="220">
        <f t="shared" si="18"/>
        <v>191.08</v>
      </c>
      <c r="BF25" s="220">
        <f t="shared" si="18"/>
        <v>0</v>
      </c>
      <c r="BG25" s="220">
        <f t="shared" si="18"/>
        <v>0</v>
      </c>
      <c r="BH25" s="220">
        <f t="shared" si="18"/>
        <v>0</v>
      </c>
      <c r="BI25" s="220">
        <f t="shared" si="18"/>
        <v>0</v>
      </c>
      <c r="BJ25" s="220">
        <f t="shared" si="18"/>
        <v>0</v>
      </c>
      <c r="BK25" s="220">
        <f t="shared" si="18"/>
        <v>0</v>
      </c>
      <c r="BL25" s="220">
        <f t="shared" si="18"/>
        <v>0</v>
      </c>
      <c r="BM25" s="220">
        <f t="shared" si="18"/>
        <v>0</v>
      </c>
      <c r="BN25" s="220">
        <f t="shared" si="18"/>
        <v>3163.92</v>
      </c>
      <c r="BO25" s="221"/>
      <c r="BP25" s="222"/>
      <c r="BQ25" s="223"/>
      <c r="BR25" s="224"/>
      <c r="BT25" s="226"/>
      <c r="BU25" s="227"/>
    </row>
    <row r="26" spans="1:73" s="22" customFormat="1" ht="408.75" hidden="1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0"/>
      <c r="BC26" s="20"/>
      <c r="BD26" s="230"/>
      <c r="BE26" s="20"/>
      <c r="BF26" s="20"/>
      <c r="BG26" s="21"/>
      <c r="BH26" s="20"/>
      <c r="BI26" s="23"/>
      <c r="BJ26" s="23"/>
      <c r="BK26" s="21"/>
      <c r="BL26" s="21"/>
      <c r="BM26" s="21"/>
      <c r="BN26" s="181">
        <f t="shared" si="6"/>
        <v>0</v>
      </c>
      <c r="BO26" s="24">
        <v>43593</v>
      </c>
      <c r="BP26" s="21" t="s">
        <v>333</v>
      </c>
      <c r="BQ26" s="193">
        <v>43413</v>
      </c>
      <c r="BR26" s="196">
        <v>6</v>
      </c>
      <c r="BS26" s="22">
        <f t="shared" ref="BS26:BS49" si="19">BR26*30</f>
        <v>180</v>
      </c>
      <c r="BT26" s="192">
        <f t="shared" ref="BT26:BT50" si="20">BQ26+BS26</f>
        <v>43593</v>
      </c>
      <c r="BU26" s="25"/>
    </row>
    <row r="27" spans="1:73" s="22" customFormat="1" ht="408.75" hidden="1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30"/>
      <c r="BE27" s="181"/>
      <c r="BF27" s="21"/>
      <c r="BG27" s="21"/>
      <c r="BH27" s="20"/>
      <c r="BI27" s="23"/>
      <c r="BJ27" s="23"/>
      <c r="BK27" s="21"/>
      <c r="BL27" s="21"/>
      <c r="BM27" s="21"/>
      <c r="BN27" s="181">
        <f t="shared" si="6"/>
        <v>0</v>
      </c>
      <c r="BO27" s="24">
        <v>43593</v>
      </c>
      <c r="BP27" s="21" t="s">
        <v>333</v>
      </c>
      <c r="BQ27" s="193">
        <v>43413</v>
      </c>
      <c r="BR27" s="196">
        <v>6</v>
      </c>
      <c r="BS27" s="22">
        <f t="shared" si="19"/>
        <v>180</v>
      </c>
      <c r="BT27" s="192">
        <f t="shared" si="20"/>
        <v>43593</v>
      </c>
      <c r="BU27" s="25"/>
    </row>
    <row r="28" spans="1:73" s="22" customFormat="1" ht="408.75" hidden="1" customHeight="1" x14ac:dyDescent="0.25">
      <c r="A28" s="198"/>
      <c r="B28" s="199"/>
      <c r="C28" s="200"/>
      <c r="D28" s="201"/>
      <c r="E28" s="201"/>
      <c r="F28" s="229"/>
      <c r="G28" s="199"/>
      <c r="H28" s="199"/>
      <c r="I28" s="199"/>
      <c r="J28" s="199"/>
      <c r="K28" s="199"/>
      <c r="L28" s="229"/>
      <c r="M28" s="229"/>
      <c r="N28" s="229"/>
      <c r="O28" s="229"/>
      <c r="P28" s="229"/>
      <c r="Q28" s="202"/>
      <c r="R28" s="202"/>
      <c r="S28" s="202"/>
      <c r="T28" s="202"/>
      <c r="U28" s="229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3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31"/>
      <c r="BE28" s="203"/>
      <c r="BF28" s="202"/>
      <c r="BG28" s="202"/>
      <c r="BH28" s="229"/>
      <c r="BI28" s="204"/>
      <c r="BJ28" s="204"/>
      <c r="BK28" s="202"/>
      <c r="BL28" s="202"/>
      <c r="BM28" s="202"/>
      <c r="BN28" s="203">
        <f t="shared" si="6"/>
        <v>0</v>
      </c>
      <c r="BO28" s="200">
        <v>43596</v>
      </c>
      <c r="BP28" s="202" t="s">
        <v>334</v>
      </c>
      <c r="BQ28" s="193">
        <v>43416</v>
      </c>
      <c r="BR28" s="196">
        <v>6</v>
      </c>
      <c r="BS28" s="22">
        <f t="shared" si="19"/>
        <v>180</v>
      </c>
      <c r="BT28" s="192">
        <f t="shared" si="20"/>
        <v>43596</v>
      </c>
      <c r="BU28" s="25"/>
    </row>
    <row r="29" spans="1:73" s="22" customFormat="1" ht="148.5" customHeight="1" x14ac:dyDescent="0.25">
      <c r="A29" s="211"/>
      <c r="B29" s="212"/>
      <c r="C29" s="213"/>
      <c r="D29" s="214"/>
      <c r="E29" s="214"/>
      <c r="F29" s="215"/>
      <c r="G29" s="212"/>
      <c r="H29" s="212"/>
      <c r="I29" s="212"/>
      <c r="J29" s="212"/>
      <c r="K29" s="212"/>
      <c r="L29" s="215"/>
      <c r="M29" s="215"/>
      <c r="N29" s="215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5"/>
      <c r="BI29" s="217"/>
      <c r="BJ29" s="217"/>
      <c r="BK29" s="216"/>
      <c r="BL29" s="216"/>
      <c r="BM29" s="216"/>
      <c r="BN29" s="216"/>
      <c r="BO29" s="213"/>
      <c r="BP29" s="216"/>
      <c r="BQ29" s="197">
        <v>43413</v>
      </c>
      <c r="BR29" s="196">
        <v>6</v>
      </c>
      <c r="BS29" s="22">
        <f t="shared" si="19"/>
        <v>180</v>
      </c>
      <c r="BT29" s="192">
        <f t="shared" si="20"/>
        <v>43593</v>
      </c>
      <c r="BU29" s="25"/>
    </row>
    <row r="30" spans="1:73" s="22" customFormat="1" ht="193.5" customHeight="1" x14ac:dyDescent="0.25">
      <c r="A30" s="218" t="s">
        <v>350</v>
      </c>
      <c r="B30" s="209"/>
      <c r="C30" s="26"/>
      <c r="D30" s="210"/>
      <c r="E30" s="210"/>
      <c r="F30" s="180"/>
      <c r="G30" s="209"/>
      <c r="H30" s="209"/>
      <c r="I30" s="209"/>
      <c r="J30" s="218" t="s">
        <v>354</v>
      </c>
      <c r="K30" s="209"/>
      <c r="L30" s="180"/>
      <c r="N30" s="180"/>
      <c r="O30" s="218" t="s">
        <v>355</v>
      </c>
      <c r="P30" s="180"/>
      <c r="Q30" s="180"/>
      <c r="S30" s="180"/>
      <c r="T30" s="180"/>
      <c r="U30" s="180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180"/>
      <c r="AI30" s="36"/>
      <c r="AJ30" s="180"/>
      <c r="AK30" s="36"/>
      <c r="AL30" s="180"/>
      <c r="AM30" s="180"/>
      <c r="AN30" s="180"/>
      <c r="AO30" s="36"/>
      <c r="AP30" s="36"/>
      <c r="AQ30" s="36"/>
      <c r="AR30" s="36"/>
      <c r="AS30" s="36"/>
      <c r="AT30" s="180"/>
      <c r="AU30" s="180"/>
      <c r="AV30" s="180"/>
      <c r="AW30" s="36"/>
      <c r="AX30" s="36"/>
      <c r="AY30" s="36"/>
      <c r="AZ30" s="36"/>
      <c r="BA30" s="36"/>
      <c r="BB30" s="36"/>
      <c r="BC30" s="36"/>
      <c r="BD30" s="180"/>
      <c r="BE30" s="180"/>
      <c r="BF30" s="180"/>
      <c r="BG30" s="36"/>
      <c r="BH30" s="180"/>
      <c r="BI30" s="40"/>
      <c r="BJ30" s="40"/>
      <c r="BK30" s="36"/>
      <c r="BL30" s="36"/>
      <c r="BM30" s="36"/>
      <c r="BN30" s="36"/>
      <c r="BO30" s="26"/>
      <c r="BP30" s="36"/>
      <c r="BQ30" s="197">
        <v>43416</v>
      </c>
      <c r="BR30" s="196">
        <v>6</v>
      </c>
      <c r="BS30" s="22">
        <f t="shared" si="19"/>
        <v>180</v>
      </c>
      <c r="BT30" s="192">
        <f t="shared" si="20"/>
        <v>43596</v>
      </c>
      <c r="BU30" s="25"/>
    </row>
    <row r="31" spans="1:73" s="22" customFormat="1" ht="193.5" customHeight="1" x14ac:dyDescent="0.25">
      <c r="A31" s="218" t="s">
        <v>351</v>
      </c>
      <c r="B31" s="209"/>
      <c r="C31" s="26"/>
      <c r="D31" s="210"/>
      <c r="E31" s="210"/>
      <c r="F31" s="180"/>
      <c r="G31" s="209"/>
      <c r="H31" s="209"/>
      <c r="I31" s="209"/>
      <c r="J31" s="218" t="s">
        <v>354</v>
      </c>
      <c r="K31" s="209"/>
      <c r="L31" s="180"/>
      <c r="N31" s="180"/>
      <c r="O31" s="218" t="s">
        <v>356</v>
      </c>
      <c r="P31" s="180"/>
      <c r="Q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180"/>
      <c r="AU31" s="36"/>
      <c r="AV31" s="180"/>
      <c r="AW31" s="36"/>
      <c r="AX31" s="36"/>
      <c r="AY31" s="36"/>
      <c r="AZ31" s="36"/>
      <c r="BA31" s="36"/>
      <c r="BB31" s="36"/>
      <c r="BC31" s="36"/>
      <c r="BD31" s="180"/>
      <c r="BE31" s="36"/>
      <c r="BF31" s="180"/>
      <c r="BG31" s="36"/>
      <c r="BH31" s="180"/>
      <c r="BI31" s="40"/>
      <c r="BJ31" s="40"/>
      <c r="BK31" s="36"/>
      <c r="BL31" s="36"/>
      <c r="BM31" s="36"/>
      <c r="BN31" s="36"/>
      <c r="BO31" s="26"/>
      <c r="BP31" s="36"/>
      <c r="BQ31" s="197">
        <v>43416</v>
      </c>
      <c r="BR31" s="196">
        <v>6</v>
      </c>
      <c r="BS31" s="22">
        <f t="shared" si="19"/>
        <v>180</v>
      </c>
      <c r="BT31" s="192">
        <f t="shared" si="20"/>
        <v>43596</v>
      </c>
      <c r="BU31" s="25"/>
    </row>
    <row r="32" spans="1:73" s="22" customFormat="1" ht="224.25" customHeight="1" x14ac:dyDescent="0.25">
      <c r="A32" s="218" t="s">
        <v>352</v>
      </c>
      <c r="B32" s="209"/>
      <c r="C32" s="26"/>
      <c r="D32" s="210"/>
      <c r="E32" s="210"/>
      <c r="F32" s="180"/>
      <c r="G32" s="209"/>
      <c r="H32" s="209"/>
      <c r="I32" s="209"/>
      <c r="J32" s="218" t="s">
        <v>354</v>
      </c>
      <c r="K32" s="209"/>
      <c r="L32" s="180"/>
      <c r="N32" s="180"/>
      <c r="O32" s="218" t="s">
        <v>357</v>
      </c>
      <c r="P32" s="180"/>
      <c r="Q32" s="180"/>
      <c r="S32" s="180"/>
      <c r="T32" s="180"/>
      <c r="U32" s="180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180"/>
      <c r="AU32" s="36"/>
      <c r="AV32" s="180"/>
      <c r="AW32" s="36"/>
      <c r="AX32" s="36"/>
      <c r="AY32" s="36"/>
      <c r="AZ32" s="36"/>
      <c r="BA32" s="36"/>
      <c r="BB32" s="36"/>
      <c r="BC32" s="36"/>
      <c r="BD32" s="180"/>
      <c r="BE32" s="36"/>
      <c r="BF32" s="180"/>
      <c r="BG32" s="36"/>
      <c r="BH32" s="180"/>
      <c r="BI32" s="40"/>
      <c r="BJ32" s="40"/>
      <c r="BK32" s="36"/>
      <c r="BL32" s="36"/>
      <c r="BM32" s="36"/>
      <c r="BN32" s="36"/>
      <c r="BO32" s="26"/>
      <c r="BP32" s="36"/>
      <c r="BQ32" s="197">
        <v>43413</v>
      </c>
      <c r="BR32" s="196">
        <v>6</v>
      </c>
      <c r="BS32" s="22">
        <f t="shared" si="19"/>
        <v>180</v>
      </c>
      <c r="BT32" s="192">
        <f t="shared" si="20"/>
        <v>43593</v>
      </c>
      <c r="BU32" s="25"/>
    </row>
    <row r="33" spans="1:73" s="22" customFormat="1" ht="224.25" customHeight="1" x14ac:dyDescent="0.25">
      <c r="A33" s="218" t="s">
        <v>353</v>
      </c>
      <c r="B33" s="209"/>
      <c r="C33" s="26"/>
      <c r="D33" s="210"/>
      <c r="E33" s="210"/>
      <c r="F33" s="180"/>
      <c r="G33" s="209"/>
      <c r="H33" s="209"/>
      <c r="I33" s="209"/>
      <c r="J33" s="218" t="s">
        <v>354</v>
      </c>
      <c r="K33" s="209"/>
      <c r="L33" s="180"/>
      <c r="N33" s="180"/>
      <c r="O33" s="218" t="s">
        <v>358</v>
      </c>
      <c r="P33" s="180"/>
      <c r="Q33" s="180"/>
      <c r="S33" s="180"/>
      <c r="T33" s="180"/>
      <c r="U33" s="180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180"/>
      <c r="AU33" s="36"/>
      <c r="AV33" s="180"/>
      <c r="AW33" s="36"/>
      <c r="AX33" s="36"/>
      <c r="AY33" s="36"/>
      <c r="AZ33" s="36"/>
      <c r="BA33" s="36"/>
      <c r="BB33" s="36"/>
      <c r="BC33" s="36"/>
      <c r="BD33" s="180"/>
      <c r="BE33" s="36"/>
      <c r="BF33" s="180"/>
      <c r="BG33" s="36"/>
      <c r="BH33" s="180"/>
      <c r="BI33" s="40"/>
      <c r="BJ33" s="40"/>
      <c r="BK33" s="36"/>
      <c r="BL33" s="36"/>
      <c r="BM33" s="36"/>
      <c r="BN33" s="36"/>
      <c r="BO33" s="26"/>
      <c r="BP33" s="36"/>
      <c r="BQ33" s="197">
        <v>43413</v>
      </c>
      <c r="BR33" s="196">
        <v>6</v>
      </c>
      <c r="BS33" s="22">
        <f t="shared" si="19"/>
        <v>180</v>
      </c>
      <c r="BT33" s="192">
        <f t="shared" si="20"/>
        <v>43593</v>
      </c>
      <c r="BU33" s="25"/>
    </row>
    <row r="34" spans="1:73" s="22" customFormat="1" ht="409.6" customHeight="1" x14ac:dyDescent="0.25">
      <c r="A34" s="205"/>
      <c r="B34" s="206"/>
      <c r="C34" s="207"/>
      <c r="D34" s="208"/>
      <c r="E34" s="208"/>
      <c r="F34" s="230"/>
      <c r="G34" s="206"/>
      <c r="H34" s="206"/>
      <c r="I34" s="206"/>
      <c r="J34" s="206"/>
      <c r="K34" s="206"/>
      <c r="L34" s="230"/>
      <c r="M34" s="230"/>
      <c r="N34" s="230"/>
      <c r="O34" s="230"/>
      <c r="P34" s="230"/>
      <c r="Q34" s="181"/>
      <c r="R34" s="181"/>
      <c r="S34" s="181"/>
      <c r="T34" s="181"/>
      <c r="U34" s="230"/>
      <c r="V34" s="181"/>
      <c r="W34" s="181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  <c r="AT34" s="230"/>
      <c r="AU34" s="181"/>
      <c r="AV34" s="230"/>
      <c r="AW34" s="181"/>
      <c r="AX34" s="181"/>
      <c r="AY34" s="181"/>
      <c r="AZ34" s="181"/>
      <c r="BA34" s="181"/>
      <c r="BB34" s="181"/>
      <c r="BC34" s="181"/>
      <c r="BD34" s="230"/>
      <c r="BE34" s="181"/>
      <c r="BF34" s="230"/>
      <c r="BG34" s="181"/>
      <c r="BH34" s="230"/>
      <c r="BI34" s="182"/>
      <c r="BJ34" s="182"/>
      <c r="BK34" s="181"/>
      <c r="BL34" s="181"/>
      <c r="BM34" s="181"/>
      <c r="BN34" s="181">
        <f t="shared" si="6"/>
        <v>0</v>
      </c>
      <c r="BO34" s="207">
        <v>43598</v>
      </c>
      <c r="BP34" s="181" t="s">
        <v>333</v>
      </c>
      <c r="BQ34" s="193">
        <v>43418</v>
      </c>
      <c r="BR34" s="196">
        <v>6</v>
      </c>
      <c r="BS34" s="22">
        <f t="shared" si="19"/>
        <v>180</v>
      </c>
      <c r="BT34" s="192">
        <f t="shared" si="20"/>
        <v>43598</v>
      </c>
      <c r="BU34" s="25"/>
    </row>
    <row r="35" spans="1:73" s="22" customFormat="1" ht="409.6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30"/>
      <c r="BE35" s="21"/>
      <c r="BF35" s="20"/>
      <c r="BG35" s="21"/>
      <c r="BH35" s="20"/>
      <c r="BI35" s="23"/>
      <c r="BJ35" s="23"/>
      <c r="BK35" s="21"/>
      <c r="BL35" s="21"/>
      <c r="BM35" s="21"/>
      <c r="BN35" s="181">
        <f t="shared" si="6"/>
        <v>0</v>
      </c>
      <c r="BO35" s="24">
        <v>43593</v>
      </c>
      <c r="BP35" s="21" t="s">
        <v>333</v>
      </c>
      <c r="BQ35" s="193">
        <v>43413</v>
      </c>
      <c r="BR35" s="196">
        <v>6</v>
      </c>
      <c r="BS35" s="22">
        <f t="shared" ref="BS35:BS37" si="21">BR35*30</f>
        <v>180</v>
      </c>
      <c r="BT35" s="192">
        <f t="shared" ref="BT35:BT37" si="22">BQ35+BS35</f>
        <v>43593</v>
      </c>
      <c r="BU35" s="25"/>
    </row>
    <row r="36" spans="1:73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30"/>
      <c r="BE36" s="181"/>
      <c r="BF36" s="20"/>
      <c r="BG36" s="21"/>
      <c r="BH36" s="20"/>
      <c r="BI36" s="23"/>
      <c r="BJ36" s="23"/>
      <c r="BK36" s="21"/>
      <c r="BL36" s="21"/>
      <c r="BM36" s="21"/>
      <c r="BN36" s="181">
        <f t="shared" si="6"/>
        <v>0</v>
      </c>
      <c r="BO36" s="24">
        <v>43596</v>
      </c>
      <c r="BP36" s="21" t="s">
        <v>332</v>
      </c>
      <c r="BQ36" s="193">
        <v>43416</v>
      </c>
      <c r="BR36" s="196">
        <v>6</v>
      </c>
      <c r="BS36" s="22">
        <f t="shared" si="21"/>
        <v>180</v>
      </c>
      <c r="BT36" s="192">
        <f t="shared" si="22"/>
        <v>43596</v>
      </c>
      <c r="BU36" s="25"/>
    </row>
    <row r="37" spans="1:73" s="22" customFormat="1" ht="409.6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0"/>
      <c r="BC37" s="21"/>
      <c r="BD37" s="230"/>
      <c r="BE37" s="21"/>
      <c r="BF37" s="20"/>
      <c r="BG37" s="21"/>
      <c r="BH37" s="20"/>
      <c r="BI37" s="23"/>
      <c r="BJ37" s="23"/>
      <c r="BK37" s="21"/>
      <c r="BL37" s="21"/>
      <c r="BM37" s="21"/>
      <c r="BN37" s="181">
        <f t="shared" si="6"/>
        <v>0</v>
      </c>
      <c r="BO37" s="24">
        <v>43593</v>
      </c>
      <c r="BP37" s="21" t="s">
        <v>331</v>
      </c>
      <c r="BQ37" s="193">
        <v>43413</v>
      </c>
      <c r="BR37" s="196">
        <v>6</v>
      </c>
      <c r="BS37" s="22">
        <f t="shared" si="21"/>
        <v>180</v>
      </c>
      <c r="BT37" s="192">
        <f t="shared" si="22"/>
        <v>43593</v>
      </c>
      <c r="BU37" s="25"/>
    </row>
    <row r="38" spans="1:73" s="22" customFormat="1" ht="409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0"/>
      <c r="AU38" s="21"/>
      <c r="AV38" s="20"/>
      <c r="AW38" s="21"/>
      <c r="AX38" s="21"/>
      <c r="AY38" s="21"/>
      <c r="AZ38" s="21"/>
      <c r="BA38" s="21"/>
      <c r="BB38" s="21"/>
      <c r="BC38" s="21"/>
      <c r="BD38" s="230"/>
      <c r="BE38" s="20"/>
      <c r="BF38" s="20"/>
      <c r="BG38" s="21"/>
      <c r="BH38" s="20"/>
      <c r="BI38" s="23"/>
      <c r="BJ38" s="23"/>
      <c r="BK38" s="21"/>
      <c r="BL38" s="21"/>
      <c r="BM38" s="21"/>
      <c r="BN38" s="181">
        <f t="shared" si="6"/>
        <v>0</v>
      </c>
      <c r="BO38" s="24">
        <v>43773</v>
      </c>
      <c r="BP38" s="21" t="s">
        <v>210</v>
      </c>
      <c r="BQ38" s="193">
        <v>43413</v>
      </c>
      <c r="BR38" s="196">
        <v>12</v>
      </c>
      <c r="BS38" s="22">
        <f t="shared" si="19"/>
        <v>360</v>
      </c>
      <c r="BT38" s="192">
        <f t="shared" si="20"/>
        <v>43773</v>
      </c>
      <c r="BU38" s="25"/>
    </row>
    <row r="39" spans="1:73" s="22" customFormat="1" ht="409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0"/>
      <c r="AU39" s="21"/>
      <c r="AV39" s="20"/>
      <c r="AW39" s="21"/>
      <c r="AX39" s="21"/>
      <c r="AY39" s="21"/>
      <c r="AZ39" s="21"/>
      <c r="BA39" s="21"/>
      <c r="BB39" s="21"/>
      <c r="BC39" s="21"/>
      <c r="BD39" s="230"/>
      <c r="BE39" s="181"/>
      <c r="BF39" s="20"/>
      <c r="BG39" s="21"/>
      <c r="BH39" s="20"/>
      <c r="BI39" s="23"/>
      <c r="BJ39" s="23"/>
      <c r="BK39" s="21"/>
      <c r="BL39" s="21"/>
      <c r="BM39" s="21"/>
      <c r="BN39" s="181">
        <f t="shared" si="6"/>
        <v>0</v>
      </c>
      <c r="BO39" s="24">
        <v>43593</v>
      </c>
      <c r="BP39" s="21" t="s">
        <v>335</v>
      </c>
      <c r="BQ39" s="193">
        <v>43413</v>
      </c>
      <c r="BR39" s="196">
        <v>6</v>
      </c>
      <c r="BS39" s="22">
        <f t="shared" si="19"/>
        <v>180</v>
      </c>
      <c r="BT39" s="192">
        <f t="shared" si="20"/>
        <v>43593</v>
      </c>
      <c r="BU39" s="25"/>
    </row>
    <row r="40" spans="1:73" s="22" customFormat="1" ht="179.2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30"/>
      <c r="BE40" s="21"/>
      <c r="BF40" s="20"/>
      <c r="BG40" s="21"/>
      <c r="BH40" s="20"/>
      <c r="BI40" s="23"/>
      <c r="BJ40" s="23"/>
      <c r="BK40" s="21"/>
      <c r="BL40" s="21"/>
      <c r="BM40" s="21"/>
      <c r="BN40" s="181">
        <f t="shared" si="6"/>
        <v>0</v>
      </c>
      <c r="BO40" s="24">
        <v>43593</v>
      </c>
      <c r="BP40" s="21" t="s">
        <v>210</v>
      </c>
      <c r="BQ40" s="193">
        <v>43413</v>
      </c>
      <c r="BR40" s="196">
        <v>6</v>
      </c>
      <c r="BS40" s="22">
        <f t="shared" si="19"/>
        <v>180</v>
      </c>
      <c r="BT40" s="192">
        <f t="shared" si="20"/>
        <v>43593</v>
      </c>
      <c r="BU40" s="25"/>
    </row>
    <row r="41" spans="1:73" s="22" customFormat="1" ht="409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81"/>
      <c r="BE41" s="181"/>
      <c r="BF41" s="21"/>
      <c r="BG41" s="21"/>
      <c r="BH41" s="20"/>
      <c r="BI41" s="23"/>
      <c r="BJ41" s="23"/>
      <c r="BK41" s="21"/>
      <c r="BL41" s="21"/>
      <c r="BM41" s="21"/>
      <c r="BN41" s="181">
        <f t="shared" si="6"/>
        <v>0</v>
      </c>
      <c r="BO41" s="24">
        <v>43598</v>
      </c>
      <c r="BP41" s="21" t="s">
        <v>210</v>
      </c>
      <c r="BQ41" s="193">
        <v>43418</v>
      </c>
      <c r="BR41" s="196">
        <v>6</v>
      </c>
      <c r="BS41" s="22">
        <f t="shared" si="19"/>
        <v>180</v>
      </c>
      <c r="BT41" s="192">
        <f t="shared" si="20"/>
        <v>43598</v>
      </c>
      <c r="BU41" s="25"/>
    </row>
    <row r="42" spans="1:73" s="22" customFormat="1" ht="207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30"/>
      <c r="BE42" s="21"/>
      <c r="BF42" s="20"/>
      <c r="BG42" s="21"/>
      <c r="BH42" s="20"/>
      <c r="BI42" s="23"/>
      <c r="BJ42" s="23"/>
      <c r="BK42" s="21"/>
      <c r="BL42" s="21"/>
      <c r="BM42" s="21"/>
      <c r="BN42" s="181">
        <f t="shared" si="6"/>
        <v>0</v>
      </c>
      <c r="BO42" s="24">
        <v>43593</v>
      </c>
      <c r="BP42" s="21" t="s">
        <v>210</v>
      </c>
      <c r="BQ42" s="193">
        <v>43413</v>
      </c>
      <c r="BR42" s="196">
        <v>6</v>
      </c>
      <c r="BS42" s="22">
        <f t="shared" si="19"/>
        <v>180</v>
      </c>
      <c r="BT42" s="192">
        <f t="shared" si="20"/>
        <v>43593</v>
      </c>
      <c r="BU42" s="25"/>
    </row>
    <row r="43" spans="1:73" s="22" customFormat="1" ht="234.7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81"/>
      <c r="BE43" s="181"/>
      <c r="BF43" s="21"/>
      <c r="BG43" s="21"/>
      <c r="BH43" s="20"/>
      <c r="BI43" s="23"/>
      <c r="BJ43" s="23"/>
      <c r="BK43" s="21"/>
      <c r="BL43" s="21"/>
      <c r="BM43" s="21"/>
      <c r="BN43" s="181">
        <f t="shared" ref="BN43:BN50" si="23">W43+Y43+AA43+AC43+AE43+AG43+AI43+AM43+AO43+AQ43+AS43+AU43+AW43+AY43+BA43+BC43+BE43+BG43+BI43+BK43+BM43</f>
        <v>0</v>
      </c>
      <c r="BO43" s="24">
        <v>43596</v>
      </c>
      <c r="BP43" s="21" t="s">
        <v>210</v>
      </c>
      <c r="BQ43" s="193">
        <v>43416</v>
      </c>
      <c r="BR43" s="196">
        <v>6</v>
      </c>
      <c r="BS43" s="22">
        <f t="shared" si="19"/>
        <v>180</v>
      </c>
      <c r="BT43" s="192">
        <f t="shared" si="20"/>
        <v>43596</v>
      </c>
      <c r="BU43" s="25"/>
    </row>
    <row r="44" spans="1:73" s="22" customFormat="1" ht="309.7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81"/>
      <c r="BE44" s="181"/>
      <c r="BF44" s="21"/>
      <c r="BG44" s="21"/>
      <c r="BH44" s="20"/>
      <c r="BI44" s="23"/>
      <c r="BJ44" s="23"/>
      <c r="BK44" s="21"/>
      <c r="BL44" s="21"/>
      <c r="BM44" s="21"/>
      <c r="BN44" s="181">
        <f t="shared" si="23"/>
        <v>0</v>
      </c>
      <c r="BO44" s="24">
        <v>43596</v>
      </c>
      <c r="BP44" s="21" t="s">
        <v>210</v>
      </c>
      <c r="BQ44" s="193">
        <v>43416</v>
      </c>
      <c r="BR44" s="196">
        <v>6</v>
      </c>
      <c r="BS44" s="22">
        <f t="shared" si="19"/>
        <v>180</v>
      </c>
      <c r="BT44" s="192">
        <f t="shared" si="20"/>
        <v>43596</v>
      </c>
      <c r="BU44" s="25"/>
    </row>
    <row r="45" spans="1:73" s="22" customFormat="1" ht="193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30"/>
      <c r="BE45" s="21"/>
      <c r="BF45" s="21"/>
      <c r="BG45" s="21"/>
      <c r="BH45" s="20"/>
      <c r="BI45" s="23"/>
      <c r="BJ45" s="20"/>
      <c r="BK45" s="21"/>
      <c r="BL45" s="21"/>
      <c r="BM45" s="21"/>
      <c r="BN45" s="181">
        <f t="shared" si="23"/>
        <v>0</v>
      </c>
      <c r="BO45" s="24">
        <v>43596</v>
      </c>
      <c r="BP45" s="21" t="s">
        <v>210</v>
      </c>
      <c r="BQ45" s="193">
        <v>43416</v>
      </c>
      <c r="BR45" s="196">
        <v>6</v>
      </c>
      <c r="BS45" s="22">
        <f t="shared" si="19"/>
        <v>180</v>
      </c>
      <c r="BT45" s="192">
        <f t="shared" si="20"/>
        <v>43596</v>
      </c>
      <c r="BU45" s="25"/>
    </row>
    <row r="46" spans="1:73" s="22" customFormat="1" ht="193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30"/>
      <c r="BE46" s="21"/>
      <c r="BF46" s="21"/>
      <c r="BG46" s="21"/>
      <c r="BH46" s="20"/>
      <c r="BI46" s="23"/>
      <c r="BJ46" s="23"/>
      <c r="BK46" s="21"/>
      <c r="BL46" s="21"/>
      <c r="BM46" s="21"/>
      <c r="BN46" s="181">
        <f t="shared" si="23"/>
        <v>0</v>
      </c>
      <c r="BO46" s="24">
        <v>43596</v>
      </c>
      <c r="BP46" s="21" t="s">
        <v>210</v>
      </c>
      <c r="BQ46" s="193">
        <v>43416</v>
      </c>
      <c r="BR46" s="196">
        <v>6</v>
      </c>
      <c r="BS46" s="22">
        <f t="shared" si="19"/>
        <v>180</v>
      </c>
      <c r="BT46" s="192">
        <f t="shared" si="20"/>
        <v>43596</v>
      </c>
      <c r="BU46" s="25"/>
    </row>
    <row r="47" spans="1:73" s="22" customFormat="1" ht="193.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30"/>
      <c r="BE47" s="20"/>
      <c r="BF47" s="20"/>
      <c r="BG47" s="21"/>
      <c r="BH47" s="20"/>
      <c r="BI47" s="23"/>
      <c r="BJ47" s="23"/>
      <c r="BK47" s="21"/>
      <c r="BL47" s="21"/>
      <c r="BM47" s="21"/>
      <c r="BN47" s="181">
        <f t="shared" si="23"/>
        <v>0</v>
      </c>
      <c r="BO47" s="24">
        <v>43596</v>
      </c>
      <c r="BP47" s="21" t="s">
        <v>210</v>
      </c>
      <c r="BQ47" s="193">
        <v>43416</v>
      </c>
      <c r="BR47" s="196">
        <v>6</v>
      </c>
      <c r="BS47" s="22">
        <f t="shared" si="19"/>
        <v>180</v>
      </c>
      <c r="BT47" s="192">
        <f t="shared" si="20"/>
        <v>43596</v>
      </c>
      <c r="BU47" s="25"/>
    </row>
    <row r="48" spans="1:73" s="22" customFormat="1" ht="193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230"/>
      <c r="BE48" s="181"/>
      <c r="BF48" s="21"/>
      <c r="BG48" s="21"/>
      <c r="BH48" s="20"/>
      <c r="BI48" s="23"/>
      <c r="BJ48" s="23"/>
      <c r="BK48" s="21"/>
      <c r="BL48" s="21"/>
      <c r="BM48" s="21"/>
      <c r="BN48" s="181">
        <f t="shared" si="23"/>
        <v>0</v>
      </c>
      <c r="BO48" s="24">
        <v>43578</v>
      </c>
      <c r="BP48" s="21" t="s">
        <v>210</v>
      </c>
      <c r="BQ48" s="193">
        <v>43398</v>
      </c>
      <c r="BR48" s="196">
        <v>6</v>
      </c>
      <c r="BS48" s="22">
        <f t="shared" si="19"/>
        <v>180</v>
      </c>
      <c r="BT48" s="192">
        <f t="shared" si="20"/>
        <v>43578</v>
      </c>
      <c r="BU48" s="25"/>
    </row>
    <row r="49" spans="1:73" s="22" customFormat="1" ht="201.7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30"/>
      <c r="AM49" s="20"/>
      <c r="AN49" s="20"/>
      <c r="AO49" s="21"/>
      <c r="AP49" s="21"/>
      <c r="AQ49" s="21"/>
      <c r="AR49" s="21"/>
      <c r="AS49" s="21"/>
      <c r="AT49" s="230"/>
      <c r="AU49" s="20"/>
      <c r="AV49" s="21"/>
      <c r="AW49" s="21"/>
      <c r="AX49" s="21"/>
      <c r="AY49" s="21"/>
      <c r="AZ49" s="21"/>
      <c r="BA49" s="21"/>
      <c r="BB49" s="21"/>
      <c r="BC49" s="21"/>
      <c r="BD49" s="230"/>
      <c r="BE49" s="21"/>
      <c r="BF49" s="21"/>
      <c r="BG49" s="21"/>
      <c r="BH49" s="20"/>
      <c r="BI49" s="23"/>
      <c r="BJ49" s="20"/>
      <c r="BK49" s="21"/>
      <c r="BL49" s="21"/>
      <c r="BM49" s="21"/>
      <c r="BN49" s="181">
        <f t="shared" si="23"/>
        <v>0</v>
      </c>
      <c r="BO49" s="24">
        <v>43591</v>
      </c>
      <c r="BP49" s="21"/>
      <c r="BQ49" s="193">
        <v>43411</v>
      </c>
      <c r="BR49" s="196">
        <v>6</v>
      </c>
      <c r="BS49" s="22">
        <f t="shared" si="19"/>
        <v>180</v>
      </c>
      <c r="BT49" s="192">
        <f t="shared" si="20"/>
        <v>43591</v>
      </c>
      <c r="BU49" s="25"/>
    </row>
    <row r="50" spans="1:73" s="22" customFormat="1" ht="201.7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30"/>
      <c r="AM50" s="20"/>
      <c r="AN50" s="20"/>
      <c r="AO50" s="21"/>
      <c r="AP50" s="21"/>
      <c r="AQ50" s="21"/>
      <c r="AR50" s="21"/>
      <c r="AS50" s="21"/>
      <c r="AT50" s="230"/>
      <c r="AU50" s="20"/>
      <c r="AV50" s="21"/>
      <c r="AW50" s="21"/>
      <c r="AX50" s="21"/>
      <c r="AY50" s="21"/>
      <c r="AZ50" s="21"/>
      <c r="BA50" s="21"/>
      <c r="BB50" s="21"/>
      <c r="BC50" s="21"/>
      <c r="BD50" s="230"/>
      <c r="BE50" s="181"/>
      <c r="BF50" s="21"/>
      <c r="BG50" s="21"/>
      <c r="BH50" s="20"/>
      <c r="BI50" s="23"/>
      <c r="BJ50" s="23"/>
      <c r="BK50" s="21"/>
      <c r="BL50" s="21"/>
      <c r="BM50" s="21"/>
      <c r="BN50" s="181">
        <f t="shared" si="23"/>
        <v>0</v>
      </c>
      <c r="BO50" s="24">
        <v>43591</v>
      </c>
      <c r="BP50" s="21" t="s">
        <v>210</v>
      </c>
      <c r="BQ50" s="193">
        <v>43411</v>
      </c>
      <c r="BR50" s="196">
        <v>6</v>
      </c>
      <c r="BS50" s="22">
        <f>BR50*30</f>
        <v>180</v>
      </c>
      <c r="BT50" s="192">
        <f t="shared" si="20"/>
        <v>43591</v>
      </c>
      <c r="BU50" s="25"/>
    </row>
    <row r="51" spans="1:73" s="22" customFormat="1" ht="147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1"/>
      <c r="S51" s="21"/>
      <c r="T51" s="21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30"/>
      <c r="BE51" s="20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30"/>
      <c r="BE52" s="18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47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30"/>
      <c r="BE53" s="2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4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30"/>
      <c r="BE54" s="18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47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30"/>
      <c r="BE55" s="21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47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30"/>
      <c r="BE56" s="181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47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30"/>
      <c r="BE57" s="21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47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30"/>
      <c r="BE58" s="181"/>
      <c r="BF58" s="20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93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30"/>
      <c r="BE59" s="21"/>
      <c r="BF59" s="20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93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30"/>
      <c r="BE60" s="18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93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30"/>
      <c r="BE61" s="2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93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81"/>
      <c r="BE62" s="181"/>
      <c r="BF62" s="21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39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30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30"/>
      <c r="BE63" s="21"/>
      <c r="BF63" s="20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39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30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30"/>
      <c r="BE64" s="21"/>
      <c r="BF64" s="20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40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0"/>
      <c r="Q65" s="21"/>
      <c r="R65" s="21"/>
      <c r="S65" s="20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30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30"/>
      <c r="BE65" s="21"/>
      <c r="BF65" s="21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2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30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30"/>
      <c r="BE66" s="21"/>
      <c r="BF66" s="20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22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30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30"/>
      <c r="BE67" s="21"/>
      <c r="BF67" s="20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2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30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30"/>
      <c r="BE68" s="21"/>
      <c r="BF68" s="20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2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30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30"/>
      <c r="BE69" s="21"/>
      <c r="BF69" s="20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9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30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30"/>
      <c r="BE70" s="21"/>
      <c r="BF70" s="20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409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0"/>
      <c r="Q71" s="21"/>
      <c r="R71" s="21"/>
      <c r="S71" s="20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30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30"/>
      <c r="BE71" s="23"/>
      <c r="BF71" s="23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40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30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30"/>
      <c r="BE72" s="21"/>
      <c r="BF72" s="20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409.6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30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30"/>
      <c r="BE73" s="21"/>
      <c r="BF73" s="20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8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30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30"/>
      <c r="BE74" s="23"/>
      <c r="BF74" s="23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21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30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230"/>
      <c r="BE75" s="21"/>
      <c r="BF75" s="20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56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0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30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0"/>
      <c r="BD76" s="230"/>
      <c r="BE76" s="23"/>
      <c r="BF76" s="23"/>
      <c r="BG76" s="20"/>
      <c r="BH76" s="20"/>
      <c r="BI76" s="23"/>
      <c r="BJ76" s="23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216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30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30"/>
      <c r="BE77" s="21"/>
      <c r="BF77" s="20"/>
      <c r="BG77" s="20"/>
      <c r="BH77" s="20"/>
      <c r="BI77" s="23"/>
      <c r="BJ77" s="23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216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0"/>
      <c r="Q78" s="21"/>
      <c r="R78" s="21"/>
      <c r="S78" s="20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30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30"/>
      <c r="BE78" s="21"/>
      <c r="BF78" s="20"/>
      <c r="BG78" s="20"/>
      <c r="BH78" s="20"/>
      <c r="BI78" s="23"/>
      <c r="BJ78" s="23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30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30"/>
      <c r="BE79" s="21"/>
      <c r="BF79" s="20"/>
      <c r="BG79" s="20"/>
      <c r="BH79" s="20"/>
      <c r="BI79" s="23"/>
      <c r="BJ79" s="23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7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0"/>
      <c r="Q80" s="21"/>
      <c r="R80" s="21"/>
      <c r="S80" s="20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30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30"/>
      <c r="BE80" s="23"/>
      <c r="BF80" s="23"/>
      <c r="BG80" s="20"/>
      <c r="BH80" s="20"/>
      <c r="BI80" s="23"/>
      <c r="BJ80" s="23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0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30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30"/>
      <c r="BE81" s="23"/>
      <c r="BF81" s="23"/>
      <c r="BG81" s="20"/>
      <c r="BH81" s="20"/>
      <c r="BI81" s="23"/>
      <c r="BJ81" s="23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2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30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30"/>
      <c r="BE82" s="20"/>
      <c r="BF82" s="20"/>
      <c r="BG82" s="20"/>
      <c r="BH82" s="20"/>
      <c r="BI82" s="23"/>
      <c r="BJ82" s="23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5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30"/>
      <c r="AM83" s="20"/>
      <c r="AN83" s="20"/>
      <c r="AO83" s="21"/>
      <c r="AP83" s="21"/>
      <c r="AQ83" s="21"/>
      <c r="AR83" s="21"/>
      <c r="AS83" s="21"/>
      <c r="AT83" s="181"/>
      <c r="AU83" s="21"/>
      <c r="AV83" s="21"/>
      <c r="AW83" s="21"/>
      <c r="AX83" s="21"/>
      <c r="AY83" s="21"/>
      <c r="AZ83" s="21"/>
      <c r="BA83" s="21"/>
      <c r="BB83" s="21"/>
      <c r="BC83" s="21"/>
      <c r="BD83" s="230"/>
      <c r="BE83" s="23"/>
      <c r="BF83" s="23"/>
      <c r="BG83" s="20"/>
      <c r="BH83" s="20"/>
      <c r="BI83" s="23"/>
      <c r="BJ83" s="23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69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30"/>
      <c r="AM84" s="21"/>
      <c r="AN84" s="20"/>
      <c r="AO84" s="21"/>
      <c r="AP84" s="21"/>
      <c r="AQ84" s="21"/>
      <c r="AR84" s="21"/>
      <c r="AS84" s="21"/>
      <c r="AT84" s="230"/>
      <c r="AU84" s="21"/>
      <c r="AV84" s="21"/>
      <c r="AW84" s="21"/>
      <c r="AX84" s="21"/>
      <c r="AY84" s="21"/>
      <c r="AZ84" s="21"/>
      <c r="BA84" s="21"/>
      <c r="BB84" s="20"/>
      <c r="BC84" s="20"/>
      <c r="BD84" s="230"/>
      <c r="BE84" s="20"/>
      <c r="BF84" s="20"/>
      <c r="BG84" s="20"/>
      <c r="BH84" s="20"/>
      <c r="BI84" s="23"/>
      <c r="BJ84" s="23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30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0"/>
      <c r="BD85" s="230"/>
      <c r="BE85" s="23"/>
      <c r="BF85" s="23"/>
      <c r="BG85" s="20"/>
      <c r="BH85" s="20"/>
      <c r="BI85" s="23"/>
      <c r="BJ85" s="23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30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30"/>
      <c r="BE86" s="23"/>
      <c r="BF86" s="23"/>
      <c r="BG86" s="20"/>
      <c r="BH86" s="20"/>
      <c r="BI86" s="23"/>
      <c r="BJ86" s="23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30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230"/>
      <c r="BE87" s="23"/>
      <c r="BF87" s="23"/>
      <c r="BG87" s="20"/>
      <c r="BH87" s="20"/>
      <c r="BI87" s="23"/>
      <c r="BJ87" s="23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30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230"/>
      <c r="BE88" s="23"/>
      <c r="BF88" s="23"/>
      <c r="BG88" s="20"/>
      <c r="BH88" s="20"/>
      <c r="BI88" s="23"/>
      <c r="BJ88" s="23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30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230"/>
      <c r="BE89" s="23"/>
      <c r="BF89" s="23"/>
      <c r="BG89" s="20"/>
      <c r="BH89" s="20"/>
      <c r="BI89" s="23"/>
      <c r="BJ89" s="23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30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30"/>
      <c r="BE90" s="21"/>
      <c r="BF90" s="21"/>
      <c r="BG90" s="20"/>
      <c r="BH90" s="20"/>
      <c r="BI90" s="23"/>
      <c r="BJ90" s="23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3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30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30"/>
      <c r="BE91" s="23"/>
      <c r="BF91" s="23"/>
      <c r="BG91" s="20"/>
      <c r="BH91" s="20"/>
      <c r="BI91" s="23"/>
      <c r="BJ91" s="23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7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75"/>
      <c r="K92" s="18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30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0"/>
      <c r="BC92" s="21"/>
      <c r="BD92" s="20"/>
      <c r="BE92" s="23"/>
      <c r="BF92" s="23"/>
      <c r="BG92" s="20"/>
      <c r="BH92" s="20"/>
      <c r="BI92" s="23"/>
      <c r="BJ92" s="23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3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30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30"/>
      <c r="BE93" s="21"/>
      <c r="BF93" s="21"/>
      <c r="BG93" s="20"/>
      <c r="BH93" s="20"/>
      <c r="BI93" s="23"/>
      <c r="BJ93" s="20"/>
      <c r="BK93" s="23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3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30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30"/>
      <c r="BE94" s="182"/>
      <c r="BF94" s="23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97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30"/>
      <c r="O95" s="21"/>
      <c r="P95" s="20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30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30"/>
      <c r="BE95" s="182"/>
      <c r="BF95" s="23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30"/>
      <c r="O96" s="23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3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30"/>
      <c r="BE96" s="182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71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3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0"/>
      <c r="BC97" s="21"/>
      <c r="BD97" s="20"/>
      <c r="BE97" s="23"/>
      <c r="BF97" s="23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9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30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30"/>
      <c r="BE98" s="21"/>
      <c r="BF98" s="21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3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30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30"/>
      <c r="BE99" s="182"/>
      <c r="BF99" s="23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7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30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30"/>
      <c r="BE100" s="21"/>
      <c r="BF100" s="21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97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3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30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30"/>
      <c r="BE101" s="18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97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30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30"/>
      <c r="BE102" s="21"/>
      <c r="BF102" s="21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97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3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30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30"/>
      <c r="BE103" s="182"/>
      <c r="BF103" s="23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252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230"/>
      <c r="AM104" s="23"/>
      <c r="AN104" s="23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30"/>
      <c r="BE104" s="21"/>
      <c r="BF104" s="20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52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3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230"/>
      <c r="AM105" s="23"/>
      <c r="AN105" s="23"/>
      <c r="AO105" s="21"/>
      <c r="AP105" s="21"/>
      <c r="AQ105" s="21"/>
      <c r="AR105" s="21"/>
      <c r="AS105" s="21"/>
      <c r="AT105" s="18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30"/>
      <c r="BE105" s="181"/>
      <c r="BF105" s="21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30"/>
      <c r="AM106" s="23"/>
      <c r="AN106" s="23"/>
      <c r="AO106" s="21"/>
      <c r="AP106" s="21"/>
      <c r="AQ106" s="21"/>
      <c r="AR106" s="21"/>
      <c r="AS106" s="21"/>
      <c r="AT106" s="18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30"/>
      <c r="BE106" s="230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09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0"/>
      <c r="AK107" s="21"/>
      <c r="AL107" s="230"/>
      <c r="AM107" s="23"/>
      <c r="AN107" s="20"/>
      <c r="AO107" s="21"/>
      <c r="AP107" s="20"/>
      <c r="AQ107" s="23"/>
      <c r="AR107" s="20"/>
      <c r="AS107" s="21"/>
      <c r="AT107" s="230"/>
      <c r="AU107" s="23"/>
      <c r="AV107" s="21"/>
      <c r="AW107" s="21"/>
      <c r="AX107" s="21"/>
      <c r="AY107" s="21"/>
      <c r="AZ107" s="21"/>
      <c r="BA107" s="21"/>
      <c r="BB107" s="21"/>
      <c r="BC107" s="21"/>
      <c r="BD107" s="20"/>
      <c r="BE107" s="21"/>
      <c r="BF107" s="21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36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30"/>
      <c r="AM108" s="20"/>
      <c r="AN108" s="20"/>
      <c r="AO108" s="21"/>
      <c r="AP108" s="21"/>
      <c r="AQ108" s="21"/>
      <c r="AR108" s="21"/>
      <c r="AS108" s="21"/>
      <c r="AT108" s="18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30"/>
      <c r="BE108" s="181"/>
      <c r="BF108" s="21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36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30"/>
      <c r="AM109" s="20"/>
      <c r="AN109" s="20"/>
      <c r="AO109" s="21"/>
      <c r="AP109" s="21"/>
      <c r="AQ109" s="21"/>
      <c r="AR109" s="21"/>
      <c r="AS109" s="21"/>
      <c r="AT109" s="18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30"/>
      <c r="BE109" s="181"/>
      <c r="BF109" s="21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36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0"/>
      <c r="R110" s="20"/>
      <c r="S110" s="20"/>
      <c r="T110" s="20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30"/>
      <c r="AM110" s="20"/>
      <c r="AN110" s="20"/>
      <c r="AO110" s="21"/>
      <c r="AP110" s="21"/>
      <c r="AQ110" s="21"/>
      <c r="AR110" s="21"/>
      <c r="AS110" s="21"/>
      <c r="AT110" s="18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30"/>
      <c r="BE110" s="181"/>
      <c r="BF110" s="21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36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30"/>
      <c r="N111" s="20"/>
      <c r="O111" s="23"/>
      <c r="P111" s="20"/>
      <c r="Q111" s="20"/>
      <c r="R111" s="20"/>
      <c r="S111" s="20"/>
      <c r="T111" s="20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30"/>
      <c r="AM111" s="20"/>
      <c r="AN111" s="20"/>
      <c r="AO111" s="21"/>
      <c r="AP111" s="21"/>
      <c r="AQ111" s="21"/>
      <c r="AR111" s="21"/>
      <c r="AS111" s="21"/>
      <c r="AT111" s="18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30"/>
      <c r="BE111" s="181"/>
      <c r="BF111" s="21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09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30"/>
      <c r="AM112" s="20"/>
      <c r="AN112" s="20"/>
      <c r="AO112" s="21"/>
      <c r="AP112" s="21"/>
      <c r="AQ112" s="21"/>
      <c r="AR112" s="21"/>
      <c r="AS112" s="21"/>
      <c r="AT112" s="18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30"/>
      <c r="BE112" s="21"/>
      <c r="BF112" s="20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3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30"/>
      <c r="AM113" s="20"/>
      <c r="AN113" s="20"/>
      <c r="AO113" s="21"/>
      <c r="AP113" s="21"/>
      <c r="AQ113" s="21"/>
      <c r="AR113" s="21"/>
      <c r="AS113" s="21"/>
      <c r="AT113" s="18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30"/>
      <c r="BE113" s="230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249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30"/>
      <c r="AM114" s="20"/>
      <c r="AN114" s="20"/>
      <c r="AO114" s="21"/>
      <c r="AP114" s="21"/>
      <c r="AQ114" s="21"/>
      <c r="AR114" s="21"/>
      <c r="AS114" s="21"/>
      <c r="AT114" s="18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30"/>
      <c r="BE114" s="23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5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30"/>
      <c r="AM115" s="20"/>
      <c r="AN115" s="20"/>
      <c r="AO115" s="21"/>
      <c r="AP115" s="21"/>
      <c r="AQ115" s="21"/>
      <c r="AR115" s="21"/>
      <c r="AS115" s="21"/>
      <c r="AT115" s="18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30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5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3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30"/>
      <c r="AM116" s="20"/>
      <c r="AN116" s="20"/>
      <c r="AO116" s="21"/>
      <c r="AP116" s="21"/>
      <c r="AQ116" s="21"/>
      <c r="AR116" s="21"/>
      <c r="AS116" s="21"/>
      <c r="AT116" s="18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30"/>
      <c r="BE116" s="230"/>
      <c r="BF116" s="20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92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1"/>
      <c r="AJ117" s="20"/>
      <c r="AK117" s="21"/>
      <c r="AL117" s="230"/>
      <c r="AM117" s="21"/>
      <c r="AN117" s="20"/>
      <c r="AO117" s="21"/>
      <c r="AP117" s="21"/>
      <c r="AQ117" s="21"/>
      <c r="AR117" s="21"/>
      <c r="AS117" s="21"/>
      <c r="AT117" s="230"/>
      <c r="AU117" s="21"/>
      <c r="AV117" s="21"/>
      <c r="AW117" s="21"/>
      <c r="AX117" s="21"/>
      <c r="AY117" s="21"/>
      <c r="AZ117" s="21"/>
      <c r="BA117" s="21"/>
      <c r="BB117" s="20"/>
      <c r="BC117" s="21"/>
      <c r="BD117" s="20"/>
      <c r="BE117" s="21"/>
      <c r="BF117" s="21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29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1"/>
      <c r="AJ118" s="20"/>
      <c r="AK118" s="21"/>
      <c r="AL118" s="230"/>
      <c r="AM118" s="21"/>
      <c r="AN118" s="20"/>
      <c r="AO118" s="21"/>
      <c r="AP118" s="21"/>
      <c r="AQ118" s="21"/>
      <c r="AR118" s="21"/>
      <c r="AS118" s="21"/>
      <c r="AT118" s="230"/>
      <c r="AU118" s="21"/>
      <c r="AV118" s="21"/>
      <c r="AW118" s="21"/>
      <c r="AX118" s="21"/>
      <c r="AY118" s="21"/>
      <c r="AZ118" s="21"/>
      <c r="BA118" s="21"/>
      <c r="BB118" s="21"/>
      <c r="BC118" s="21"/>
      <c r="BD118" s="230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30"/>
      <c r="AM119" s="20"/>
      <c r="AN119" s="20"/>
      <c r="AO119" s="21"/>
      <c r="AP119" s="21"/>
      <c r="AQ119" s="21"/>
      <c r="AR119" s="21"/>
      <c r="AS119" s="21"/>
      <c r="AT119" s="230"/>
      <c r="AU119" s="20"/>
      <c r="AV119" s="21"/>
      <c r="AW119" s="21"/>
      <c r="AX119" s="21"/>
      <c r="AY119" s="21"/>
      <c r="AZ119" s="21"/>
      <c r="BA119" s="21"/>
      <c r="BB119" s="21"/>
      <c r="BC119" s="21"/>
      <c r="BD119" s="230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5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230"/>
      <c r="AM120" s="20"/>
      <c r="AN120" s="20"/>
      <c r="AO120" s="21"/>
      <c r="AP120" s="21"/>
      <c r="AQ120" s="21"/>
      <c r="AR120" s="21"/>
      <c r="AS120" s="21"/>
      <c r="AT120" s="230"/>
      <c r="AU120" s="20"/>
      <c r="AV120" s="21"/>
      <c r="AW120" s="21"/>
      <c r="AX120" s="21"/>
      <c r="AY120" s="21"/>
      <c r="AZ120" s="21"/>
      <c r="BA120" s="21"/>
      <c r="BB120" s="21"/>
      <c r="BC120" s="21"/>
      <c r="BD120" s="230"/>
      <c r="BE120" s="21"/>
      <c r="BF120" s="20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230"/>
      <c r="AM121" s="20"/>
      <c r="AN121" s="20"/>
      <c r="AO121" s="21"/>
      <c r="AP121" s="21"/>
      <c r="AQ121" s="21"/>
      <c r="AR121" s="21"/>
      <c r="AS121" s="21"/>
      <c r="AT121" s="230"/>
      <c r="AU121" s="20"/>
      <c r="AV121" s="21"/>
      <c r="AW121" s="21"/>
      <c r="AX121" s="21"/>
      <c r="AY121" s="21"/>
      <c r="AZ121" s="21"/>
      <c r="BA121" s="21"/>
      <c r="BB121" s="21"/>
      <c r="BC121" s="21"/>
      <c r="BD121" s="230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230"/>
      <c r="AM122" s="20"/>
      <c r="AN122" s="20"/>
      <c r="AO122" s="21"/>
      <c r="AP122" s="21"/>
      <c r="AQ122" s="21"/>
      <c r="AR122" s="21"/>
      <c r="AS122" s="21"/>
      <c r="AT122" s="230"/>
      <c r="AU122" s="20"/>
      <c r="AV122" s="21"/>
      <c r="AW122" s="21"/>
      <c r="AX122" s="21"/>
      <c r="AY122" s="21"/>
      <c r="AZ122" s="21"/>
      <c r="BA122" s="21"/>
      <c r="BB122" s="21"/>
      <c r="BC122" s="21"/>
      <c r="BD122" s="230"/>
      <c r="BE122" s="21"/>
      <c r="BF122" s="20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30"/>
      <c r="AM123" s="20"/>
      <c r="AN123" s="20"/>
      <c r="AO123" s="21"/>
      <c r="AP123" s="21"/>
      <c r="AQ123" s="21"/>
      <c r="AR123" s="21"/>
      <c r="AS123" s="21"/>
      <c r="AT123" s="230"/>
      <c r="AU123" s="20"/>
      <c r="AV123" s="21"/>
      <c r="AW123" s="21"/>
      <c r="AX123" s="21"/>
      <c r="AY123" s="21"/>
      <c r="AZ123" s="21"/>
      <c r="BA123" s="21"/>
      <c r="BB123" s="21"/>
      <c r="BC123" s="21"/>
      <c r="BD123" s="230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5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230"/>
      <c r="AM124" s="20"/>
      <c r="AN124" s="20"/>
      <c r="AO124" s="21"/>
      <c r="AP124" s="21"/>
      <c r="AQ124" s="21"/>
      <c r="AR124" s="21"/>
      <c r="AS124" s="21"/>
      <c r="AT124" s="230"/>
      <c r="AU124" s="20"/>
      <c r="AV124" s="21"/>
      <c r="AW124" s="21"/>
      <c r="AX124" s="21"/>
      <c r="AY124" s="21"/>
      <c r="AZ124" s="21"/>
      <c r="BA124" s="21"/>
      <c r="BB124" s="21"/>
      <c r="BC124" s="21"/>
      <c r="BD124" s="230"/>
      <c r="BE124" s="21"/>
      <c r="BF124" s="21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5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230"/>
      <c r="AM125" s="20"/>
      <c r="AN125" s="20"/>
      <c r="AO125" s="21"/>
      <c r="AP125" s="21"/>
      <c r="AQ125" s="21"/>
      <c r="AR125" s="21"/>
      <c r="AS125" s="21"/>
      <c r="AT125" s="230"/>
      <c r="AU125" s="20"/>
      <c r="AV125" s="21"/>
      <c r="AW125" s="21"/>
      <c r="AX125" s="21"/>
      <c r="AY125" s="21"/>
      <c r="AZ125" s="21"/>
      <c r="BA125" s="21"/>
      <c r="BB125" s="21"/>
      <c r="BC125" s="21"/>
      <c r="BD125" s="230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49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230"/>
      <c r="AM126" s="23"/>
      <c r="AN126" s="23"/>
      <c r="AO126" s="21"/>
      <c r="AP126" s="21"/>
      <c r="AQ126" s="21"/>
      <c r="AR126" s="21"/>
      <c r="AS126" s="21"/>
      <c r="AT126" s="230"/>
      <c r="AU126" s="23"/>
      <c r="AV126" s="21"/>
      <c r="AW126" s="21"/>
      <c r="AX126" s="21"/>
      <c r="AY126" s="21"/>
      <c r="AZ126" s="21"/>
      <c r="BA126" s="21"/>
      <c r="BB126" s="21"/>
      <c r="BC126" s="21"/>
      <c r="BD126" s="230"/>
      <c r="BE126" s="21"/>
      <c r="BF126" s="20"/>
      <c r="BG126" s="21"/>
      <c r="BH126" s="21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2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230"/>
      <c r="AM127" s="20"/>
      <c r="AN127" s="20"/>
      <c r="AO127" s="21"/>
      <c r="AP127" s="21"/>
      <c r="AQ127" s="21"/>
      <c r="AR127" s="21"/>
      <c r="AS127" s="21"/>
      <c r="AT127" s="230"/>
      <c r="AU127" s="20"/>
      <c r="AV127" s="21"/>
      <c r="AW127" s="21"/>
      <c r="AX127" s="21"/>
      <c r="AY127" s="21"/>
      <c r="AZ127" s="21"/>
      <c r="BA127" s="21"/>
      <c r="BB127" s="21"/>
      <c r="BC127" s="21"/>
      <c r="BD127" s="230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2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230"/>
      <c r="AM128" s="20"/>
      <c r="AN128" s="20"/>
      <c r="AO128" s="21"/>
      <c r="AP128" s="21"/>
      <c r="AQ128" s="21"/>
      <c r="AR128" s="21"/>
      <c r="AS128" s="21"/>
      <c r="AT128" s="230"/>
      <c r="AU128" s="20"/>
      <c r="AV128" s="21"/>
      <c r="AW128" s="21"/>
      <c r="AX128" s="21"/>
      <c r="AY128" s="21"/>
      <c r="AZ128" s="21"/>
      <c r="BA128" s="21"/>
      <c r="BB128" s="21"/>
      <c r="BC128" s="21"/>
      <c r="BD128" s="230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2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230"/>
      <c r="AM129" s="20"/>
      <c r="AN129" s="20"/>
      <c r="AO129" s="21"/>
      <c r="AP129" s="21"/>
      <c r="AQ129" s="21"/>
      <c r="AR129" s="21"/>
      <c r="AS129" s="21"/>
      <c r="AT129" s="230"/>
      <c r="AU129" s="20"/>
      <c r="AV129" s="21"/>
      <c r="AW129" s="21"/>
      <c r="AX129" s="21"/>
      <c r="AY129" s="21"/>
      <c r="AZ129" s="21"/>
      <c r="BA129" s="21"/>
      <c r="BB129" s="21"/>
      <c r="BC129" s="21"/>
      <c r="BD129" s="230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2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230"/>
      <c r="AM130" s="20"/>
      <c r="AN130" s="20"/>
      <c r="AO130" s="21"/>
      <c r="AP130" s="21"/>
      <c r="AQ130" s="21"/>
      <c r="AR130" s="21"/>
      <c r="AS130" s="21"/>
      <c r="AT130" s="230"/>
      <c r="AU130" s="20"/>
      <c r="AV130" s="21"/>
      <c r="AW130" s="21"/>
      <c r="AX130" s="21"/>
      <c r="AY130" s="21"/>
      <c r="AZ130" s="21"/>
      <c r="BA130" s="21"/>
      <c r="BB130" s="21"/>
      <c r="BC130" s="21"/>
      <c r="BD130" s="230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24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230"/>
      <c r="AM131" s="20"/>
      <c r="AN131" s="20"/>
      <c r="AO131" s="21"/>
      <c r="AP131" s="21"/>
      <c r="AQ131" s="21"/>
      <c r="AR131" s="21"/>
      <c r="AS131" s="21"/>
      <c r="AT131" s="230"/>
      <c r="AU131" s="20"/>
      <c r="AV131" s="21"/>
      <c r="AW131" s="21"/>
      <c r="AX131" s="21"/>
      <c r="AY131" s="21"/>
      <c r="AZ131" s="21"/>
      <c r="BA131" s="21"/>
      <c r="BB131" s="21"/>
      <c r="BC131" s="21"/>
      <c r="BD131" s="230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40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230"/>
      <c r="AM132" s="20"/>
      <c r="AN132" s="20"/>
      <c r="AO132" s="21"/>
      <c r="AP132" s="21"/>
      <c r="AQ132" s="21"/>
      <c r="AR132" s="21"/>
      <c r="AS132" s="21"/>
      <c r="AT132" s="230"/>
      <c r="AU132" s="20"/>
      <c r="AV132" s="21"/>
      <c r="AW132" s="21"/>
      <c r="AX132" s="21"/>
      <c r="AY132" s="21"/>
      <c r="AZ132" s="21"/>
      <c r="BA132" s="21"/>
      <c r="BB132" s="21"/>
      <c r="BC132" s="21"/>
      <c r="BD132" s="230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237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30"/>
      <c r="BE133" s="21"/>
      <c r="BF133" s="20"/>
      <c r="BG133" s="20"/>
      <c r="BH133" s="20"/>
      <c r="BI133" s="23"/>
      <c r="BJ133" s="20"/>
      <c r="BK133" s="21"/>
      <c r="BL133" s="20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3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30"/>
      <c r="BE134" s="23"/>
      <c r="BF134" s="23"/>
      <c r="BG134" s="20"/>
      <c r="BH134" s="20"/>
      <c r="BI134" s="23"/>
      <c r="BJ134" s="20"/>
      <c r="BK134" s="21"/>
      <c r="BL134" s="20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37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230"/>
      <c r="AM135" s="23"/>
      <c r="AN135" s="23"/>
      <c r="AO135" s="21"/>
      <c r="AP135" s="21"/>
      <c r="AQ135" s="21"/>
      <c r="AR135" s="21"/>
      <c r="AS135" s="21"/>
      <c r="AT135" s="230"/>
      <c r="AU135" s="23"/>
      <c r="AV135" s="21"/>
      <c r="AW135" s="21"/>
      <c r="AX135" s="21"/>
      <c r="AY135" s="21"/>
      <c r="AZ135" s="21"/>
      <c r="BA135" s="21"/>
      <c r="BB135" s="21"/>
      <c r="BC135" s="21"/>
      <c r="BD135" s="230"/>
      <c r="BE135" s="23"/>
      <c r="BF135" s="20"/>
      <c r="BG135" s="21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2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30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30"/>
      <c r="BE137" s="23"/>
      <c r="BF137" s="23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30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2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30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2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30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25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30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55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30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25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1"/>
      <c r="R143" s="21"/>
      <c r="S143" s="21"/>
      <c r="T143" s="21"/>
      <c r="U143" s="20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1"/>
      <c r="BD143" s="230"/>
      <c r="BE143" s="21"/>
      <c r="BF143" s="21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62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0"/>
      <c r="R144" s="20"/>
      <c r="S144" s="20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30"/>
      <c r="BE144" s="23"/>
      <c r="BF144" s="23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62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30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94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30"/>
      <c r="AM146" s="23"/>
      <c r="AN146" s="23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30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42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0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30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42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30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87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0"/>
      <c r="AQ149" s="23"/>
      <c r="AR149" s="20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3"/>
      <c r="BD149" s="20"/>
      <c r="BE149" s="23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87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0"/>
      <c r="BC150" s="20"/>
      <c r="BD150" s="230"/>
      <c r="BE150" s="182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87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0"/>
      <c r="R151" s="20"/>
      <c r="S151" s="20"/>
      <c r="T151" s="20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0"/>
      <c r="BD151" s="230"/>
      <c r="BE151" s="182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87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30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87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3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30"/>
      <c r="BE153" s="230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34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30"/>
      <c r="BE154" s="230"/>
      <c r="BF154" s="20"/>
      <c r="BG154" s="20"/>
      <c r="BH154" s="20"/>
      <c r="BI154" s="23"/>
      <c r="BJ154" s="23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67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1"/>
      <c r="AM155" s="21"/>
      <c r="AN155" s="21"/>
      <c r="AO155" s="21"/>
      <c r="AP155" s="21"/>
      <c r="AQ155" s="21"/>
      <c r="AR155" s="21"/>
      <c r="AS155" s="21"/>
      <c r="AT155" s="18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30"/>
      <c r="BE155" s="230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409.6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0"/>
      <c r="AK156" s="21"/>
      <c r="AL156" s="230"/>
      <c r="AM156" s="23"/>
      <c r="AN156" s="20"/>
      <c r="AO156" s="23"/>
      <c r="AP156" s="20"/>
      <c r="AQ156" s="21"/>
      <c r="AR156" s="21"/>
      <c r="AS156" s="21"/>
      <c r="AT156" s="230"/>
      <c r="AU156" s="23"/>
      <c r="AV156" s="21"/>
      <c r="AW156" s="21"/>
      <c r="AX156" s="21"/>
      <c r="AY156" s="21"/>
      <c r="AZ156" s="21"/>
      <c r="BA156" s="21"/>
      <c r="BB156" s="21"/>
      <c r="BC156" s="21"/>
      <c r="BD156" s="230"/>
      <c r="BE156" s="23"/>
      <c r="BF156" s="20"/>
      <c r="BG156" s="23"/>
      <c r="BH156" s="20"/>
      <c r="BI156" s="23"/>
      <c r="BJ156" s="20"/>
      <c r="BK156" s="23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0"/>
      <c r="AK157" s="21"/>
      <c r="AL157" s="230"/>
      <c r="AM157" s="20"/>
      <c r="AN157" s="20"/>
      <c r="AO157" s="21"/>
      <c r="AP157" s="21"/>
      <c r="AQ157" s="21"/>
      <c r="AR157" s="21"/>
      <c r="AS157" s="21"/>
      <c r="AT157" s="230"/>
      <c r="AU157" s="20"/>
      <c r="AV157" s="21"/>
      <c r="AW157" s="21"/>
      <c r="AX157" s="21"/>
      <c r="AY157" s="21"/>
      <c r="AZ157" s="21"/>
      <c r="BA157" s="21"/>
      <c r="BB157" s="21"/>
      <c r="BC157" s="21"/>
      <c r="BD157" s="230"/>
      <c r="BE157" s="23"/>
      <c r="BF157" s="20"/>
      <c r="BG157" s="23"/>
      <c r="BH157" s="20"/>
      <c r="BI157" s="23"/>
      <c r="BJ157" s="20"/>
      <c r="BK157" s="23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0"/>
      <c r="AK158" s="21"/>
      <c r="AL158" s="230"/>
      <c r="AM158" s="20"/>
      <c r="AN158" s="20"/>
      <c r="AO158" s="21"/>
      <c r="AP158" s="21"/>
      <c r="AQ158" s="21"/>
      <c r="AR158" s="21"/>
      <c r="AS158" s="21"/>
      <c r="AT158" s="230"/>
      <c r="AU158" s="20"/>
      <c r="AV158" s="21"/>
      <c r="AW158" s="21"/>
      <c r="AX158" s="21"/>
      <c r="AY158" s="21"/>
      <c r="AZ158" s="21"/>
      <c r="BA158" s="21"/>
      <c r="BB158" s="21"/>
      <c r="BC158" s="21"/>
      <c r="BD158" s="230"/>
      <c r="BE158" s="23"/>
      <c r="BF158" s="20"/>
      <c r="BG158" s="23"/>
      <c r="BH158" s="20"/>
      <c r="BI158" s="23"/>
      <c r="BJ158" s="20"/>
      <c r="BK158" s="23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230"/>
      <c r="AM159" s="20"/>
      <c r="AN159" s="20"/>
      <c r="AO159" s="21"/>
      <c r="AP159" s="21"/>
      <c r="AQ159" s="21"/>
      <c r="AR159" s="21"/>
      <c r="AS159" s="21"/>
      <c r="AT159" s="230"/>
      <c r="AU159" s="20"/>
      <c r="AV159" s="21"/>
      <c r="AW159" s="21"/>
      <c r="AX159" s="21"/>
      <c r="AY159" s="21"/>
      <c r="AZ159" s="21"/>
      <c r="BA159" s="21"/>
      <c r="BB159" s="21"/>
      <c r="BC159" s="21"/>
      <c r="BD159" s="230"/>
      <c r="BE159" s="23"/>
      <c r="BF159" s="20"/>
      <c r="BG159" s="23"/>
      <c r="BH159" s="20"/>
      <c r="BI159" s="23"/>
      <c r="BJ159" s="20"/>
      <c r="BK159" s="23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0"/>
      <c r="Q160" s="20"/>
      <c r="R160" s="20"/>
      <c r="S160" s="20"/>
      <c r="T160" s="20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0"/>
      <c r="AK160" s="21"/>
      <c r="AL160" s="230"/>
      <c r="AM160" s="20"/>
      <c r="AN160" s="20"/>
      <c r="AO160" s="21"/>
      <c r="AP160" s="21"/>
      <c r="AQ160" s="21"/>
      <c r="AR160" s="21"/>
      <c r="AS160" s="21"/>
      <c r="AT160" s="230"/>
      <c r="AU160" s="20"/>
      <c r="AV160" s="21"/>
      <c r="AW160" s="21"/>
      <c r="AX160" s="21"/>
      <c r="AY160" s="21"/>
      <c r="AZ160" s="21"/>
      <c r="BA160" s="21"/>
      <c r="BB160" s="21"/>
      <c r="BC160" s="21"/>
      <c r="BD160" s="230"/>
      <c r="BE160" s="23"/>
      <c r="BF160" s="20"/>
      <c r="BG160" s="23"/>
      <c r="BH160" s="20"/>
      <c r="BI160" s="23"/>
      <c r="BJ160" s="20"/>
      <c r="BK160" s="23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0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0"/>
      <c r="AK161" s="21"/>
      <c r="AL161" s="230"/>
      <c r="AM161" s="20"/>
      <c r="AN161" s="20"/>
      <c r="AO161" s="21"/>
      <c r="AP161" s="21"/>
      <c r="AQ161" s="21"/>
      <c r="AR161" s="21"/>
      <c r="AS161" s="21"/>
      <c r="AT161" s="230"/>
      <c r="AU161" s="20"/>
      <c r="AV161" s="21"/>
      <c r="AW161" s="21"/>
      <c r="AX161" s="21"/>
      <c r="AY161" s="21"/>
      <c r="AZ161" s="21"/>
      <c r="BA161" s="21"/>
      <c r="BB161" s="21"/>
      <c r="BC161" s="21"/>
      <c r="BD161" s="230"/>
      <c r="BE161" s="23"/>
      <c r="BF161" s="20"/>
      <c r="BG161" s="23"/>
      <c r="BH161" s="20"/>
      <c r="BI161" s="23"/>
      <c r="BJ161" s="20"/>
      <c r="BK161" s="23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409.6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30"/>
      <c r="AM162" s="23"/>
      <c r="AN162" s="23"/>
      <c r="AO162" s="21"/>
      <c r="AP162" s="21"/>
      <c r="AQ162" s="21"/>
      <c r="AR162" s="21"/>
      <c r="AS162" s="21"/>
      <c r="AT162" s="230"/>
      <c r="AU162" s="23"/>
      <c r="AV162" s="21"/>
      <c r="AW162" s="21"/>
      <c r="AX162" s="21"/>
      <c r="AY162" s="21"/>
      <c r="AZ162" s="21"/>
      <c r="BA162" s="21"/>
      <c r="BB162" s="21"/>
      <c r="BC162" s="21"/>
      <c r="BD162" s="230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34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30"/>
      <c r="BE163" s="230"/>
      <c r="BF163" s="20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34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30"/>
      <c r="BE164" s="230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34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0"/>
      <c r="Q165" s="20"/>
      <c r="R165" s="20"/>
      <c r="S165" s="20"/>
      <c r="T165" s="20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30"/>
      <c r="BE165" s="230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34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30"/>
      <c r="BE166" s="230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409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0"/>
      <c r="AK167" s="23"/>
      <c r="AL167" s="20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30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3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30"/>
      <c r="BE168" s="230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3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30"/>
      <c r="BE169" s="230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409.6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30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69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30"/>
      <c r="BE171" s="230"/>
      <c r="BF171" s="20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6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30"/>
      <c r="BE172" s="230"/>
      <c r="BF172" s="20"/>
      <c r="BG172" s="20"/>
      <c r="BH172" s="20"/>
      <c r="BI172" s="23"/>
      <c r="BJ172" s="20"/>
      <c r="BK172" s="23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6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0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30"/>
      <c r="BE173" s="230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30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5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30"/>
      <c r="BE175" s="230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86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30"/>
      <c r="BE176" s="230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77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30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77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30"/>
      <c r="BE178" s="182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24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83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24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30"/>
      <c r="BE180" s="182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231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30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231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0"/>
      <c r="R182" s="21"/>
      <c r="S182" s="20"/>
      <c r="T182" s="21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0"/>
      <c r="AQ182" s="20"/>
      <c r="AR182" s="20"/>
      <c r="AS182" s="21"/>
      <c r="AT182" s="21"/>
      <c r="AU182" s="21"/>
      <c r="AV182" s="21"/>
      <c r="AW182" s="21"/>
      <c r="AX182" s="21"/>
      <c r="AY182" s="21"/>
      <c r="AZ182" s="21"/>
      <c r="BA182" s="21"/>
      <c r="BB182" s="20"/>
      <c r="BC182" s="20"/>
      <c r="BD182" s="20"/>
      <c r="BE182" s="230"/>
      <c r="BF182" s="20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59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1"/>
      <c r="S183" s="20"/>
      <c r="T183" s="21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30"/>
      <c r="BE183" s="230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9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30"/>
      <c r="BE184" s="230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408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0"/>
      <c r="AJ185" s="20"/>
      <c r="AK185" s="21"/>
      <c r="AL185" s="230"/>
      <c r="AM185" s="21"/>
      <c r="AN185" s="20"/>
      <c r="AO185" s="21"/>
      <c r="AP185" s="20"/>
      <c r="AQ185" s="21"/>
      <c r="AR185" s="21"/>
      <c r="AS185" s="21"/>
      <c r="AT185" s="230"/>
      <c r="AU185" s="21"/>
      <c r="AV185" s="21"/>
      <c r="AW185" s="21"/>
      <c r="AX185" s="21"/>
      <c r="AY185" s="21"/>
      <c r="AZ185" s="21"/>
      <c r="BA185" s="21"/>
      <c r="BB185" s="21"/>
      <c r="BC185" s="21"/>
      <c r="BD185" s="230"/>
      <c r="BE185" s="21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38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1"/>
      <c r="R186" s="21"/>
      <c r="S186" s="21"/>
      <c r="T186" s="21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30"/>
      <c r="BE186" s="230"/>
      <c r="BF186" s="20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38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30"/>
      <c r="BE187" s="230"/>
      <c r="BF187" s="20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38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30"/>
      <c r="BE188" s="230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38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30"/>
      <c r="BE189" s="230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38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30"/>
      <c r="BE190" s="230"/>
      <c r="BF190" s="20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28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1"/>
      <c r="AJ191" s="20"/>
      <c r="AK191" s="21"/>
      <c r="AL191" s="230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0"/>
      <c r="BD191" s="20"/>
      <c r="BE191" s="23"/>
      <c r="BF191" s="23"/>
      <c r="BG191" s="20"/>
      <c r="BH191" s="20"/>
      <c r="BI191" s="21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37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30"/>
      <c r="BE192" s="23"/>
      <c r="BF192" s="23"/>
      <c r="BG192" s="20"/>
      <c r="BH192" s="20"/>
      <c r="BI192" s="23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30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2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29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30"/>
      <c r="BE194" s="23"/>
      <c r="BF194" s="23"/>
      <c r="BG194" s="20"/>
      <c r="BH194" s="20"/>
      <c r="BI194" s="23"/>
      <c r="BJ194" s="20"/>
      <c r="BK194" s="23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2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30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84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30"/>
      <c r="BE196" s="21"/>
      <c r="BF196" s="21"/>
      <c r="BG196" s="20"/>
      <c r="BH196" s="20"/>
      <c r="BI196" s="23"/>
      <c r="BJ196" s="20"/>
      <c r="BK196" s="23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84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30"/>
      <c r="BE197" s="23"/>
      <c r="BF197" s="23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409.6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30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04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30"/>
      <c r="BE199" s="20"/>
      <c r="BF199" s="20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01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1"/>
      <c r="AM200" s="21"/>
      <c r="AN200" s="21"/>
      <c r="AO200" s="21"/>
      <c r="AP200" s="21"/>
      <c r="AQ200" s="21"/>
      <c r="AR200" s="21"/>
      <c r="AS200" s="21"/>
      <c r="AT200" s="181"/>
      <c r="AU200" s="21"/>
      <c r="AV200" s="181"/>
      <c r="AW200" s="21"/>
      <c r="AX200" s="21"/>
      <c r="AY200" s="21"/>
      <c r="AZ200" s="21"/>
      <c r="BA200" s="21"/>
      <c r="BB200" s="21"/>
      <c r="BC200" s="21"/>
      <c r="BD200" s="230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1"/>
      <c r="AJ201" s="21"/>
      <c r="AK201" s="21"/>
      <c r="AL201" s="230"/>
      <c r="AM201" s="21"/>
      <c r="AN201" s="20"/>
      <c r="AO201" s="21"/>
      <c r="AP201" s="21"/>
      <c r="AQ201" s="21"/>
      <c r="AR201" s="21"/>
      <c r="AS201" s="21"/>
      <c r="AT201" s="230"/>
      <c r="AU201" s="21"/>
      <c r="AV201" s="181"/>
      <c r="AW201" s="21"/>
      <c r="AX201" s="21"/>
      <c r="AY201" s="21"/>
      <c r="AZ201" s="21"/>
      <c r="BA201" s="21"/>
      <c r="BB201" s="21"/>
      <c r="BC201" s="21"/>
      <c r="BD201" s="230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1"/>
      <c r="AM202" s="21"/>
      <c r="AN202" s="21"/>
      <c r="AO202" s="21"/>
      <c r="AP202" s="21"/>
      <c r="AQ202" s="21"/>
      <c r="AR202" s="21"/>
      <c r="AS202" s="21"/>
      <c r="AT202" s="181"/>
      <c r="AU202" s="21"/>
      <c r="AV202" s="181"/>
      <c r="AW202" s="21"/>
      <c r="AX202" s="21"/>
      <c r="AY202" s="21"/>
      <c r="AZ202" s="21"/>
      <c r="BA202" s="21"/>
      <c r="BB202" s="21"/>
      <c r="BC202" s="21"/>
      <c r="BD202" s="230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181"/>
      <c r="AU203" s="21"/>
      <c r="AV203" s="181"/>
      <c r="AW203" s="21"/>
      <c r="AX203" s="21"/>
      <c r="AY203" s="21"/>
      <c r="AZ203" s="21"/>
      <c r="BA203" s="21"/>
      <c r="BB203" s="21"/>
      <c r="BC203" s="21"/>
      <c r="BD203" s="230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181"/>
      <c r="AU204" s="21"/>
      <c r="AV204" s="181"/>
      <c r="AW204" s="21"/>
      <c r="AX204" s="21"/>
      <c r="AY204" s="21"/>
      <c r="AZ204" s="21"/>
      <c r="BA204" s="21"/>
      <c r="BB204" s="21"/>
      <c r="BC204" s="21"/>
      <c r="BD204" s="230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181"/>
      <c r="AU205" s="21"/>
      <c r="AV205" s="181"/>
      <c r="AW205" s="21"/>
      <c r="AX205" s="21"/>
      <c r="AY205" s="21"/>
      <c r="AZ205" s="21"/>
      <c r="BA205" s="21"/>
      <c r="BB205" s="21"/>
      <c r="BC205" s="21"/>
      <c r="BD205" s="230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181"/>
      <c r="AU206" s="21"/>
      <c r="AV206" s="181"/>
      <c r="AW206" s="21"/>
      <c r="AX206" s="21"/>
      <c r="AY206" s="21"/>
      <c r="AZ206" s="21"/>
      <c r="BA206" s="21"/>
      <c r="BB206" s="21"/>
      <c r="BC206" s="21"/>
      <c r="BD206" s="230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409.6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1"/>
      <c r="AJ207" s="21"/>
      <c r="AK207" s="21"/>
      <c r="AL207" s="230"/>
      <c r="AM207" s="21"/>
      <c r="AN207" s="21"/>
      <c r="AO207" s="21"/>
      <c r="AP207" s="21"/>
      <c r="AQ207" s="21"/>
      <c r="AR207" s="21"/>
      <c r="AS207" s="21"/>
      <c r="AT207" s="230"/>
      <c r="AU207" s="21"/>
      <c r="AV207" s="230"/>
      <c r="AW207" s="23"/>
      <c r="AX207" s="21"/>
      <c r="AY207" s="21"/>
      <c r="AZ207" s="21"/>
      <c r="BA207" s="21"/>
      <c r="BB207" s="21"/>
      <c r="BC207" s="21"/>
      <c r="BD207" s="230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0"/>
      <c r="AK208" s="21"/>
      <c r="AL208" s="230"/>
      <c r="AM208" s="23"/>
      <c r="AN208" s="20"/>
      <c r="AO208" s="21"/>
      <c r="AP208" s="21"/>
      <c r="AQ208" s="21"/>
      <c r="AR208" s="21"/>
      <c r="AS208" s="21"/>
      <c r="AT208" s="230"/>
      <c r="AU208" s="23"/>
      <c r="AV208" s="230"/>
      <c r="AW208" s="23"/>
      <c r="AX208" s="21"/>
      <c r="AY208" s="21"/>
      <c r="AZ208" s="21"/>
      <c r="BA208" s="21"/>
      <c r="BB208" s="21"/>
      <c r="BC208" s="21"/>
      <c r="BD208" s="230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230"/>
      <c r="AM209" s="23"/>
      <c r="AN209" s="20"/>
      <c r="AO209" s="21"/>
      <c r="AP209" s="21"/>
      <c r="AQ209" s="21"/>
      <c r="AR209" s="21"/>
      <c r="AS209" s="21"/>
      <c r="AT209" s="230"/>
      <c r="AU209" s="23"/>
      <c r="AV209" s="230"/>
      <c r="AW209" s="23"/>
      <c r="AX209" s="21"/>
      <c r="AY209" s="21"/>
      <c r="AZ209" s="21"/>
      <c r="BA209" s="21"/>
      <c r="BB209" s="21"/>
      <c r="BC209" s="21"/>
      <c r="BD209" s="230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0"/>
      <c r="AK210" s="21"/>
      <c r="AL210" s="230"/>
      <c r="AM210" s="23"/>
      <c r="AN210" s="20"/>
      <c r="AO210" s="21"/>
      <c r="AP210" s="21"/>
      <c r="AQ210" s="21"/>
      <c r="AR210" s="21"/>
      <c r="AS210" s="21"/>
      <c r="AT210" s="230"/>
      <c r="AU210" s="23"/>
      <c r="AV210" s="230"/>
      <c r="AW210" s="23"/>
      <c r="AX210" s="21"/>
      <c r="AY210" s="21"/>
      <c r="AZ210" s="21"/>
      <c r="BA210" s="21"/>
      <c r="BB210" s="21"/>
      <c r="BC210" s="21"/>
      <c r="BD210" s="230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0"/>
      <c r="AK211" s="21"/>
      <c r="AL211" s="230"/>
      <c r="AM211" s="23"/>
      <c r="AN211" s="20"/>
      <c r="AO211" s="21"/>
      <c r="AP211" s="21"/>
      <c r="AQ211" s="21"/>
      <c r="AR211" s="21"/>
      <c r="AS211" s="21"/>
      <c r="AT211" s="230"/>
      <c r="AU211" s="23"/>
      <c r="AV211" s="230"/>
      <c r="AW211" s="23"/>
      <c r="AX211" s="21"/>
      <c r="AY211" s="21"/>
      <c r="AZ211" s="21"/>
      <c r="BA211" s="21"/>
      <c r="BB211" s="21"/>
      <c r="BC211" s="21"/>
      <c r="BD211" s="230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34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3"/>
      <c r="AK212" s="21"/>
      <c r="AL212" s="230"/>
      <c r="AM212" s="20"/>
      <c r="AN212" s="20"/>
      <c r="AO212" s="21"/>
      <c r="AP212" s="21"/>
      <c r="AQ212" s="21"/>
      <c r="AR212" s="21"/>
      <c r="AS212" s="21"/>
      <c r="AT212" s="230"/>
      <c r="AU212" s="23"/>
      <c r="AV212" s="230"/>
      <c r="AW212" s="20"/>
      <c r="AX212" s="21"/>
      <c r="AY212" s="21"/>
      <c r="AZ212" s="21"/>
      <c r="BA212" s="21"/>
      <c r="BB212" s="21"/>
      <c r="BC212" s="21"/>
      <c r="BD212" s="230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37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3"/>
      <c r="R213" s="23"/>
      <c r="S213" s="20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30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409.6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230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80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30"/>
      <c r="BE215" s="21"/>
      <c r="BF215" s="21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0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30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80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30"/>
      <c r="BE217" s="21"/>
      <c r="BF217" s="20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80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30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409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30"/>
      <c r="BE219" s="21"/>
      <c r="BF219" s="21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44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30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336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30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30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29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30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18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30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49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3"/>
      <c r="AJ226" s="23"/>
      <c r="AK226" s="21"/>
      <c r="AL226" s="230"/>
      <c r="AM226" s="23"/>
      <c r="AN226" s="20"/>
      <c r="AO226" s="21"/>
      <c r="AP226" s="21"/>
      <c r="AQ226" s="21"/>
      <c r="AR226" s="21"/>
      <c r="AS226" s="21"/>
      <c r="AT226" s="230"/>
      <c r="AU226" s="23"/>
      <c r="AV226" s="21"/>
      <c r="AW226" s="21"/>
      <c r="AX226" s="21"/>
      <c r="AY226" s="21"/>
      <c r="AZ226" s="21"/>
      <c r="BA226" s="21"/>
      <c r="BB226" s="21"/>
      <c r="BC226" s="21"/>
      <c r="BD226" s="230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4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3"/>
      <c r="AK227" s="21"/>
      <c r="AL227" s="230"/>
      <c r="AM227" s="23"/>
      <c r="AN227" s="20"/>
      <c r="AO227" s="21"/>
      <c r="AP227" s="21"/>
      <c r="AQ227" s="21"/>
      <c r="AR227" s="21"/>
      <c r="AS227" s="21"/>
      <c r="AT227" s="230"/>
      <c r="AU227" s="23"/>
      <c r="AV227" s="21"/>
      <c r="AW227" s="21"/>
      <c r="AX227" s="21"/>
      <c r="AY227" s="21"/>
      <c r="AZ227" s="21"/>
      <c r="BA227" s="21"/>
      <c r="BB227" s="21"/>
      <c r="BC227" s="21"/>
      <c r="BD227" s="230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34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30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47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30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30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2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30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30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44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30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4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30"/>
      <c r="BE234" s="21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41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30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01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0"/>
      <c r="BD236" s="230"/>
      <c r="BE236" s="21"/>
      <c r="BF236" s="21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24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30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4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30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30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30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30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41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30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37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30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74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30"/>
      <c r="BE244" s="182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9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230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30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30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4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30"/>
      <c r="BE248" s="23"/>
      <c r="BF248" s="23"/>
      <c r="BG248" s="20"/>
      <c r="BH248" s="20"/>
      <c r="BI248" s="23"/>
      <c r="BJ248" s="20"/>
      <c r="BK248" s="23"/>
      <c r="BL248" s="20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27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0"/>
      <c r="AQ249" s="23"/>
      <c r="AR249" s="20"/>
      <c r="AS249" s="21"/>
      <c r="AT249" s="21"/>
      <c r="AU249" s="21"/>
      <c r="AV249" s="21"/>
      <c r="AW249" s="21"/>
      <c r="AX249" s="21"/>
      <c r="AY249" s="21"/>
      <c r="AZ249" s="21"/>
      <c r="BA249" s="21"/>
      <c r="BB249" s="20"/>
      <c r="BC249" s="21"/>
      <c r="BD249" s="230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0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0"/>
      <c r="AQ250" s="23"/>
      <c r="AR250" s="20"/>
      <c r="AS250" s="21"/>
      <c r="AT250" s="21"/>
      <c r="AU250" s="21"/>
      <c r="AV250" s="21"/>
      <c r="AW250" s="21"/>
      <c r="AX250" s="21"/>
      <c r="AY250" s="21"/>
      <c r="AZ250" s="21"/>
      <c r="BA250" s="21"/>
      <c r="BB250" s="20"/>
      <c r="BC250" s="20"/>
      <c r="BD250" s="230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2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0"/>
      <c r="AQ251" s="23"/>
      <c r="AR251" s="20"/>
      <c r="AS251" s="21"/>
      <c r="AT251" s="21"/>
      <c r="AU251" s="21"/>
      <c r="AV251" s="21"/>
      <c r="AW251" s="21"/>
      <c r="AX251" s="21"/>
      <c r="AY251" s="21"/>
      <c r="AZ251" s="21"/>
      <c r="BA251" s="21"/>
      <c r="BB251" s="20"/>
      <c r="BC251" s="20"/>
      <c r="BD251" s="230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9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30"/>
      <c r="AU252" s="20"/>
      <c r="AV252" s="21"/>
      <c r="AW252" s="21"/>
      <c r="AX252" s="21"/>
      <c r="AY252" s="21"/>
      <c r="AZ252" s="21"/>
      <c r="BA252" s="21"/>
      <c r="BB252" s="21"/>
      <c r="BC252" s="21"/>
      <c r="BD252" s="230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9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36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30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9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37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30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409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30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6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30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9.6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30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2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30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09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30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09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30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89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0"/>
      <c r="AI261" s="23"/>
      <c r="AJ261" s="23"/>
      <c r="AK261" s="21"/>
      <c r="AL261" s="230"/>
      <c r="AM261" s="20"/>
      <c r="AN261" s="20"/>
      <c r="AO261" s="21"/>
      <c r="AP261" s="21"/>
      <c r="AQ261" s="21"/>
      <c r="AR261" s="21"/>
      <c r="AS261" s="21"/>
      <c r="AT261" s="230"/>
      <c r="AU261" s="23"/>
      <c r="AV261" s="21"/>
      <c r="AW261" s="21"/>
      <c r="AX261" s="21"/>
      <c r="AY261" s="21"/>
      <c r="AZ261" s="21"/>
      <c r="BA261" s="21"/>
      <c r="BB261" s="21"/>
      <c r="BC261" s="21"/>
      <c r="BD261" s="230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9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3"/>
      <c r="AK262" s="21"/>
      <c r="AL262" s="230"/>
      <c r="AM262" s="20"/>
      <c r="AN262" s="20"/>
      <c r="AO262" s="21"/>
      <c r="AP262" s="21"/>
      <c r="AQ262" s="21"/>
      <c r="AR262" s="21"/>
      <c r="AS262" s="21"/>
      <c r="AT262" s="230"/>
      <c r="AU262" s="23"/>
      <c r="AV262" s="21"/>
      <c r="AW262" s="21"/>
      <c r="AX262" s="21"/>
      <c r="AY262" s="21"/>
      <c r="AZ262" s="21"/>
      <c r="BA262" s="21"/>
      <c r="BB262" s="21"/>
      <c r="BC262" s="21"/>
      <c r="BD262" s="230"/>
      <c r="BE262" s="2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04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30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7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30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30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30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30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3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30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409.6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1"/>
      <c r="AJ268" s="21"/>
      <c r="AK268" s="21"/>
      <c r="AL268" s="230"/>
      <c r="AM268" s="21"/>
      <c r="AN268" s="21"/>
      <c r="AO268" s="21"/>
      <c r="AP268" s="21"/>
      <c r="AQ268" s="21"/>
      <c r="AR268" s="21"/>
      <c r="AS268" s="21"/>
      <c r="AT268" s="230"/>
      <c r="AU268" s="21"/>
      <c r="AV268" s="21"/>
      <c r="AW268" s="21"/>
      <c r="AX268" s="21"/>
      <c r="AY268" s="21"/>
      <c r="AZ268" s="21"/>
      <c r="BA268" s="21"/>
      <c r="BB268" s="21"/>
      <c r="BC268" s="21"/>
      <c r="BD268" s="230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30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30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30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30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30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30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30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30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30"/>
      <c r="BE276" s="21"/>
      <c r="BF276" s="20"/>
      <c r="BG276" s="20"/>
      <c r="BH276" s="20"/>
      <c r="BI276" s="23"/>
      <c r="BJ276" s="20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30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0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30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409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1"/>
      <c r="AJ279" s="21"/>
      <c r="AK279" s="21"/>
      <c r="AL279" s="230"/>
      <c r="AM279" s="21"/>
      <c r="AN279" s="20"/>
      <c r="AO279" s="21"/>
      <c r="AP279" s="21"/>
      <c r="AQ279" s="21"/>
      <c r="AR279" s="21"/>
      <c r="AS279" s="21"/>
      <c r="AT279" s="230"/>
      <c r="AU279" s="21"/>
      <c r="AV279" s="21"/>
      <c r="AW279" s="21"/>
      <c r="AX279" s="21"/>
      <c r="AY279" s="21"/>
      <c r="AZ279" s="21"/>
      <c r="BA279" s="21"/>
      <c r="BB279" s="21"/>
      <c r="BC279" s="21"/>
      <c r="BD279" s="230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30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30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30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30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3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30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3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30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30"/>
      <c r="AM286" s="21"/>
      <c r="AN286" s="20"/>
      <c r="AO286" s="21"/>
      <c r="AP286" s="21"/>
      <c r="AQ286" s="21"/>
      <c r="AR286" s="21"/>
      <c r="AS286" s="21"/>
      <c r="AT286" s="230"/>
      <c r="AU286" s="21"/>
      <c r="AV286" s="21"/>
      <c r="AW286" s="21"/>
      <c r="AX286" s="21"/>
      <c r="AY286" s="21"/>
      <c r="AZ286" s="21"/>
      <c r="BA286" s="21"/>
      <c r="BB286" s="21"/>
      <c r="BC286" s="21"/>
      <c r="BD286" s="230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30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0"/>
      <c r="R288" s="20"/>
      <c r="S288" s="20"/>
      <c r="T288" s="20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30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30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3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30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3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30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3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30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9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30"/>
      <c r="BE293" s="23"/>
      <c r="BF293" s="23"/>
      <c r="BG293" s="20"/>
      <c r="BH293" s="20"/>
      <c r="BI293" s="23"/>
      <c r="BJ293" s="20"/>
      <c r="BK293" s="23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6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30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30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14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30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0"/>
      <c r="AK297" s="21"/>
      <c r="AL297" s="230"/>
      <c r="AM297" s="23"/>
      <c r="AN297" s="20"/>
      <c r="AO297" s="21"/>
      <c r="AP297" s="21"/>
      <c r="AQ297" s="21"/>
      <c r="AR297" s="21"/>
      <c r="AS297" s="21"/>
      <c r="AT297" s="230"/>
      <c r="AU297" s="23"/>
      <c r="AV297" s="21"/>
      <c r="AW297" s="21"/>
      <c r="AX297" s="21"/>
      <c r="AY297" s="21"/>
      <c r="AZ297" s="21"/>
      <c r="BA297" s="21"/>
      <c r="BB297" s="21"/>
      <c r="BC297" s="21"/>
      <c r="BD297" s="230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6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30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30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6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66"/>
      <c r="M300" s="66"/>
      <c r="N300" s="66"/>
      <c r="O300" s="28"/>
      <c r="P300" s="66"/>
      <c r="Q300" s="66"/>
      <c r="R300" s="66"/>
      <c r="S300" s="66"/>
      <c r="T300" s="66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30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30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39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30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4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30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19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3"/>
      <c r="AJ304" s="23"/>
      <c r="AK304" s="21"/>
      <c r="AL304" s="230"/>
      <c r="AM304" s="20"/>
      <c r="AN304" s="20"/>
      <c r="AO304" s="21"/>
      <c r="AP304" s="21"/>
      <c r="AQ304" s="21"/>
      <c r="AR304" s="21"/>
      <c r="AS304" s="21"/>
      <c r="AT304" s="230"/>
      <c r="AU304" s="23"/>
      <c r="AV304" s="21"/>
      <c r="AW304" s="21"/>
      <c r="AX304" s="21"/>
      <c r="AY304" s="21"/>
      <c r="AZ304" s="21"/>
      <c r="BA304" s="21"/>
      <c r="BB304" s="21"/>
      <c r="BC304" s="21"/>
      <c r="BD304" s="230"/>
      <c r="BE304" s="2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9.6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1"/>
      <c r="AJ305" s="21"/>
      <c r="AK305" s="21"/>
      <c r="AL305" s="230"/>
      <c r="AM305" s="21"/>
      <c r="AN305" s="21"/>
      <c r="AO305" s="21"/>
      <c r="AP305" s="21"/>
      <c r="AQ305" s="21"/>
      <c r="AR305" s="21"/>
      <c r="AS305" s="21"/>
      <c r="AT305" s="230"/>
      <c r="AU305" s="21"/>
      <c r="AV305" s="21"/>
      <c r="AW305" s="21"/>
      <c r="AX305" s="21"/>
      <c r="AY305" s="21"/>
      <c r="AZ305" s="21"/>
      <c r="BA305" s="21"/>
      <c r="BB305" s="21"/>
      <c r="BC305" s="21"/>
      <c r="BD305" s="230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6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30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1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30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36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30"/>
      <c r="BE308" s="23"/>
      <c r="BF308" s="23"/>
      <c r="BG308" s="20"/>
      <c r="BH308" s="20"/>
      <c r="BI308" s="23"/>
      <c r="BJ308" s="20"/>
      <c r="BK308" s="23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30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11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30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14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3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30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89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0"/>
      <c r="BC312" s="20"/>
      <c r="BD312" s="230"/>
      <c r="BE312" s="2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30"/>
      <c r="AU313" s="20"/>
      <c r="AV313" s="21"/>
      <c r="AW313" s="21"/>
      <c r="AX313" s="21"/>
      <c r="AY313" s="21"/>
      <c r="AZ313" s="21"/>
      <c r="BA313" s="21"/>
      <c r="BB313" s="21"/>
      <c r="BC313" s="21"/>
      <c r="BD313" s="230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30"/>
      <c r="AU314" s="20"/>
      <c r="AV314" s="21"/>
      <c r="AW314" s="21"/>
      <c r="AX314" s="21"/>
      <c r="AY314" s="21"/>
      <c r="AZ314" s="21"/>
      <c r="BA314" s="21"/>
      <c r="BB314" s="21"/>
      <c r="BC314" s="21"/>
      <c r="BD314" s="230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64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30"/>
      <c r="BE315" s="182"/>
      <c r="BF315" s="23"/>
      <c r="BG315" s="20"/>
      <c r="BH315" s="20"/>
      <c r="BI315" s="23"/>
      <c r="BJ315" s="20"/>
      <c r="BK315" s="21"/>
      <c r="BL315" s="20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4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30"/>
      <c r="AU316" s="20"/>
      <c r="AV316" s="21"/>
      <c r="AW316" s="21"/>
      <c r="AX316" s="21"/>
      <c r="AY316" s="21"/>
      <c r="AZ316" s="21"/>
      <c r="BA316" s="21"/>
      <c r="BB316" s="21"/>
      <c r="BC316" s="21"/>
      <c r="BD316" s="230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4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30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31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0"/>
      <c r="BC318" s="20"/>
      <c r="BD318" s="20"/>
      <c r="BE318" s="182"/>
      <c r="BF318" s="23"/>
      <c r="BG318" s="20"/>
      <c r="BH318" s="20"/>
      <c r="BI318" s="29"/>
      <c r="BJ318" s="20"/>
      <c r="BK318" s="29"/>
      <c r="BL318" s="20"/>
      <c r="BM318" s="20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31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30"/>
      <c r="BE319" s="182"/>
      <c r="BF319" s="23"/>
      <c r="BG319" s="20"/>
      <c r="BH319" s="20"/>
      <c r="BI319" s="29"/>
      <c r="BJ319" s="20"/>
      <c r="BK319" s="29"/>
      <c r="BL319" s="20"/>
      <c r="BM319" s="20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82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0"/>
      <c r="BD320" s="230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82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230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77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0"/>
      <c r="BC322" s="20"/>
      <c r="BD322" s="230"/>
      <c r="BE322" s="2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77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30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77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30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67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0"/>
      <c r="BC325" s="20"/>
      <c r="BD325" s="230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7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30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67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30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0"/>
      <c r="AJ328" s="20"/>
      <c r="AK328" s="21"/>
      <c r="AL328" s="230"/>
      <c r="AM328" s="20"/>
      <c r="AN328" s="20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30"/>
      <c r="BE328" s="23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38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181"/>
      <c r="AE329" s="21"/>
      <c r="AF329" s="21"/>
      <c r="AG329" s="21"/>
      <c r="AH329" s="20"/>
      <c r="AI329" s="20"/>
      <c r="AJ329" s="20"/>
      <c r="AK329" s="21"/>
      <c r="AL329" s="230"/>
      <c r="AM329" s="20"/>
      <c r="AN329" s="20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30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53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181"/>
      <c r="AE330" s="21"/>
      <c r="AF330" s="21"/>
      <c r="AG330" s="21"/>
      <c r="AH330" s="20"/>
      <c r="AI330" s="20"/>
      <c r="AJ330" s="20"/>
      <c r="AK330" s="21"/>
      <c r="AL330" s="230"/>
      <c r="AM330" s="20"/>
      <c r="AN330" s="20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30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3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18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30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8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3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30"/>
      <c r="AE332" s="23"/>
      <c r="AF332" s="23"/>
      <c r="AG332" s="23"/>
      <c r="AH332" s="20"/>
      <c r="AI332" s="21"/>
      <c r="AJ332" s="21"/>
      <c r="AK332" s="21"/>
      <c r="AL332" s="230"/>
      <c r="AM332" s="20"/>
      <c r="AN332" s="20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30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8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0"/>
      <c r="BC333" s="20"/>
      <c r="BD333" s="230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59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30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9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30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41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30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8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30"/>
      <c r="AE337" s="23"/>
      <c r="AF337" s="23"/>
      <c r="AG337" s="23"/>
      <c r="AH337" s="23"/>
      <c r="AI337" s="21"/>
      <c r="AJ337" s="21"/>
      <c r="AK337" s="21"/>
      <c r="AL337" s="230"/>
      <c r="AM337" s="20"/>
      <c r="AN337" s="20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30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63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3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30"/>
      <c r="AE338" s="23"/>
      <c r="AF338" s="23"/>
      <c r="AG338" s="23"/>
      <c r="AH338" s="23"/>
      <c r="AI338" s="21"/>
      <c r="AJ338" s="21"/>
      <c r="AK338" s="21"/>
      <c r="AL338" s="230"/>
      <c r="AM338" s="20"/>
      <c r="AN338" s="20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30"/>
      <c r="BE338" s="20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230"/>
      <c r="AM339" s="23"/>
      <c r="AN339" s="23"/>
      <c r="AO339" s="21"/>
      <c r="AP339" s="21"/>
      <c r="AQ339" s="21"/>
      <c r="AR339" s="21"/>
      <c r="AS339" s="21"/>
      <c r="AT339" s="230"/>
      <c r="AU339" s="23"/>
      <c r="AV339" s="21"/>
      <c r="AW339" s="21"/>
      <c r="AX339" s="21"/>
      <c r="AY339" s="21"/>
      <c r="AZ339" s="21"/>
      <c r="BA339" s="21"/>
      <c r="BB339" s="21"/>
      <c r="BC339" s="21"/>
      <c r="BD339" s="230"/>
      <c r="BE339" s="20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3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30"/>
      <c r="BE340" s="20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30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3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30"/>
      <c r="BE342" s="20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3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30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30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19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30"/>
      <c r="BE345" s="20"/>
      <c r="BF345" s="20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1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30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9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30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5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30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7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30"/>
      <c r="BE349" s="20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6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30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69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1"/>
      <c r="BC351" s="21"/>
      <c r="BD351" s="230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34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1"/>
      <c r="BC352" s="21"/>
      <c r="BD352" s="230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2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1"/>
      <c r="BC353" s="21"/>
      <c r="BD353" s="230"/>
      <c r="BE353" s="230"/>
      <c r="BF353" s="20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57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0"/>
      <c r="BD354" s="230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4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0"/>
      <c r="BD355" s="230"/>
      <c r="BE355" s="230"/>
      <c r="BF355" s="20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5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1"/>
      <c r="BC356" s="21"/>
      <c r="BD356" s="230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1"/>
      <c r="BC357" s="21"/>
      <c r="BD357" s="230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54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1"/>
      <c r="BC358" s="21"/>
      <c r="BD358" s="230"/>
      <c r="BE358" s="23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66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1"/>
      <c r="BC359" s="21"/>
      <c r="BD359" s="230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1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0"/>
      <c r="T360" s="20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1"/>
      <c r="BC360" s="21"/>
      <c r="BD360" s="230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71" customFormat="1" ht="197.25" customHeight="1" x14ac:dyDescent="0.25">
      <c r="A361" s="17"/>
      <c r="B361" s="18"/>
      <c r="C361" s="18"/>
      <c r="D361" s="19"/>
      <c r="E361" s="19"/>
      <c r="F361" s="66"/>
      <c r="G361" s="18"/>
      <c r="H361" s="18"/>
      <c r="I361" s="18"/>
      <c r="J361" s="18"/>
      <c r="K361" s="18"/>
      <c r="L361" s="66"/>
      <c r="M361" s="66"/>
      <c r="N361" s="66"/>
      <c r="O361" s="19"/>
      <c r="P361" s="19"/>
      <c r="Q361" s="19"/>
      <c r="R361" s="19"/>
      <c r="S361" s="19"/>
      <c r="T361" s="19"/>
      <c r="U361" s="19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7"/>
      <c r="AV361" s="27"/>
      <c r="AW361" s="27"/>
      <c r="AX361" s="27"/>
      <c r="AY361" s="27"/>
      <c r="AZ361" s="27"/>
      <c r="BA361" s="27"/>
      <c r="BB361" s="27"/>
      <c r="BC361" s="27"/>
      <c r="BD361" s="183"/>
      <c r="BE361" s="183"/>
      <c r="BF361" s="66"/>
      <c r="BG361" s="66"/>
      <c r="BH361" s="66"/>
      <c r="BI361" s="28"/>
      <c r="BJ361" s="66"/>
      <c r="BK361" s="66"/>
      <c r="BL361" s="28"/>
      <c r="BM361" s="27"/>
      <c r="BN361" s="27"/>
      <c r="BO361" s="17"/>
      <c r="BP361" s="27"/>
      <c r="BQ361" s="27"/>
      <c r="BR361" s="28"/>
      <c r="BS361" s="28"/>
      <c r="BT361" s="17"/>
      <c r="BU361" s="70"/>
    </row>
    <row r="362" spans="1:73" s="22" customFormat="1" ht="136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3"/>
      <c r="R362" s="23"/>
      <c r="S362" s="23"/>
      <c r="T362" s="23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30"/>
      <c r="BE362" s="23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43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3"/>
      <c r="R363" s="23"/>
      <c r="S363" s="23"/>
      <c r="T363" s="23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30"/>
      <c r="BE363" s="20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3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3"/>
      <c r="R364" s="23"/>
      <c r="S364" s="23"/>
      <c r="T364" s="23"/>
      <c r="U364" s="20"/>
      <c r="V364" s="21"/>
      <c r="W364" s="21"/>
      <c r="X364" s="21"/>
      <c r="Y364" s="21"/>
      <c r="Z364" s="21"/>
      <c r="AA364" s="21"/>
      <c r="AB364" s="21"/>
      <c r="AC364" s="21"/>
      <c r="AD364" s="18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1"/>
      <c r="BC364" s="21"/>
      <c r="BD364" s="230"/>
      <c r="BE364" s="230"/>
      <c r="BF364" s="20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79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30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181"/>
      <c r="AE365" s="21"/>
      <c r="AF365" s="21"/>
      <c r="AG365" s="21"/>
      <c r="AH365" s="20"/>
      <c r="AI365" s="29"/>
      <c r="AJ365" s="29"/>
      <c r="AK365" s="21"/>
      <c r="AL365" s="230"/>
      <c r="AM365" s="29"/>
      <c r="AN365" s="29"/>
      <c r="AO365" s="21"/>
      <c r="AP365" s="21"/>
      <c r="AQ365" s="21"/>
      <c r="AR365" s="21"/>
      <c r="AS365" s="21"/>
      <c r="AT365" s="230"/>
      <c r="AU365" s="29"/>
      <c r="AV365" s="230"/>
      <c r="AW365" s="29"/>
      <c r="AX365" s="21"/>
      <c r="AY365" s="21"/>
      <c r="AZ365" s="21"/>
      <c r="BA365" s="21"/>
      <c r="BB365" s="20"/>
      <c r="BC365" s="23"/>
      <c r="BD365" s="230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64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30"/>
      <c r="BE366" s="230"/>
      <c r="BF366" s="20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9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30"/>
      <c r="BE367" s="182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6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9"/>
      <c r="BD368" s="29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92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0"/>
      <c r="AE369" s="23"/>
      <c r="AF369" s="23"/>
      <c r="AG369" s="23"/>
      <c r="AH369" s="23"/>
      <c r="AI369" s="29"/>
      <c r="AJ369" s="29"/>
      <c r="AK369" s="21"/>
      <c r="AL369" s="230"/>
      <c r="AM369" s="23"/>
      <c r="AN369" s="23"/>
      <c r="AO369" s="21"/>
      <c r="AP369" s="21"/>
      <c r="AQ369" s="21"/>
      <c r="AR369" s="21"/>
      <c r="AS369" s="21"/>
      <c r="AT369" s="230"/>
      <c r="AU369" s="23"/>
      <c r="AV369" s="230"/>
      <c r="AW369" s="23"/>
      <c r="AX369" s="21"/>
      <c r="AY369" s="21"/>
      <c r="AZ369" s="21"/>
      <c r="BA369" s="21"/>
      <c r="BB369" s="20"/>
      <c r="BC369" s="23"/>
      <c r="BD369" s="230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23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81"/>
      <c r="AE370" s="21"/>
      <c r="AF370" s="21"/>
      <c r="AG370" s="21"/>
      <c r="AH370" s="20"/>
      <c r="AI370" s="29"/>
      <c r="AJ370" s="29"/>
      <c r="AK370" s="21"/>
      <c r="AL370" s="230"/>
      <c r="AM370" s="29"/>
      <c r="AN370" s="29"/>
      <c r="AO370" s="21"/>
      <c r="AP370" s="21"/>
      <c r="AQ370" s="21"/>
      <c r="AR370" s="21"/>
      <c r="AS370" s="21"/>
      <c r="AT370" s="230"/>
      <c r="AU370" s="29"/>
      <c r="AV370" s="230"/>
      <c r="AW370" s="29"/>
      <c r="AX370" s="21"/>
      <c r="AY370" s="21"/>
      <c r="AZ370" s="21"/>
      <c r="BA370" s="21"/>
      <c r="BB370" s="20"/>
      <c r="BC370" s="23"/>
      <c r="BD370" s="230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23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3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81"/>
      <c r="AE371" s="21"/>
      <c r="AF371" s="21"/>
      <c r="AG371" s="21"/>
      <c r="AH371" s="20"/>
      <c r="AI371" s="29"/>
      <c r="AJ371" s="29"/>
      <c r="AK371" s="21"/>
      <c r="AL371" s="230"/>
      <c r="AM371" s="29"/>
      <c r="AN371" s="29"/>
      <c r="AO371" s="21"/>
      <c r="AP371" s="21"/>
      <c r="AQ371" s="21"/>
      <c r="AR371" s="21"/>
      <c r="AS371" s="21"/>
      <c r="AT371" s="230"/>
      <c r="AU371" s="29"/>
      <c r="AV371" s="230"/>
      <c r="AW371" s="29"/>
      <c r="AX371" s="21"/>
      <c r="AY371" s="21"/>
      <c r="AZ371" s="21"/>
      <c r="BA371" s="21"/>
      <c r="BB371" s="20"/>
      <c r="BC371" s="23"/>
      <c r="BD371" s="230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181"/>
      <c r="AE372" s="21"/>
      <c r="AF372" s="21"/>
      <c r="AG372" s="21"/>
      <c r="AH372" s="20"/>
      <c r="AI372" s="29"/>
      <c r="AJ372" s="29"/>
      <c r="AK372" s="21"/>
      <c r="AL372" s="230"/>
      <c r="AM372" s="29"/>
      <c r="AN372" s="29"/>
      <c r="AO372" s="21"/>
      <c r="AP372" s="21"/>
      <c r="AQ372" s="21"/>
      <c r="AR372" s="21"/>
      <c r="AS372" s="21"/>
      <c r="AT372" s="230"/>
      <c r="AU372" s="29"/>
      <c r="AV372" s="230"/>
      <c r="AW372" s="29"/>
      <c r="AX372" s="21"/>
      <c r="AY372" s="21"/>
      <c r="AZ372" s="21"/>
      <c r="BA372" s="21"/>
      <c r="BB372" s="20"/>
      <c r="BC372" s="23"/>
      <c r="BD372" s="230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6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81"/>
      <c r="AE373" s="21"/>
      <c r="AF373" s="21"/>
      <c r="AG373" s="21"/>
      <c r="AH373" s="20"/>
      <c r="AI373" s="29"/>
      <c r="AJ373" s="29"/>
      <c r="AK373" s="21"/>
      <c r="AL373" s="230"/>
      <c r="AM373" s="29"/>
      <c r="AN373" s="29"/>
      <c r="AO373" s="21"/>
      <c r="AP373" s="21"/>
      <c r="AQ373" s="21"/>
      <c r="AR373" s="21"/>
      <c r="AS373" s="21"/>
      <c r="AT373" s="230"/>
      <c r="AU373" s="29"/>
      <c r="AV373" s="230"/>
      <c r="AW373" s="29"/>
      <c r="AX373" s="21"/>
      <c r="AY373" s="21"/>
      <c r="AZ373" s="21"/>
      <c r="BA373" s="21"/>
      <c r="BB373" s="20"/>
      <c r="BC373" s="23"/>
      <c r="BD373" s="230"/>
      <c r="BE373" s="29"/>
      <c r="BF373" s="29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409.6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30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181"/>
      <c r="AE374" s="21"/>
      <c r="AF374" s="21"/>
      <c r="AG374" s="21"/>
      <c r="AH374" s="20"/>
      <c r="AI374" s="29"/>
      <c r="AJ374" s="29"/>
      <c r="AK374" s="21"/>
      <c r="AL374" s="230"/>
      <c r="AM374" s="29"/>
      <c r="AN374" s="29"/>
      <c r="AO374" s="21"/>
      <c r="AP374" s="21"/>
      <c r="AQ374" s="21"/>
      <c r="AR374" s="21"/>
      <c r="AS374" s="21"/>
      <c r="AT374" s="230"/>
      <c r="AU374" s="29"/>
      <c r="AV374" s="230"/>
      <c r="AW374" s="29"/>
      <c r="AX374" s="21"/>
      <c r="AY374" s="21"/>
      <c r="AZ374" s="21"/>
      <c r="BA374" s="21"/>
      <c r="BB374" s="20"/>
      <c r="BC374" s="23"/>
      <c r="BD374" s="230"/>
      <c r="BE374" s="29"/>
      <c r="BF374" s="29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16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30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181"/>
      <c r="AE375" s="21"/>
      <c r="AF375" s="21"/>
      <c r="AG375" s="21"/>
      <c r="AH375" s="20"/>
      <c r="AI375" s="29"/>
      <c r="AJ375" s="29"/>
      <c r="AK375" s="21"/>
      <c r="AL375" s="230"/>
      <c r="AM375" s="29"/>
      <c r="AN375" s="29"/>
      <c r="AO375" s="21"/>
      <c r="AP375" s="21"/>
      <c r="AQ375" s="21"/>
      <c r="AR375" s="21"/>
      <c r="AS375" s="21"/>
      <c r="AT375" s="230"/>
      <c r="AU375" s="29"/>
      <c r="AV375" s="230"/>
      <c r="AW375" s="29"/>
      <c r="AX375" s="21"/>
      <c r="AY375" s="21"/>
      <c r="AZ375" s="21"/>
      <c r="BA375" s="21"/>
      <c r="BB375" s="20"/>
      <c r="BC375" s="23"/>
      <c r="BD375" s="230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54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30"/>
      <c r="AE376" s="29"/>
      <c r="AF376" s="29"/>
      <c r="AG376" s="29"/>
      <c r="AH376" s="29"/>
      <c r="AI376" s="21"/>
      <c r="AJ376" s="21"/>
      <c r="AK376" s="21"/>
      <c r="AL376" s="230"/>
      <c r="AM376" s="29"/>
      <c r="AN376" s="29"/>
      <c r="AO376" s="21"/>
      <c r="AP376" s="21"/>
      <c r="AQ376" s="21"/>
      <c r="AR376" s="21"/>
      <c r="AS376" s="21"/>
      <c r="AT376" s="230"/>
      <c r="AU376" s="29"/>
      <c r="AV376" s="230"/>
      <c r="AW376" s="29"/>
      <c r="AX376" s="21"/>
      <c r="AY376" s="21"/>
      <c r="AZ376" s="21"/>
      <c r="BA376" s="21"/>
      <c r="BB376" s="20"/>
      <c r="BC376" s="23"/>
      <c r="BD376" s="230"/>
      <c r="BE376" s="23"/>
      <c r="BF376" s="23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47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3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30"/>
      <c r="AE377" s="29"/>
      <c r="AF377" s="29"/>
      <c r="AG377" s="29"/>
      <c r="AH377" s="29"/>
      <c r="AI377" s="21"/>
      <c r="AJ377" s="21"/>
      <c r="AK377" s="21"/>
      <c r="AL377" s="230"/>
      <c r="AM377" s="29"/>
      <c r="AN377" s="29"/>
      <c r="AO377" s="21"/>
      <c r="AP377" s="21"/>
      <c r="AQ377" s="21"/>
      <c r="AR377" s="21"/>
      <c r="AS377" s="21"/>
      <c r="AT377" s="230"/>
      <c r="AU377" s="29"/>
      <c r="AV377" s="230"/>
      <c r="AW377" s="29"/>
      <c r="AX377" s="21"/>
      <c r="AY377" s="21"/>
      <c r="AZ377" s="21"/>
      <c r="BA377" s="21"/>
      <c r="BB377" s="20"/>
      <c r="BC377" s="23"/>
      <c r="BD377" s="230"/>
      <c r="BE377" s="29"/>
      <c r="BF377" s="29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44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30"/>
      <c r="AE378" s="63"/>
      <c r="AF378" s="63"/>
      <c r="AG378" s="63"/>
      <c r="AH378" s="63"/>
      <c r="AI378" s="21"/>
      <c r="AJ378" s="21"/>
      <c r="AK378" s="21"/>
      <c r="AL378" s="230"/>
      <c r="AM378" s="63"/>
      <c r="AN378" s="63"/>
      <c r="AO378" s="21"/>
      <c r="AP378" s="21"/>
      <c r="AQ378" s="21"/>
      <c r="AR378" s="21"/>
      <c r="AS378" s="21"/>
      <c r="AT378" s="230"/>
      <c r="AU378" s="29"/>
      <c r="AV378" s="230"/>
      <c r="AW378" s="23"/>
      <c r="AX378" s="21"/>
      <c r="AY378" s="21"/>
      <c r="AZ378" s="21"/>
      <c r="BA378" s="21"/>
      <c r="BB378" s="20"/>
      <c r="BC378" s="23"/>
      <c r="BD378" s="230"/>
      <c r="BE378" s="23"/>
      <c r="BF378" s="23"/>
      <c r="BG378" s="21"/>
      <c r="BH378" s="20"/>
      <c r="BI378" s="23"/>
      <c r="BJ378" s="20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0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30"/>
      <c r="AE379" s="63"/>
      <c r="AF379" s="63"/>
      <c r="AG379" s="63"/>
      <c r="AH379" s="63"/>
      <c r="AI379" s="21"/>
      <c r="AJ379" s="21"/>
      <c r="AK379" s="21"/>
      <c r="AL379" s="230"/>
      <c r="AM379" s="63"/>
      <c r="AN379" s="63"/>
      <c r="AO379" s="21"/>
      <c r="AP379" s="21"/>
      <c r="AQ379" s="21"/>
      <c r="AR379" s="21"/>
      <c r="AS379" s="21"/>
      <c r="AT379" s="230"/>
      <c r="AU379" s="29"/>
      <c r="AV379" s="230"/>
      <c r="AW379" s="23"/>
      <c r="AX379" s="21"/>
      <c r="AY379" s="21"/>
      <c r="AZ379" s="21"/>
      <c r="BA379" s="21"/>
      <c r="BB379" s="20"/>
      <c r="BC379" s="23"/>
      <c r="BD379" s="230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4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30"/>
      <c r="AE380" s="63"/>
      <c r="AF380" s="63"/>
      <c r="AG380" s="63"/>
      <c r="AH380" s="63"/>
      <c r="AI380" s="21"/>
      <c r="AJ380" s="21"/>
      <c r="AK380" s="21"/>
      <c r="AL380" s="230"/>
      <c r="AM380" s="63"/>
      <c r="AN380" s="63"/>
      <c r="AO380" s="21"/>
      <c r="AP380" s="21"/>
      <c r="AQ380" s="21"/>
      <c r="AR380" s="21"/>
      <c r="AS380" s="21"/>
      <c r="AT380" s="230"/>
      <c r="AU380" s="29"/>
      <c r="AV380" s="230"/>
      <c r="AW380" s="23"/>
      <c r="AX380" s="21"/>
      <c r="AY380" s="21"/>
      <c r="AZ380" s="21"/>
      <c r="BA380" s="21"/>
      <c r="BB380" s="20"/>
      <c r="BC380" s="23"/>
      <c r="BD380" s="230"/>
      <c r="BE380" s="23"/>
      <c r="BF380" s="23"/>
      <c r="BG380" s="21"/>
      <c r="BH380" s="20"/>
      <c r="BI380" s="23"/>
      <c r="BJ380" s="23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30"/>
      <c r="AE381" s="63"/>
      <c r="AF381" s="63"/>
      <c r="AG381" s="63"/>
      <c r="AH381" s="63"/>
      <c r="AI381" s="21"/>
      <c r="AJ381" s="21"/>
      <c r="AK381" s="21"/>
      <c r="AL381" s="230"/>
      <c r="AM381" s="63"/>
      <c r="AN381" s="63"/>
      <c r="AO381" s="21"/>
      <c r="AP381" s="21"/>
      <c r="AQ381" s="21"/>
      <c r="AR381" s="21"/>
      <c r="AS381" s="21"/>
      <c r="AT381" s="230"/>
      <c r="AU381" s="29"/>
      <c r="AV381" s="230"/>
      <c r="AW381" s="23"/>
      <c r="AX381" s="21"/>
      <c r="AY381" s="21"/>
      <c r="AZ381" s="21"/>
      <c r="BA381" s="21"/>
      <c r="BB381" s="20"/>
      <c r="BC381" s="23"/>
      <c r="BD381" s="230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0"/>
      <c r="R382" s="20"/>
      <c r="S382" s="20"/>
      <c r="T382" s="20"/>
      <c r="U382" s="23"/>
      <c r="V382" s="21"/>
      <c r="W382" s="21"/>
      <c r="X382" s="21"/>
      <c r="Y382" s="21"/>
      <c r="Z382" s="21"/>
      <c r="AA382" s="21"/>
      <c r="AB382" s="21"/>
      <c r="AC382" s="21"/>
      <c r="AD382" s="230"/>
      <c r="AE382" s="63"/>
      <c r="AF382" s="63"/>
      <c r="AG382" s="63"/>
      <c r="AH382" s="63"/>
      <c r="AI382" s="21"/>
      <c r="AJ382" s="21"/>
      <c r="AK382" s="21"/>
      <c r="AL382" s="230"/>
      <c r="AM382" s="63"/>
      <c r="AN382" s="63"/>
      <c r="AO382" s="21"/>
      <c r="AP382" s="21"/>
      <c r="AQ382" s="21"/>
      <c r="AR382" s="21"/>
      <c r="AS382" s="21"/>
      <c r="AT382" s="230"/>
      <c r="AU382" s="29"/>
      <c r="AV382" s="230"/>
      <c r="AW382" s="23"/>
      <c r="AX382" s="21"/>
      <c r="AY382" s="21"/>
      <c r="AZ382" s="21"/>
      <c r="BA382" s="21"/>
      <c r="BB382" s="20"/>
      <c r="BC382" s="23"/>
      <c r="BD382" s="230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46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30"/>
      <c r="AE383" s="63"/>
      <c r="AF383" s="63"/>
      <c r="AG383" s="63"/>
      <c r="AH383" s="63"/>
      <c r="AI383" s="21"/>
      <c r="AJ383" s="21"/>
      <c r="AK383" s="21"/>
      <c r="AL383" s="230"/>
      <c r="AM383" s="63"/>
      <c r="AN383" s="63"/>
      <c r="AO383" s="21"/>
      <c r="AP383" s="21"/>
      <c r="AQ383" s="21"/>
      <c r="AR383" s="21"/>
      <c r="AS383" s="21"/>
      <c r="AT383" s="230"/>
      <c r="AU383" s="29"/>
      <c r="AV383" s="230"/>
      <c r="AW383" s="23"/>
      <c r="AX383" s="21"/>
      <c r="AY383" s="21"/>
      <c r="AZ383" s="21"/>
      <c r="BA383" s="21"/>
      <c r="BB383" s="20"/>
      <c r="BC383" s="23"/>
      <c r="BD383" s="230"/>
      <c r="BE383" s="23"/>
      <c r="BF383" s="20"/>
      <c r="BG383" s="21"/>
      <c r="BH383" s="20"/>
      <c r="BI383" s="23"/>
      <c r="BJ383" s="23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58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30"/>
      <c r="AE384" s="63"/>
      <c r="AF384" s="63"/>
      <c r="AG384" s="63"/>
      <c r="AH384" s="20"/>
      <c r="AI384" s="21"/>
      <c r="AJ384" s="21"/>
      <c r="AK384" s="21"/>
      <c r="AL384" s="230"/>
      <c r="AM384" s="63"/>
      <c r="AN384" s="20"/>
      <c r="AO384" s="21"/>
      <c r="AP384" s="21"/>
      <c r="AQ384" s="21"/>
      <c r="AR384" s="21"/>
      <c r="AS384" s="21"/>
      <c r="AT384" s="230"/>
      <c r="AU384" s="23"/>
      <c r="AV384" s="230"/>
      <c r="AW384" s="23"/>
      <c r="AX384" s="21"/>
      <c r="AY384" s="21"/>
      <c r="AZ384" s="21"/>
      <c r="BA384" s="21"/>
      <c r="BB384" s="20"/>
      <c r="BC384" s="23"/>
      <c r="BD384" s="230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1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3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30"/>
      <c r="AE385" s="63"/>
      <c r="AF385" s="63"/>
      <c r="AG385" s="63"/>
      <c r="AH385" s="20"/>
      <c r="AI385" s="21"/>
      <c r="AJ385" s="21"/>
      <c r="AK385" s="21"/>
      <c r="AL385" s="230"/>
      <c r="AM385" s="63"/>
      <c r="AN385" s="20"/>
      <c r="AO385" s="21"/>
      <c r="AP385" s="21"/>
      <c r="AQ385" s="21"/>
      <c r="AR385" s="21"/>
      <c r="AS385" s="21"/>
      <c r="AT385" s="230"/>
      <c r="AU385" s="23"/>
      <c r="AV385" s="230"/>
      <c r="AW385" s="23"/>
      <c r="AX385" s="21"/>
      <c r="AY385" s="21"/>
      <c r="AZ385" s="21"/>
      <c r="BA385" s="21"/>
      <c r="BB385" s="20"/>
      <c r="BC385" s="23"/>
      <c r="BD385" s="230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91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30"/>
      <c r="AE386" s="63"/>
      <c r="AF386" s="63"/>
      <c r="AG386" s="63"/>
      <c r="AH386" s="20"/>
      <c r="AI386" s="21"/>
      <c r="AJ386" s="21"/>
      <c r="AK386" s="21"/>
      <c r="AL386" s="230"/>
      <c r="AM386" s="63"/>
      <c r="AN386" s="20"/>
      <c r="AO386" s="21"/>
      <c r="AP386" s="21"/>
      <c r="AQ386" s="21"/>
      <c r="AR386" s="21"/>
      <c r="AS386" s="21"/>
      <c r="AT386" s="230"/>
      <c r="AU386" s="23"/>
      <c r="AV386" s="230"/>
      <c r="AW386" s="23"/>
      <c r="AX386" s="21"/>
      <c r="AY386" s="21"/>
      <c r="AZ386" s="21"/>
      <c r="BA386" s="21"/>
      <c r="BB386" s="20"/>
      <c r="BC386" s="23"/>
      <c r="BD386" s="230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1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30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30"/>
      <c r="AE387" s="63"/>
      <c r="AF387" s="63"/>
      <c r="AG387" s="63"/>
      <c r="AH387" s="20"/>
      <c r="AI387" s="21"/>
      <c r="AJ387" s="21"/>
      <c r="AK387" s="21"/>
      <c r="AL387" s="230"/>
      <c r="AM387" s="63"/>
      <c r="AN387" s="20"/>
      <c r="AO387" s="21"/>
      <c r="AP387" s="21"/>
      <c r="AQ387" s="21"/>
      <c r="AR387" s="21"/>
      <c r="AS387" s="21"/>
      <c r="AT387" s="230"/>
      <c r="AU387" s="23"/>
      <c r="AV387" s="230"/>
      <c r="AW387" s="23"/>
      <c r="AX387" s="21"/>
      <c r="AY387" s="21"/>
      <c r="AZ387" s="21"/>
      <c r="BA387" s="21"/>
      <c r="BB387" s="20"/>
      <c r="BC387" s="23"/>
      <c r="BD387" s="230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47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30"/>
      <c r="O388" s="23"/>
      <c r="P388" s="23"/>
      <c r="Q388" s="23"/>
      <c r="R388" s="23"/>
      <c r="S388" s="23"/>
      <c r="T388" s="23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230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71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30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230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61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30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230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4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230"/>
      <c r="BE391" s="20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4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3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30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4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30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30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83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230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230"/>
      <c r="AM395" s="23"/>
      <c r="AN395" s="23"/>
      <c r="AO395" s="21"/>
      <c r="AP395" s="21"/>
      <c r="AQ395" s="21"/>
      <c r="AR395" s="21"/>
      <c r="AS395" s="21"/>
      <c r="AT395" s="230"/>
      <c r="AU395" s="23"/>
      <c r="AV395" s="230"/>
      <c r="AW395" s="23"/>
      <c r="AX395" s="21"/>
      <c r="AY395" s="21"/>
      <c r="AZ395" s="21"/>
      <c r="BA395" s="21"/>
      <c r="BB395" s="20"/>
      <c r="BC395" s="23"/>
      <c r="BD395" s="230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1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230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1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30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230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1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30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230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1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30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230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1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30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230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04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230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4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30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230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1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0"/>
      <c r="AK403" s="63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63"/>
      <c r="BD403" s="230"/>
      <c r="BE403" s="6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58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63"/>
      <c r="P404" s="63"/>
      <c r="Q404" s="63"/>
      <c r="R404" s="63"/>
      <c r="S404" s="63"/>
      <c r="T404" s="63"/>
      <c r="U404" s="6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230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41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63"/>
      <c r="P405" s="63"/>
      <c r="Q405" s="63"/>
      <c r="R405" s="63"/>
      <c r="S405" s="63"/>
      <c r="T405" s="63"/>
      <c r="U405" s="6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230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56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30"/>
      <c r="AM406" s="23"/>
      <c r="AN406" s="23"/>
      <c r="AO406" s="21"/>
      <c r="AP406" s="21"/>
      <c r="AQ406" s="21"/>
      <c r="AR406" s="21"/>
      <c r="AS406" s="21"/>
      <c r="AT406" s="230"/>
      <c r="AU406" s="29"/>
      <c r="AV406" s="230"/>
      <c r="AW406" s="23"/>
      <c r="AX406" s="21"/>
      <c r="AY406" s="21"/>
      <c r="AZ406" s="21"/>
      <c r="BA406" s="21"/>
      <c r="BB406" s="20"/>
      <c r="BC406" s="23"/>
      <c r="BD406" s="230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53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230"/>
      <c r="AM407" s="23"/>
      <c r="AN407" s="23"/>
      <c r="AO407" s="21"/>
      <c r="AP407" s="21"/>
      <c r="AQ407" s="21"/>
      <c r="AR407" s="21"/>
      <c r="AS407" s="21"/>
      <c r="AT407" s="230"/>
      <c r="AU407" s="29"/>
      <c r="AV407" s="230"/>
      <c r="AW407" s="23"/>
      <c r="AX407" s="21"/>
      <c r="AY407" s="21"/>
      <c r="AZ407" s="21"/>
      <c r="BA407" s="21"/>
      <c r="BB407" s="20"/>
      <c r="BC407" s="23"/>
      <c r="BD407" s="230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64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30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230"/>
      <c r="AM408" s="23"/>
      <c r="AN408" s="23"/>
      <c r="AO408" s="21"/>
      <c r="AP408" s="21"/>
      <c r="AQ408" s="21"/>
      <c r="AR408" s="21"/>
      <c r="AS408" s="21"/>
      <c r="AT408" s="230"/>
      <c r="AU408" s="29"/>
      <c r="AV408" s="230"/>
      <c r="AW408" s="23"/>
      <c r="AX408" s="21"/>
      <c r="AY408" s="21"/>
      <c r="AZ408" s="21"/>
      <c r="BA408" s="21"/>
      <c r="BB408" s="20"/>
      <c r="BC408" s="23"/>
      <c r="BD408" s="230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389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9"/>
      <c r="AJ409" s="29"/>
      <c r="AK409" s="21"/>
      <c r="AL409" s="230"/>
      <c r="AM409" s="29"/>
      <c r="AN409" s="29"/>
      <c r="AO409" s="21"/>
      <c r="AP409" s="21"/>
      <c r="AQ409" s="21"/>
      <c r="AR409" s="21"/>
      <c r="AS409" s="21"/>
      <c r="AT409" s="230"/>
      <c r="AU409" s="29"/>
      <c r="AV409" s="230"/>
      <c r="AW409" s="29"/>
      <c r="AX409" s="21"/>
      <c r="AY409" s="21"/>
      <c r="AZ409" s="21"/>
      <c r="BA409" s="21"/>
      <c r="BB409" s="20"/>
      <c r="BC409" s="23"/>
      <c r="BD409" s="230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21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230"/>
      <c r="AM410" s="23"/>
      <c r="AN410" s="23"/>
      <c r="AO410" s="21"/>
      <c r="AP410" s="21"/>
      <c r="AQ410" s="21"/>
      <c r="AR410" s="21"/>
      <c r="AS410" s="21"/>
      <c r="AT410" s="230"/>
      <c r="AU410" s="23"/>
      <c r="AV410" s="230"/>
      <c r="AW410" s="23"/>
      <c r="AX410" s="21"/>
      <c r="AY410" s="21"/>
      <c r="AZ410" s="21"/>
      <c r="BA410" s="21"/>
      <c r="BB410" s="20"/>
      <c r="BC410" s="23"/>
      <c r="BD410" s="230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21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230"/>
      <c r="AM411" s="23"/>
      <c r="AN411" s="23"/>
      <c r="AO411" s="21"/>
      <c r="AP411" s="21"/>
      <c r="AQ411" s="21"/>
      <c r="AR411" s="21"/>
      <c r="AS411" s="21"/>
      <c r="AT411" s="230"/>
      <c r="AU411" s="23"/>
      <c r="AV411" s="230"/>
      <c r="AW411" s="23"/>
      <c r="AX411" s="21"/>
      <c r="AY411" s="21"/>
      <c r="AZ411" s="21"/>
      <c r="BA411" s="21"/>
      <c r="BB411" s="20"/>
      <c r="BC411" s="23"/>
      <c r="BD411" s="230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21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230"/>
      <c r="AM412" s="23"/>
      <c r="AN412" s="23"/>
      <c r="AO412" s="21"/>
      <c r="AP412" s="21"/>
      <c r="AQ412" s="21"/>
      <c r="AR412" s="21"/>
      <c r="AS412" s="21"/>
      <c r="AT412" s="230"/>
      <c r="AU412" s="23"/>
      <c r="AV412" s="230"/>
      <c r="AW412" s="23"/>
      <c r="AX412" s="21"/>
      <c r="AY412" s="21"/>
      <c r="AZ412" s="21"/>
      <c r="BA412" s="21"/>
      <c r="BB412" s="20"/>
      <c r="BC412" s="23"/>
      <c r="BD412" s="230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21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3"/>
      <c r="AJ413" s="23"/>
      <c r="AK413" s="21"/>
      <c r="AL413" s="230"/>
      <c r="AM413" s="23"/>
      <c r="AN413" s="23"/>
      <c r="AO413" s="21"/>
      <c r="AP413" s="21"/>
      <c r="AQ413" s="21"/>
      <c r="AR413" s="21"/>
      <c r="AS413" s="21"/>
      <c r="AT413" s="230"/>
      <c r="AU413" s="23"/>
      <c r="AV413" s="230"/>
      <c r="AW413" s="23"/>
      <c r="AX413" s="21"/>
      <c r="AY413" s="21"/>
      <c r="AZ413" s="21"/>
      <c r="BA413" s="21"/>
      <c r="BB413" s="20"/>
      <c r="BC413" s="23"/>
      <c r="BD413" s="230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21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230"/>
      <c r="AM414" s="23"/>
      <c r="AN414" s="23"/>
      <c r="AO414" s="21"/>
      <c r="AP414" s="21"/>
      <c r="AQ414" s="21"/>
      <c r="AR414" s="21"/>
      <c r="AS414" s="21"/>
      <c r="AT414" s="230"/>
      <c r="AU414" s="23"/>
      <c r="AV414" s="230"/>
      <c r="AW414" s="23"/>
      <c r="AX414" s="21"/>
      <c r="AY414" s="21"/>
      <c r="AZ414" s="21"/>
      <c r="BA414" s="21"/>
      <c r="BB414" s="20"/>
      <c r="BC414" s="23"/>
      <c r="BD414" s="230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6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230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9.6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30"/>
      <c r="O416" s="63"/>
      <c r="P416" s="63"/>
      <c r="Q416" s="63"/>
      <c r="R416" s="63"/>
      <c r="S416" s="63"/>
      <c r="T416" s="63"/>
      <c r="U416" s="6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30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409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30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30"/>
      <c r="BE418" s="20"/>
      <c r="BF418" s="20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7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30"/>
      <c r="BE419" s="230"/>
      <c r="BF419" s="20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51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30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3"/>
      <c r="AJ420" s="23"/>
      <c r="AK420" s="21"/>
      <c r="AL420" s="230"/>
      <c r="AM420" s="23"/>
      <c r="AN420" s="23"/>
      <c r="AO420" s="21"/>
      <c r="AP420" s="21"/>
      <c r="AQ420" s="21"/>
      <c r="AR420" s="21"/>
      <c r="AS420" s="21"/>
      <c r="AT420" s="230"/>
      <c r="AU420" s="23"/>
      <c r="AV420" s="230"/>
      <c r="AW420" s="23"/>
      <c r="AX420" s="21"/>
      <c r="AY420" s="21"/>
      <c r="AZ420" s="21"/>
      <c r="BA420" s="21"/>
      <c r="BB420" s="20"/>
      <c r="BC420" s="23"/>
      <c r="BD420" s="230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9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3"/>
      <c r="AJ421" s="23"/>
      <c r="AK421" s="21"/>
      <c r="AL421" s="230"/>
      <c r="AM421" s="23"/>
      <c r="AN421" s="23"/>
      <c r="AO421" s="21"/>
      <c r="AP421" s="21"/>
      <c r="AQ421" s="21"/>
      <c r="AR421" s="21"/>
      <c r="AS421" s="21"/>
      <c r="AT421" s="230"/>
      <c r="AU421" s="23"/>
      <c r="AV421" s="230"/>
      <c r="AW421" s="23"/>
      <c r="AX421" s="21"/>
      <c r="AY421" s="21"/>
      <c r="AZ421" s="21"/>
      <c r="BA421" s="21"/>
      <c r="BB421" s="20"/>
      <c r="BC421" s="23"/>
      <c r="BD421" s="230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09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30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3"/>
      <c r="AJ422" s="23"/>
      <c r="AK422" s="21"/>
      <c r="AL422" s="230"/>
      <c r="AM422" s="23"/>
      <c r="AN422" s="23"/>
      <c r="AO422" s="21"/>
      <c r="AP422" s="21"/>
      <c r="AQ422" s="21"/>
      <c r="AR422" s="21"/>
      <c r="AS422" s="21"/>
      <c r="AT422" s="230"/>
      <c r="AU422" s="23"/>
      <c r="AV422" s="230"/>
      <c r="AW422" s="23"/>
      <c r="AX422" s="21"/>
      <c r="AY422" s="21"/>
      <c r="AZ422" s="21"/>
      <c r="BA422" s="21"/>
      <c r="BB422" s="20"/>
      <c r="BC422" s="23"/>
      <c r="BD422" s="230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98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30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230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40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30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230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54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30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30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6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30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9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30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9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30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30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30"/>
      <c r="O429" s="23"/>
      <c r="P429" s="23"/>
      <c r="Q429" s="23"/>
      <c r="R429" s="23"/>
      <c r="S429" s="23"/>
      <c r="T429" s="23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23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9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30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30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9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30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30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67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30"/>
      <c r="BE432" s="23"/>
      <c r="BF432" s="23"/>
      <c r="BG432" s="21"/>
      <c r="BH432" s="21"/>
      <c r="BI432" s="21"/>
      <c r="BJ432" s="20"/>
      <c r="BK432" s="23"/>
      <c r="BL432" s="23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54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30"/>
      <c r="BE433" s="63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44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30"/>
      <c r="BE434" s="63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0"/>
      <c r="BD435" s="20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52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3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20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30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20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30"/>
      <c r="BE438" s="20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20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30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409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230"/>
      <c r="AM440" s="29"/>
      <c r="AN440" s="29"/>
      <c r="AO440" s="21"/>
      <c r="AP440" s="21"/>
      <c r="AQ440" s="21"/>
      <c r="AR440" s="21"/>
      <c r="AS440" s="21"/>
      <c r="AT440" s="230"/>
      <c r="AU440" s="29"/>
      <c r="AV440" s="230"/>
      <c r="AW440" s="29"/>
      <c r="AX440" s="21"/>
      <c r="AY440" s="21"/>
      <c r="AZ440" s="21"/>
      <c r="BA440" s="21"/>
      <c r="BB440" s="20"/>
      <c r="BC440" s="23"/>
      <c r="BD440" s="230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230"/>
      <c r="AM441" s="29"/>
      <c r="AN441" s="29"/>
      <c r="AO441" s="21"/>
      <c r="AP441" s="21"/>
      <c r="AQ441" s="21"/>
      <c r="AR441" s="21"/>
      <c r="AS441" s="21"/>
      <c r="AT441" s="230"/>
      <c r="AU441" s="29"/>
      <c r="AV441" s="230"/>
      <c r="AW441" s="29"/>
      <c r="AX441" s="21"/>
      <c r="AY441" s="21"/>
      <c r="AZ441" s="21"/>
      <c r="BA441" s="21"/>
      <c r="BB441" s="20"/>
      <c r="BC441" s="23"/>
      <c r="BD441" s="230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9"/>
      <c r="AJ442" s="29"/>
      <c r="AK442" s="21"/>
      <c r="AL442" s="230"/>
      <c r="AM442" s="29"/>
      <c r="AN442" s="29"/>
      <c r="AO442" s="21"/>
      <c r="AP442" s="21"/>
      <c r="AQ442" s="21"/>
      <c r="AR442" s="21"/>
      <c r="AS442" s="21"/>
      <c r="AT442" s="230"/>
      <c r="AU442" s="29"/>
      <c r="AV442" s="230"/>
      <c r="AW442" s="29"/>
      <c r="AX442" s="21"/>
      <c r="AY442" s="21"/>
      <c r="AZ442" s="21"/>
      <c r="BA442" s="21"/>
      <c r="BB442" s="20"/>
      <c r="BC442" s="23"/>
      <c r="BD442" s="230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230"/>
      <c r="AM443" s="29"/>
      <c r="AN443" s="29"/>
      <c r="AO443" s="21"/>
      <c r="AP443" s="21"/>
      <c r="AQ443" s="21"/>
      <c r="AR443" s="21"/>
      <c r="AS443" s="21"/>
      <c r="AT443" s="230"/>
      <c r="AU443" s="29"/>
      <c r="AV443" s="230"/>
      <c r="AW443" s="29"/>
      <c r="AX443" s="21"/>
      <c r="AY443" s="21"/>
      <c r="AZ443" s="21"/>
      <c r="BA443" s="21"/>
      <c r="BB443" s="20"/>
      <c r="BC443" s="23"/>
      <c r="BD443" s="230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9"/>
      <c r="AJ444" s="29"/>
      <c r="AK444" s="21"/>
      <c r="AL444" s="230"/>
      <c r="AM444" s="29"/>
      <c r="AN444" s="29"/>
      <c r="AO444" s="21"/>
      <c r="AP444" s="21"/>
      <c r="AQ444" s="21"/>
      <c r="AR444" s="21"/>
      <c r="AS444" s="21"/>
      <c r="AT444" s="230"/>
      <c r="AU444" s="29"/>
      <c r="AV444" s="230"/>
      <c r="AW444" s="29"/>
      <c r="AX444" s="21"/>
      <c r="AY444" s="21"/>
      <c r="AZ444" s="21"/>
      <c r="BA444" s="21"/>
      <c r="BB444" s="20"/>
      <c r="BC444" s="23"/>
      <c r="BD444" s="230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9"/>
      <c r="AJ445" s="29"/>
      <c r="AK445" s="21"/>
      <c r="AL445" s="230"/>
      <c r="AM445" s="29"/>
      <c r="AN445" s="29"/>
      <c r="AO445" s="21"/>
      <c r="AP445" s="21"/>
      <c r="AQ445" s="21"/>
      <c r="AR445" s="21"/>
      <c r="AS445" s="21"/>
      <c r="AT445" s="230"/>
      <c r="AU445" s="29"/>
      <c r="AV445" s="230"/>
      <c r="AW445" s="29"/>
      <c r="AX445" s="21"/>
      <c r="AY445" s="21"/>
      <c r="AZ445" s="21"/>
      <c r="BA445" s="21"/>
      <c r="BB445" s="20"/>
      <c r="BC445" s="23"/>
      <c r="BD445" s="230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30"/>
      <c r="BE446" s="63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8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30"/>
      <c r="BE447" s="20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6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230"/>
      <c r="BE448" s="63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8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30"/>
      <c r="BE449" s="20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56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30"/>
      <c r="BE450" s="63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32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30"/>
      <c r="BE451" s="29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32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30"/>
      <c r="BE452" s="63"/>
      <c r="BF452" s="29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46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30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3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184"/>
      <c r="BE454" s="185"/>
      <c r="BF454" s="29"/>
      <c r="BG454" s="21"/>
      <c r="BH454" s="21"/>
      <c r="BI454" s="21"/>
      <c r="BJ454" s="21"/>
      <c r="BK454" s="21"/>
      <c r="BL454" s="21"/>
      <c r="BM454" s="21"/>
      <c r="BN454" s="195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30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184"/>
      <c r="BE455" s="185"/>
      <c r="BF455" s="29"/>
      <c r="BG455" s="21"/>
      <c r="BH455" s="21"/>
      <c r="BI455" s="21"/>
      <c r="BJ455" s="21"/>
      <c r="BK455" s="21"/>
      <c r="BL455" s="21"/>
      <c r="BM455" s="21"/>
      <c r="BN455" s="195"/>
      <c r="BO455" s="24"/>
      <c r="BP455" s="21"/>
      <c r="BQ455" s="21"/>
      <c r="BR455" s="23"/>
      <c r="BS455" s="23"/>
      <c r="BT455" s="24"/>
      <c r="BU455" s="25"/>
    </row>
    <row r="456" spans="1:73" s="22" customFormat="1" ht="184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30"/>
      <c r="BE456" s="20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184"/>
      <c r="BE457" s="185"/>
      <c r="BF457" s="20"/>
      <c r="BG457" s="21"/>
      <c r="BH457" s="21"/>
      <c r="BI457" s="21"/>
      <c r="BJ457" s="21"/>
      <c r="BK457" s="21"/>
      <c r="BL457" s="21"/>
      <c r="BM457" s="21"/>
      <c r="BN457" s="195"/>
      <c r="BO457" s="24"/>
      <c r="BP457" s="21"/>
      <c r="BQ457" s="21"/>
      <c r="BR457" s="23"/>
      <c r="BS457" s="23"/>
      <c r="BT457" s="24"/>
      <c r="BU457" s="25"/>
    </row>
    <row r="458" spans="1:73" s="22" customFormat="1" ht="189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63"/>
      <c r="P458" s="63"/>
      <c r="Q458" s="63"/>
      <c r="R458" s="63"/>
      <c r="S458" s="63"/>
      <c r="T458" s="63"/>
      <c r="U458" s="6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184"/>
      <c r="BE458" s="185"/>
      <c r="BF458" s="20"/>
      <c r="BG458" s="21"/>
      <c r="BH458" s="21"/>
      <c r="BI458" s="21"/>
      <c r="BJ458" s="21"/>
      <c r="BK458" s="21"/>
      <c r="BL458" s="21"/>
      <c r="BM458" s="21"/>
      <c r="BN458" s="195"/>
      <c r="BO458" s="24"/>
      <c r="BP458" s="21"/>
      <c r="BQ458" s="21"/>
      <c r="BR458" s="23"/>
      <c r="BS458" s="23"/>
      <c r="BT458" s="24"/>
      <c r="BU458" s="25"/>
    </row>
    <row r="459" spans="1:73" s="22" customFormat="1" ht="184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30"/>
      <c r="BE459" s="20"/>
      <c r="BF459" s="20"/>
      <c r="BG459" s="21"/>
      <c r="BH459" s="21"/>
      <c r="BI459" s="21"/>
      <c r="BJ459" s="20"/>
      <c r="BK459" s="23"/>
      <c r="BL459" s="23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186"/>
      <c r="BE460" s="185"/>
      <c r="BF460" s="20"/>
      <c r="BG460" s="21"/>
      <c r="BH460" s="21"/>
      <c r="BI460" s="21"/>
      <c r="BJ460" s="20"/>
      <c r="BK460" s="23"/>
      <c r="BL460" s="23"/>
      <c r="BM460" s="21"/>
      <c r="BN460" s="195"/>
      <c r="BO460" s="24"/>
      <c r="BP460" s="21"/>
      <c r="BQ460" s="21"/>
      <c r="BR460" s="23"/>
      <c r="BS460" s="23"/>
      <c r="BT460" s="24"/>
      <c r="BU460" s="25"/>
    </row>
    <row r="461" spans="1:73" s="22" customFormat="1" ht="184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30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84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30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8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30"/>
      <c r="BE463" s="29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8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30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12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3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30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30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86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3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2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30"/>
      <c r="BE468" s="23"/>
      <c r="BF468" s="23"/>
      <c r="BG468" s="21"/>
      <c r="BH468" s="21"/>
      <c r="BI468" s="21"/>
      <c r="BJ468" s="21"/>
      <c r="BK468" s="21"/>
      <c r="BL468" s="20"/>
      <c r="BM468" s="23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2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22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57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30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82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30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29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409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3"/>
      <c r="AJ474" s="23"/>
      <c r="AK474" s="23"/>
      <c r="AL474" s="230"/>
      <c r="AM474" s="23"/>
      <c r="AN474" s="23"/>
      <c r="AO474" s="21"/>
      <c r="AP474" s="21"/>
      <c r="AQ474" s="21"/>
      <c r="AR474" s="21"/>
      <c r="AS474" s="21"/>
      <c r="AT474" s="230"/>
      <c r="AU474" s="23"/>
      <c r="AV474" s="230"/>
      <c r="AW474" s="23"/>
      <c r="AX474" s="21"/>
      <c r="AY474" s="21"/>
      <c r="AZ474" s="21"/>
      <c r="BA474" s="21"/>
      <c r="BB474" s="20"/>
      <c r="BC474" s="23"/>
      <c r="BD474" s="230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0"/>
      <c r="AK475" s="23"/>
      <c r="AL475" s="23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0"/>
      <c r="BC475" s="23"/>
      <c r="BD475" s="230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30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0"/>
      <c r="AK476" s="23"/>
      <c r="AL476" s="23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0"/>
      <c r="BC476" s="23"/>
      <c r="BD476" s="230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30"/>
      <c r="O477" s="23"/>
      <c r="P477" s="23"/>
      <c r="Q477" s="23"/>
      <c r="R477" s="23"/>
      <c r="S477" s="23"/>
      <c r="T477" s="23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0"/>
      <c r="AK477" s="23"/>
      <c r="AL477" s="23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0"/>
      <c r="BC477" s="23"/>
      <c r="BD477" s="230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30"/>
      <c r="O478" s="28"/>
      <c r="P478" s="18"/>
      <c r="Q478" s="28"/>
      <c r="R478" s="28"/>
      <c r="S478" s="28"/>
      <c r="T478" s="28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0"/>
      <c r="AK478" s="23"/>
      <c r="AL478" s="23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0"/>
      <c r="BC478" s="23"/>
      <c r="BD478" s="230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30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0"/>
      <c r="AK479" s="23"/>
      <c r="AL479" s="23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0"/>
      <c r="BC479" s="23"/>
      <c r="BD479" s="230"/>
      <c r="BE479" s="23"/>
      <c r="BF479" s="23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0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30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30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0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30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30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1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6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0"/>
      <c r="R484" s="20"/>
      <c r="S484" s="20"/>
      <c r="T484" s="20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1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0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0"/>
      <c r="R485" s="20"/>
      <c r="S485" s="20"/>
      <c r="T485" s="20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1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0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0"/>
      <c r="AK486" s="23"/>
      <c r="AL486" s="23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0"/>
      <c r="BC486" s="23"/>
      <c r="BD486" s="230"/>
      <c r="BE486" s="23"/>
      <c r="BF486" s="2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0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0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0"/>
      <c r="R488" s="20"/>
      <c r="S488" s="20"/>
      <c r="T488" s="20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1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0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30"/>
      <c r="O489" s="28"/>
      <c r="P489" s="1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59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30"/>
      <c r="BE490" s="29"/>
      <c r="BF490" s="29"/>
      <c r="BG490" s="21"/>
      <c r="BH490" s="21"/>
      <c r="BI490" s="21"/>
      <c r="BJ490" s="20"/>
      <c r="BK490" s="63"/>
      <c r="BL490" s="29"/>
      <c r="BM490" s="21"/>
      <c r="BN490" s="195"/>
      <c r="BO490" s="24"/>
      <c r="BP490" s="21"/>
      <c r="BQ490" s="21"/>
      <c r="BR490" s="23"/>
      <c r="BS490" s="23"/>
      <c r="BT490" s="24"/>
      <c r="BU490" s="25"/>
    </row>
    <row r="491" spans="1:73" s="22" customFormat="1" ht="244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30"/>
      <c r="BE491" s="187"/>
      <c r="BF491" s="29"/>
      <c r="BG491" s="21"/>
      <c r="BH491" s="21"/>
      <c r="BI491" s="21"/>
      <c r="BJ491" s="20"/>
      <c r="BK491" s="63"/>
      <c r="BL491" s="29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3" s="22" customFormat="1" ht="219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63"/>
      <c r="P492" s="63"/>
      <c r="Q492" s="63"/>
      <c r="R492" s="63"/>
      <c r="S492" s="63"/>
      <c r="T492" s="63"/>
      <c r="U492" s="6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6"/>
      <c r="BE492" s="188"/>
      <c r="BF492" s="189"/>
      <c r="BG492" s="21"/>
      <c r="BH492" s="21"/>
      <c r="BI492" s="21"/>
      <c r="BJ492" s="21"/>
      <c r="BK492" s="21"/>
      <c r="BL492" s="21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3" s="22" customFormat="1" ht="219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30"/>
      <c r="BE493" s="29"/>
      <c r="BF493" s="29"/>
      <c r="BG493" s="21"/>
      <c r="BH493" s="21"/>
      <c r="BI493" s="21"/>
      <c r="BJ493" s="21"/>
      <c r="BK493" s="21"/>
      <c r="BL493" s="21"/>
      <c r="BM493" s="21"/>
      <c r="BN493" s="195"/>
      <c r="BO493" s="24"/>
      <c r="BP493" s="21"/>
      <c r="BQ493" s="21"/>
      <c r="BR493" s="23"/>
      <c r="BS493" s="23"/>
      <c r="BT493" s="24"/>
      <c r="BU493" s="25"/>
    </row>
    <row r="494" spans="1:73" s="22" customFormat="1" ht="219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86"/>
      <c r="BE494" s="188"/>
      <c r="BF494" s="189"/>
      <c r="BG494" s="21"/>
      <c r="BH494" s="21"/>
      <c r="BI494" s="21"/>
      <c r="BJ494" s="21"/>
      <c r="BK494" s="21"/>
      <c r="BL494" s="21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3" s="22" customFormat="1" ht="409.6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30"/>
      <c r="BE495" s="29"/>
      <c r="BF495" s="20"/>
      <c r="BG495" s="21"/>
      <c r="BH495" s="21"/>
      <c r="BI495" s="21"/>
      <c r="BJ495" s="21"/>
      <c r="BK495" s="21"/>
      <c r="BL495" s="21"/>
      <c r="BM495" s="21"/>
      <c r="BN495" s="195"/>
      <c r="BO495" s="24"/>
      <c r="BP495" s="21"/>
      <c r="BQ495" s="21"/>
      <c r="BR495" s="23"/>
      <c r="BS495" s="23"/>
      <c r="BT495" s="24"/>
      <c r="BU495" s="25"/>
    </row>
    <row r="496" spans="1:73" s="22" customFormat="1" ht="40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0"/>
      <c r="AI496" s="29"/>
      <c r="AJ496" s="29"/>
      <c r="AK496" s="21"/>
      <c r="AL496" s="230"/>
      <c r="AM496" s="29"/>
      <c r="AN496" s="29"/>
      <c r="AO496" s="21"/>
      <c r="AP496" s="21"/>
      <c r="AQ496" s="21"/>
      <c r="AR496" s="21"/>
      <c r="AS496" s="21"/>
      <c r="AT496" s="230"/>
      <c r="AU496" s="29"/>
      <c r="AV496" s="230"/>
      <c r="AW496" s="29"/>
      <c r="AX496" s="21"/>
      <c r="AY496" s="21"/>
      <c r="AZ496" s="21"/>
      <c r="BA496" s="21"/>
      <c r="BB496" s="21"/>
      <c r="BC496" s="21"/>
      <c r="BD496" s="230"/>
      <c r="BE496" s="29"/>
      <c r="BF496" s="29"/>
      <c r="BG496" s="21"/>
      <c r="BH496" s="21"/>
      <c r="BI496" s="21"/>
      <c r="BJ496" s="21"/>
      <c r="BK496" s="21"/>
      <c r="BL496" s="21"/>
      <c r="BM496" s="21"/>
      <c r="BN496" s="195"/>
      <c r="BO496" s="24"/>
      <c r="BP496" s="21"/>
      <c r="BQ496" s="21"/>
      <c r="BR496" s="23"/>
      <c r="BS496" s="23"/>
      <c r="BT496" s="24"/>
      <c r="BU496" s="25"/>
    </row>
    <row r="497" spans="1:75" s="22" customFormat="1" ht="137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6"/>
      <c r="BE497" s="188"/>
      <c r="BF497" s="189"/>
      <c r="BG497" s="21"/>
      <c r="BH497" s="21"/>
      <c r="BI497" s="21"/>
      <c r="BJ497" s="21"/>
      <c r="BK497" s="21"/>
      <c r="BL497" s="21"/>
      <c r="BM497" s="21"/>
      <c r="BN497" s="195"/>
      <c r="BO497" s="24"/>
      <c r="BP497" s="21"/>
      <c r="BQ497" s="21"/>
      <c r="BR497" s="23"/>
      <c r="BS497" s="23"/>
      <c r="BT497" s="24"/>
      <c r="BU497" s="25"/>
    </row>
    <row r="498" spans="1:75" s="22" customFormat="1" ht="13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6"/>
      <c r="BE498" s="188"/>
      <c r="BF498" s="189"/>
      <c r="BG498" s="21"/>
      <c r="BH498" s="21"/>
      <c r="BI498" s="21"/>
      <c r="BJ498" s="21"/>
      <c r="BK498" s="21"/>
      <c r="BL498" s="21"/>
      <c r="BM498" s="21"/>
      <c r="BN498" s="195"/>
      <c r="BO498" s="24"/>
      <c r="BP498" s="21"/>
      <c r="BQ498" s="21"/>
      <c r="BR498" s="23"/>
      <c r="BS498" s="23"/>
      <c r="BT498" s="24"/>
      <c r="BU498" s="25"/>
    </row>
    <row r="499" spans="1:75" s="22" customFormat="1" ht="13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6"/>
      <c r="BE499" s="188"/>
      <c r="BF499" s="189"/>
      <c r="BG499" s="21"/>
      <c r="BH499" s="21"/>
      <c r="BI499" s="21"/>
      <c r="BJ499" s="21"/>
      <c r="BK499" s="21"/>
      <c r="BL499" s="21"/>
      <c r="BM499" s="21"/>
      <c r="BN499" s="195"/>
      <c r="BO499" s="24"/>
      <c r="BP499" s="21"/>
      <c r="BQ499" s="21"/>
      <c r="BR499" s="23"/>
      <c r="BS499" s="23"/>
      <c r="BT499" s="24"/>
      <c r="BU499" s="25"/>
    </row>
    <row r="500" spans="1:75" s="22" customFormat="1" ht="137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6"/>
      <c r="BE500" s="188"/>
      <c r="BF500" s="189"/>
      <c r="BG500" s="21"/>
      <c r="BH500" s="21"/>
      <c r="BI500" s="21"/>
      <c r="BJ500" s="21"/>
      <c r="BK500" s="21"/>
      <c r="BL500" s="21"/>
      <c r="BM500" s="21"/>
      <c r="BN500" s="195"/>
      <c r="BO500" s="24"/>
      <c r="BP500" s="21"/>
      <c r="BQ500" s="21"/>
      <c r="BR500" s="23"/>
      <c r="BS500" s="23"/>
      <c r="BT500" s="24"/>
      <c r="BU500" s="25"/>
    </row>
    <row r="501" spans="1:75" s="22" customFormat="1" ht="13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6"/>
      <c r="BE501" s="188"/>
      <c r="BF501" s="189"/>
      <c r="BG501" s="21"/>
      <c r="BH501" s="21"/>
      <c r="BI501" s="21"/>
      <c r="BJ501" s="21"/>
      <c r="BK501" s="21"/>
      <c r="BL501" s="21"/>
      <c r="BM501" s="21"/>
      <c r="BN501" s="195"/>
      <c r="BO501" s="24"/>
      <c r="BP501" s="21"/>
      <c r="BQ501" s="21"/>
      <c r="BR501" s="23"/>
      <c r="BS501" s="23"/>
      <c r="BT501" s="24"/>
      <c r="BU501" s="25"/>
    </row>
    <row r="502" spans="1:75" s="22" customFormat="1" ht="291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0"/>
      <c r="BC502" s="21"/>
      <c r="BD502" s="230"/>
      <c r="BE502" s="29"/>
      <c r="BF502" s="20"/>
      <c r="BG502" s="23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5" s="22" customFormat="1" ht="29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0"/>
      <c r="BC503" s="21"/>
      <c r="BD503" s="230"/>
      <c r="BE503" s="182"/>
      <c r="BF503" s="20"/>
      <c r="BG503" s="23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5" s="22" customFormat="1" ht="197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3"/>
      <c r="Q504" s="23"/>
      <c r="R504" s="23"/>
      <c r="S504" s="23"/>
      <c r="T504" s="23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30"/>
      <c r="BE504" s="20"/>
      <c r="BF504" s="20"/>
      <c r="BG504" s="21"/>
      <c r="BH504" s="21"/>
      <c r="BI504" s="21"/>
      <c r="BJ504" s="21"/>
      <c r="BK504" s="21"/>
      <c r="BL504" s="21"/>
      <c r="BM504" s="21"/>
      <c r="BN504" s="195"/>
      <c r="BO504" s="24"/>
      <c r="BP504" s="21"/>
      <c r="BQ504" s="21"/>
      <c r="BR504" s="23"/>
      <c r="BS504" s="23"/>
      <c r="BT504" s="24"/>
      <c r="BU504" s="25"/>
    </row>
    <row r="505" spans="1:75" s="22" customFormat="1" ht="197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4"/>
      <c r="BE505" s="189"/>
      <c r="BF505" s="189"/>
      <c r="BG505" s="21"/>
      <c r="BH505" s="21"/>
      <c r="BI505" s="21"/>
      <c r="BJ505" s="21"/>
      <c r="BK505" s="21"/>
      <c r="BL505" s="21"/>
      <c r="BM505" s="21"/>
      <c r="BN505" s="195"/>
      <c r="BO505" s="24"/>
      <c r="BP505" s="21"/>
      <c r="BQ505" s="21"/>
      <c r="BR505" s="23"/>
      <c r="BS505" s="23"/>
      <c r="BT505" s="24"/>
      <c r="BU505" s="25"/>
    </row>
    <row r="506" spans="1:75" s="22" customFormat="1" ht="279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190"/>
      <c r="P506" s="190"/>
      <c r="Q506" s="190"/>
      <c r="R506" s="190"/>
      <c r="S506" s="190"/>
      <c r="T506" s="190"/>
      <c r="U506" s="19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30"/>
      <c r="BE506" s="63"/>
      <c r="BF506" s="6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5" s="22" customFormat="1" ht="17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3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30"/>
      <c r="BE507" s="23"/>
      <c r="BF507" s="2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5" s="22" customFormat="1" ht="129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3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91"/>
      <c r="BE508" s="29"/>
      <c r="BF508" s="29"/>
      <c r="BG508" s="21"/>
      <c r="BH508" s="21"/>
      <c r="BI508" s="21"/>
      <c r="BJ508" s="21"/>
      <c r="BK508" s="21"/>
      <c r="BL508" s="21"/>
      <c r="BM508" s="21"/>
      <c r="BN508" s="195"/>
      <c r="BO508" s="24"/>
      <c r="BP508" s="21"/>
      <c r="BQ508" s="21"/>
      <c r="BR508" s="23"/>
      <c r="BS508" s="23"/>
      <c r="BT508" s="24"/>
      <c r="BU508" s="25"/>
    </row>
    <row r="509" spans="1:75" s="22" customFormat="1" ht="187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9"/>
      <c r="O509" s="29"/>
      <c r="P509" s="29"/>
      <c r="Q509" s="29"/>
      <c r="R509" s="29"/>
      <c r="S509" s="29"/>
      <c r="T509" s="29"/>
      <c r="U509" s="2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30"/>
      <c r="BE509" s="23"/>
      <c r="BF509" s="23"/>
      <c r="BG509" s="21"/>
      <c r="BH509" s="21"/>
      <c r="BI509" s="21"/>
      <c r="BJ509" s="21"/>
      <c r="BK509" s="21"/>
      <c r="BL509" s="21"/>
      <c r="BM509" s="23"/>
      <c r="BN509" s="21"/>
      <c r="BO509" s="24"/>
      <c r="BP509" s="21"/>
      <c r="BQ509" s="21"/>
      <c r="BR509" s="21"/>
      <c r="BS509" s="21"/>
      <c r="BT509" s="23"/>
      <c r="BU509" s="24"/>
      <c r="BV509" s="25"/>
      <c r="BW509" s="30"/>
    </row>
    <row r="510" spans="1:75" s="22" customFormat="1" ht="187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30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3"/>
      <c r="BN510" s="21"/>
      <c r="BO510" s="24"/>
      <c r="BP510" s="25"/>
      <c r="BQ510" s="21"/>
      <c r="BR510" s="21"/>
      <c r="BS510" s="21"/>
      <c r="BT510" s="23"/>
      <c r="BU510" s="24"/>
      <c r="BV510" s="25"/>
      <c r="BW510" s="30"/>
    </row>
    <row r="511" spans="1:75" s="22" customFormat="1" ht="409.6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3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3"/>
      <c r="AV511" s="21"/>
      <c r="AW511" s="23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21"/>
      <c r="BR511" s="21"/>
      <c r="BS511" s="21"/>
      <c r="BT511" s="23"/>
      <c r="BU511" s="24"/>
      <c r="BV511" s="25"/>
      <c r="BW511" s="30"/>
    </row>
    <row r="512" spans="1:75" s="22" customFormat="1" ht="409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30"/>
      <c r="BE512" s="23"/>
      <c r="BF512" s="23"/>
      <c r="BG512" s="21"/>
      <c r="BH512" s="21"/>
      <c r="BI512" s="21"/>
      <c r="BJ512" s="21"/>
      <c r="BK512" s="21"/>
      <c r="BL512" s="21"/>
      <c r="BM512" s="23"/>
      <c r="BN512" s="21"/>
      <c r="BO512" s="24"/>
      <c r="BP512" s="25"/>
      <c r="BQ512" s="21"/>
      <c r="BR512" s="21"/>
      <c r="BS512" s="21"/>
      <c r="BT512" s="23"/>
      <c r="BU512" s="24"/>
      <c r="BV512" s="25"/>
      <c r="BW512" s="30"/>
    </row>
    <row r="513" spans="1:75" s="22" customFormat="1" ht="194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30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36"/>
      <c r="BR513" s="36"/>
      <c r="BS513" s="36"/>
      <c r="BT513" s="40"/>
      <c r="BU513" s="26"/>
      <c r="BV513" s="36"/>
      <c r="BW513" s="30"/>
    </row>
    <row r="514" spans="1:75" s="22" customFormat="1" ht="219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5"/>
      <c r="BQ514" s="36"/>
      <c r="BR514" s="36"/>
      <c r="BS514" s="36"/>
      <c r="BT514" s="40"/>
      <c r="BU514" s="26"/>
      <c r="BV514" s="36"/>
      <c r="BW514" s="30"/>
    </row>
    <row r="515" spans="1:75" s="22" customFormat="1" ht="198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182"/>
      <c r="P515" s="182"/>
      <c r="Q515" s="182"/>
      <c r="R515" s="182"/>
      <c r="S515" s="182"/>
      <c r="T515" s="182"/>
      <c r="U515" s="182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21"/>
      <c r="BR515" s="21"/>
      <c r="BS515" s="21"/>
      <c r="BT515" s="23"/>
      <c r="BU515" s="24"/>
      <c r="BV515" s="25"/>
      <c r="BW515" s="30"/>
    </row>
    <row r="516" spans="1:75" s="22" customFormat="1" ht="198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3"/>
      <c r="P516" s="23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21"/>
      <c r="BR516" s="21"/>
      <c r="BS516" s="21"/>
      <c r="BT516" s="23"/>
      <c r="BU516" s="24"/>
      <c r="BV516" s="25"/>
      <c r="BW516" s="30"/>
    </row>
    <row r="517" spans="1:75" s="22" customFormat="1" ht="198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3"/>
      <c r="BN517" s="21"/>
      <c r="BO517" s="24"/>
      <c r="BP517" s="25"/>
      <c r="BQ517" s="21"/>
      <c r="BR517" s="21"/>
      <c r="BS517" s="21"/>
      <c r="BT517" s="23"/>
      <c r="BU517" s="24"/>
      <c r="BV517" s="25"/>
      <c r="BW517" s="30"/>
    </row>
    <row r="518" spans="1:75" s="22" customFormat="1" ht="146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3"/>
      <c r="BN518" s="21"/>
      <c r="BO518" s="24"/>
      <c r="BP518" s="25"/>
      <c r="BQ518" s="21"/>
      <c r="BR518" s="21"/>
      <c r="BS518" s="21"/>
      <c r="BT518" s="23"/>
      <c r="BU518" s="24"/>
      <c r="BV518" s="25"/>
      <c r="BW518" s="30"/>
    </row>
    <row r="519" spans="1:75" s="22" customFormat="1" ht="227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3"/>
      <c r="BN519" s="21"/>
      <c r="BO519" s="24"/>
      <c r="BP519" s="25"/>
      <c r="BQ519" s="21"/>
      <c r="BR519" s="21"/>
      <c r="BS519" s="21"/>
      <c r="BT519" s="23"/>
      <c r="BU519" s="24"/>
      <c r="BV519" s="25"/>
      <c r="BW519" s="30"/>
    </row>
    <row r="520" spans="1:75" s="22" customFormat="1" ht="154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8"/>
      <c r="P520" s="2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3"/>
      <c r="BN520" s="21"/>
      <c r="BO520" s="24"/>
      <c r="BP520" s="25"/>
      <c r="BQ520" s="21"/>
      <c r="BR520" s="21"/>
      <c r="BS520" s="21"/>
      <c r="BT520" s="23"/>
      <c r="BU520" s="24"/>
      <c r="BV520" s="25"/>
      <c r="BW520" s="30"/>
    </row>
    <row r="521" spans="1:75" s="22" customFormat="1" ht="15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3"/>
      <c r="BN521" s="21"/>
      <c r="BO521" s="24"/>
      <c r="BP521" s="25"/>
      <c r="BQ521" s="36"/>
      <c r="BR521" s="36"/>
      <c r="BS521" s="36"/>
      <c r="BT521" s="40"/>
      <c r="BU521" s="26"/>
      <c r="BV521" s="36"/>
      <c r="BW521" s="30"/>
    </row>
    <row r="522" spans="1:75" s="22" customFormat="1" ht="182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3"/>
      <c r="P522" s="23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3"/>
      <c r="BM522" s="21"/>
      <c r="BN522" s="21"/>
      <c r="BO522" s="24"/>
      <c r="BP522" s="25"/>
      <c r="BQ522" s="36"/>
      <c r="BR522" s="36"/>
      <c r="BS522" s="36"/>
      <c r="BT522" s="40"/>
      <c r="BU522" s="26"/>
      <c r="BV522" s="36"/>
      <c r="BW522" s="30"/>
    </row>
    <row r="523" spans="1:75" s="22" customFormat="1" ht="182.2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3"/>
      <c r="P523" s="23"/>
      <c r="Q523" s="23"/>
      <c r="R523" s="23"/>
      <c r="S523" s="23"/>
      <c r="T523" s="23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5"/>
      <c r="BQ523" s="36"/>
      <c r="BR523" s="36"/>
      <c r="BS523" s="36"/>
      <c r="BT523" s="40"/>
      <c r="BU523" s="26"/>
      <c r="BV523" s="36"/>
      <c r="BW523" s="30"/>
    </row>
    <row r="524" spans="1:75" s="22" customFormat="1" ht="312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8"/>
      <c r="P524" s="2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1"/>
      <c r="BE524" s="21"/>
      <c r="BF524" s="21"/>
      <c r="BG524" s="23"/>
      <c r="BH524" s="21"/>
      <c r="BI524" s="21"/>
      <c r="BJ524" s="21"/>
      <c r="BK524" s="21"/>
      <c r="BL524" s="23"/>
      <c r="BM524" s="21"/>
      <c r="BN524" s="21"/>
      <c r="BO524" s="24"/>
      <c r="BP524" s="25"/>
      <c r="BQ524" s="26"/>
    </row>
    <row r="525" spans="1:75" s="22" customFormat="1" ht="174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28"/>
      <c r="P525" s="1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3"/>
      <c r="BH525" s="21"/>
      <c r="BI525" s="21"/>
      <c r="BJ525" s="21"/>
      <c r="BK525" s="21"/>
      <c r="BL525" s="23"/>
      <c r="BM525" s="21"/>
      <c r="BN525" s="21"/>
      <c r="BO525" s="24"/>
      <c r="BP525" s="25"/>
      <c r="BQ525" s="26"/>
    </row>
    <row r="526" spans="1:75" s="22" customFormat="1" ht="167.2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81"/>
      <c r="BE526" s="21"/>
      <c r="BF526" s="21"/>
      <c r="BG526" s="23"/>
      <c r="BH526" s="21"/>
      <c r="BI526" s="21"/>
      <c r="BJ526" s="21"/>
      <c r="BK526" s="21"/>
      <c r="BL526" s="23"/>
      <c r="BM526" s="21"/>
      <c r="BN526" s="21"/>
      <c r="BO526" s="24"/>
      <c r="BP526" s="25"/>
      <c r="BQ526" s="26"/>
    </row>
    <row r="527" spans="1:75" s="22" customFormat="1" ht="167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3"/>
      <c r="BH527" s="21"/>
      <c r="BI527" s="21"/>
      <c r="BJ527" s="21"/>
      <c r="BK527" s="21"/>
      <c r="BL527" s="23"/>
      <c r="BM527" s="21"/>
      <c r="BN527" s="21"/>
      <c r="BO527" s="24"/>
      <c r="BP527" s="25"/>
      <c r="BQ527" s="26"/>
    </row>
    <row r="528" spans="1:75" s="22" customFormat="1" ht="16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3"/>
      <c r="P528" s="23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3"/>
      <c r="BH528" s="21"/>
      <c r="BI528" s="21"/>
      <c r="BJ528" s="21"/>
      <c r="BK528" s="21"/>
      <c r="BL528" s="23"/>
      <c r="BM528" s="21"/>
      <c r="BN528" s="21"/>
      <c r="BO528" s="24"/>
      <c r="BP528" s="25"/>
      <c r="BQ528" s="26"/>
    </row>
    <row r="529" spans="1:73" s="22" customFormat="1" ht="372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18"/>
      <c r="P529" s="18"/>
      <c r="Q529" s="18"/>
      <c r="R529" s="18"/>
      <c r="S529" s="18"/>
      <c r="T529" s="18"/>
      <c r="U529" s="1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1"/>
      <c r="BS529" s="21"/>
    </row>
    <row r="530" spans="1:73" s="22" customFormat="1" ht="25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18"/>
      <c r="P530" s="18"/>
      <c r="Q530" s="27"/>
      <c r="R530" s="27"/>
      <c r="S530" s="27"/>
      <c r="T530" s="27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1"/>
    </row>
    <row r="531" spans="1:73" s="22" customFormat="1" ht="254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18"/>
      <c r="P531" s="18"/>
      <c r="Q531" s="27"/>
      <c r="R531" s="27"/>
      <c r="S531" s="27"/>
      <c r="T531" s="27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1"/>
      <c r="BS531" s="21"/>
    </row>
    <row r="532" spans="1:73" s="22" customFormat="1" ht="319.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23"/>
      <c r="P532" s="23"/>
      <c r="Q532" s="23"/>
      <c r="R532" s="23"/>
      <c r="S532" s="23"/>
      <c r="T532" s="23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1"/>
    </row>
    <row r="533" spans="1:73" s="22" customFormat="1" ht="409.6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18"/>
      <c r="N533" s="18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1"/>
      <c r="BS533" s="21"/>
    </row>
    <row r="534" spans="1:73" s="22" customFormat="1" ht="141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23"/>
      <c r="P534" s="23"/>
      <c r="Q534" s="23"/>
      <c r="R534" s="23"/>
      <c r="S534" s="23"/>
      <c r="T534" s="23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1"/>
      <c r="BS534" s="21"/>
    </row>
    <row r="535" spans="1:73" s="22" customFormat="1" ht="141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18"/>
      <c r="O535" s="23"/>
      <c r="P535" s="23"/>
      <c r="Q535" s="23"/>
      <c r="R535" s="23"/>
      <c r="S535" s="23"/>
      <c r="T535" s="23"/>
      <c r="U535" s="23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1"/>
      <c r="BS535" s="21"/>
    </row>
    <row r="536" spans="1:73" s="22" customFormat="1" ht="292.5" customHeight="1" x14ac:dyDescent="0.45">
      <c r="A536" s="17"/>
      <c r="B536" s="18"/>
      <c r="C536" s="176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21"/>
      <c r="O536" s="27"/>
      <c r="P536" s="18"/>
      <c r="Q536" s="27"/>
      <c r="R536" s="27"/>
      <c r="S536" s="27"/>
      <c r="T536" s="27"/>
      <c r="U536" s="27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1"/>
      <c r="BS536" s="24"/>
      <c r="BT536" s="25"/>
      <c r="BU536" s="26"/>
    </row>
    <row r="537" spans="1:73" s="22" customFormat="1" ht="177" customHeight="1" x14ac:dyDescent="0.45">
      <c r="A537" s="17"/>
      <c r="B537" s="18"/>
      <c r="C537" s="176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18"/>
      <c r="P537" s="18"/>
      <c r="Q537" s="27"/>
      <c r="R537" s="27"/>
      <c r="S537" s="27"/>
      <c r="T537" s="27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1"/>
      <c r="BP537" s="21"/>
      <c r="BQ537" s="21"/>
      <c r="BR537" s="21"/>
      <c r="BS537" s="24"/>
      <c r="BT537" s="25"/>
      <c r="BU537" s="26"/>
    </row>
  </sheetData>
  <autoFilter ref="A2:BW50"/>
  <mergeCells count="9">
    <mergeCell ref="M253:M254"/>
    <mergeCell ref="M11:M12"/>
    <mergeCell ref="A1:BT1"/>
    <mergeCell ref="J3:J8"/>
    <mergeCell ref="A25:N25"/>
    <mergeCell ref="J13:J18"/>
    <mergeCell ref="K13:K18"/>
    <mergeCell ref="J19:J24"/>
    <mergeCell ref="K19:K24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2019-02-06T12:19:49Z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