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  <sheet name="Лист1" sheetId="5" r:id="rId3"/>
  </sheets>
  <definedNames>
    <definedName name="_xlnm._FilterDatabase" localSheetId="0" hidden="1">'87_лот_(Всего)'!$A$2:$BT$2</definedName>
    <definedName name="_xlnm._FilterDatabase" localSheetId="1" hidden="1">шаблон!$A$2:$BW$45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шаблон!$A$1:$BO$35</definedName>
  </definedNames>
  <calcPr calcId="145621" calcOnSave="0"/>
</workbook>
</file>

<file path=xl/calcChain.xml><?xml version="1.0" encoding="utf-8"?>
<calcChain xmlns="http://schemas.openxmlformats.org/spreadsheetml/2006/main">
  <c r="BE30" i="4" l="1"/>
  <c r="BN30" i="4"/>
  <c r="BM30" i="4"/>
  <c r="BL30" i="4"/>
  <c r="BK30" i="4"/>
  <c r="BJ30" i="4"/>
  <c r="BI30" i="4"/>
  <c r="BH30" i="4"/>
  <c r="BG30" i="4"/>
  <c r="BF30" i="4"/>
  <c r="BC30" i="4"/>
  <c r="AU30" i="4"/>
  <c r="AH30" i="4"/>
  <c r="AI30" i="4"/>
  <c r="AJ30" i="4"/>
  <c r="AK30" i="4"/>
  <c r="AL30" i="4"/>
  <c r="AM30" i="4"/>
  <c r="AG30" i="4"/>
  <c r="P30" i="4"/>
  <c r="Q30" i="4"/>
  <c r="R30" i="4"/>
  <c r="S30" i="4"/>
  <c r="T30" i="4"/>
  <c r="U30" i="4"/>
  <c r="O30" i="4" l="1"/>
  <c r="V30" i="4" l="1"/>
  <c r="W30" i="4"/>
  <c r="X30" i="4"/>
  <c r="Y30" i="4"/>
  <c r="Z30" i="4"/>
  <c r="AA30" i="4"/>
  <c r="AB30" i="4"/>
  <c r="AC30" i="4"/>
  <c r="AD30" i="4"/>
  <c r="AE30" i="4"/>
  <c r="AN30" i="4"/>
  <c r="AO30" i="4"/>
  <c r="AP30" i="4"/>
  <c r="AQ30" i="4"/>
  <c r="AR30" i="4"/>
  <c r="AS30" i="4"/>
  <c r="AV30" i="4"/>
  <c r="AW30" i="4"/>
  <c r="AX30" i="4"/>
  <c r="AY30" i="4"/>
  <c r="AZ30" i="4"/>
  <c r="BA30" i="4"/>
  <c r="O13" i="4" l="1"/>
  <c r="P23" i="4" l="1"/>
  <c r="T24" i="4"/>
  <c r="R24" i="4"/>
  <c r="Q24" i="4"/>
  <c r="T26" i="4"/>
  <c r="S26" i="4"/>
  <c r="S23" i="4" s="1"/>
  <c r="R26" i="4"/>
  <c r="Q26" i="4"/>
  <c r="U29" i="4"/>
  <c r="O29" i="4" s="1"/>
  <c r="O28" i="4"/>
  <c r="T28" i="4" s="1"/>
  <c r="N27" i="4"/>
  <c r="N26" i="4"/>
  <c r="N25" i="4"/>
  <c r="O25" i="4" s="1"/>
  <c r="U27" i="4"/>
  <c r="AU23" i="4" s="1"/>
  <c r="N24" i="4"/>
  <c r="U22" i="4"/>
  <c r="O22" i="4" s="1"/>
  <c r="O21" i="4"/>
  <c r="T21" i="4" s="1"/>
  <c r="T20" i="4" s="1"/>
  <c r="S20" i="4"/>
  <c r="P20" i="4"/>
  <c r="P17" i="4"/>
  <c r="S17" i="4"/>
  <c r="O18" i="4"/>
  <c r="T18" i="4" s="1"/>
  <c r="T17" i="4" s="1"/>
  <c r="U19" i="4"/>
  <c r="O19" i="4" s="1"/>
  <c r="O15" i="4"/>
  <c r="T13" i="4"/>
  <c r="R13" i="4"/>
  <c r="Q13" i="4"/>
  <c r="P12" i="4"/>
  <c r="S12" i="4"/>
  <c r="U16" i="4"/>
  <c r="O16" i="4" s="1"/>
  <c r="N14" i="4"/>
  <c r="T15" i="4"/>
  <c r="U14" i="4"/>
  <c r="N13" i="4"/>
  <c r="P6" i="4"/>
  <c r="S6" i="4"/>
  <c r="O10" i="4"/>
  <c r="T10" i="4" s="1"/>
  <c r="U11" i="4"/>
  <c r="O11" i="4" s="1"/>
  <c r="U9" i="4"/>
  <c r="AU6" i="4" s="1"/>
  <c r="N9" i="4"/>
  <c r="U8" i="4"/>
  <c r="AM6" i="4" s="1"/>
  <c r="N8" i="4"/>
  <c r="N7" i="4"/>
  <c r="O7" i="4" s="1"/>
  <c r="P3" i="4"/>
  <c r="S3" i="4"/>
  <c r="O4" i="4"/>
  <c r="T4" i="4" s="1"/>
  <c r="T3" i="4" s="1"/>
  <c r="U5" i="4"/>
  <c r="O5" i="4" s="1"/>
  <c r="U24" i="4" l="1"/>
  <c r="AG23" i="4" s="1"/>
  <c r="O9" i="4"/>
  <c r="T12" i="4"/>
  <c r="O17" i="4"/>
  <c r="O27" i="4"/>
  <c r="O14" i="4"/>
  <c r="BC12" i="4"/>
  <c r="R7" i="4"/>
  <c r="O8" i="4"/>
  <c r="O12" i="4"/>
  <c r="O20" i="4"/>
  <c r="O3" i="4"/>
  <c r="U13" i="4"/>
  <c r="AG12" i="4" s="1"/>
  <c r="U26" i="4"/>
  <c r="R28" i="4"/>
  <c r="Q28" i="4"/>
  <c r="R25" i="4"/>
  <c r="R23" i="4" s="1"/>
  <c r="T25" i="4"/>
  <c r="T23" i="4" s="1"/>
  <c r="Q25" i="4"/>
  <c r="R21" i="4"/>
  <c r="R20" i="4" s="1"/>
  <c r="Q21" i="4"/>
  <c r="R18" i="4"/>
  <c r="R17" i="4" s="1"/>
  <c r="Q18" i="4"/>
  <c r="Q17" i="4" s="1"/>
  <c r="R15" i="4"/>
  <c r="R12" i="4" s="1"/>
  <c r="Q15" i="4"/>
  <c r="Q12" i="4" s="1"/>
  <c r="R10" i="4"/>
  <c r="Q10" i="4"/>
  <c r="Q7" i="4"/>
  <c r="T7" i="4"/>
  <c r="T6" i="4" s="1"/>
  <c r="R4" i="4"/>
  <c r="R3" i="4" s="1"/>
  <c r="Q4" i="4"/>
  <c r="Q3" i="4" s="1"/>
  <c r="O6" i="4" l="1"/>
  <c r="O26" i="4"/>
  <c r="O23" i="4" s="1"/>
  <c r="AM23" i="4"/>
  <c r="R6" i="4"/>
  <c r="U7" i="4"/>
  <c r="Q6" i="4"/>
  <c r="Q23" i="4"/>
  <c r="U28" i="4"/>
  <c r="BE23" i="4" s="1"/>
  <c r="U25" i="4"/>
  <c r="Q20" i="4"/>
  <c r="U21" i="4"/>
  <c r="U18" i="4"/>
  <c r="U15" i="4"/>
  <c r="U10" i="4"/>
  <c r="BE6" i="4" s="1"/>
  <c r="U4" i="4"/>
  <c r="U12" i="4" l="1"/>
  <c r="BE12" i="4"/>
  <c r="BN12" i="4" s="1"/>
  <c r="BE3" i="4"/>
  <c r="U3" i="4"/>
  <c r="U23" i="4"/>
  <c r="AI23" i="4"/>
  <c r="AI6" i="4"/>
  <c r="U6" i="4"/>
  <c r="BE17" i="4"/>
  <c r="U17" i="4"/>
  <c r="U20" i="4"/>
  <c r="BE20" i="4"/>
  <c r="BN17" i="4" l="1"/>
  <c r="BN20" i="4"/>
  <c r="BN23" i="4"/>
  <c r="BN3" i="4" l="1"/>
  <c r="BN6" i="4"/>
  <c r="O75" i="2" l="1"/>
  <c r="R75" i="2"/>
  <c r="M76" i="2"/>
  <c r="N76" i="2" s="1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N73" i="2"/>
  <c r="S74" i="2"/>
  <c r="S73" i="2" s="1"/>
  <c r="Q74" i="2"/>
  <c r="Q73" i="2" s="1"/>
  <c r="P74" i="2"/>
  <c r="P72" i="2"/>
  <c r="Q72" i="2"/>
  <c r="Q70" i="2" s="1"/>
  <c r="S72" i="2"/>
  <c r="S70" i="2" s="1"/>
  <c r="N55" i="2"/>
  <c r="Q56" i="2"/>
  <c r="S56" i="2"/>
  <c r="P56" i="2"/>
  <c r="S59" i="2"/>
  <c r="Q59" i="2"/>
  <c r="P59" i="2"/>
  <c r="T59" i="2"/>
  <c r="BB55" i="2" s="1"/>
  <c r="P40" i="2"/>
  <c r="P48" i="2"/>
  <c r="T48" i="2" s="1"/>
  <c r="BF46" i="2" s="1"/>
  <c r="N62" i="2"/>
  <c r="P63" i="2"/>
  <c r="P62" i="2"/>
  <c r="Q63" i="2"/>
  <c r="Q62" i="2"/>
  <c r="P37" i="2"/>
  <c r="Q37" i="2"/>
  <c r="P41" i="2"/>
  <c r="S36" i="2"/>
  <c r="N35" i="2"/>
  <c r="P36" i="2"/>
  <c r="P35" i="2" s="1"/>
  <c r="Q36" i="2"/>
  <c r="T72" i="2"/>
  <c r="BB70" i="2" s="1"/>
  <c r="BK70" i="2" s="1"/>
  <c r="P70" i="2"/>
  <c r="T74" i="2"/>
  <c r="P73" i="2"/>
  <c r="T40" i="2"/>
  <c r="BB38" i="2" s="1"/>
  <c r="BK38" i="2" s="1"/>
  <c r="P38" i="2"/>
  <c r="P55" i="2"/>
  <c r="T56" i="2"/>
  <c r="S55" i="2"/>
  <c r="Q55" i="2"/>
  <c r="BB73" i="2"/>
  <c r="BK73" i="2" s="1"/>
  <c r="T73" i="2"/>
  <c r="T70" i="2"/>
  <c r="AF55" i="2"/>
  <c r="T55" i="2"/>
  <c r="T31" i="2"/>
  <c r="T32" i="2"/>
  <c r="AL29" i="2" s="1"/>
  <c r="T33" i="2"/>
  <c r="AR29" i="2" s="1"/>
  <c r="M34" i="2"/>
  <c r="N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/>
  <c r="S9" i="2" s="1"/>
  <c r="Q22" i="2"/>
  <c r="Q21" i="2"/>
  <c r="N23" i="2"/>
  <c r="S24" i="2"/>
  <c r="S23" i="2" s="1"/>
  <c r="S26" i="2"/>
  <c r="S25" i="2" s="1"/>
  <c r="N25" i="2"/>
  <c r="S28" i="2"/>
  <c r="S27" i="2"/>
  <c r="N27" i="2"/>
  <c r="S30" i="2"/>
  <c r="Q30" i="2"/>
  <c r="P30" i="2"/>
  <c r="N8" i="2"/>
  <c r="AJ29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21" i="2" s="1"/>
  <c r="P10" i="2"/>
  <c r="P9" i="2"/>
  <c r="P8" i="2" s="1"/>
  <c r="Q9" i="2"/>
  <c r="M44" i="2"/>
  <c r="N44" i="2" s="1"/>
  <c r="R43" i="2"/>
  <c r="O43" i="2"/>
  <c r="T22" i="2"/>
  <c r="T30" i="2"/>
  <c r="T28" i="2"/>
  <c r="T26" i="2"/>
  <c r="BB25" i="2" s="1"/>
  <c r="BK25" i="2" s="1"/>
  <c r="T24" i="2"/>
  <c r="BB23" i="2"/>
  <c r="BK23" i="2" s="1"/>
  <c r="T23" i="2"/>
  <c r="BB27" i="2"/>
  <c r="BK27" i="2" s="1"/>
  <c r="T27" i="2"/>
  <c r="AF29" i="2"/>
  <c r="BH21" i="2"/>
  <c r="BK21" i="2" s="1"/>
  <c r="T21" i="2"/>
  <c r="M80" i="2"/>
  <c r="T80" i="2"/>
  <c r="N80" i="2" s="1"/>
  <c r="N79" i="2" s="1"/>
  <c r="S79" i="2"/>
  <c r="R79" i="2"/>
  <c r="Q79" i="2"/>
  <c r="P79" i="2"/>
  <c r="O79" i="2"/>
  <c r="M78" i="2"/>
  <c r="N78" i="2"/>
  <c r="N77" i="2" s="1"/>
  <c r="R77" i="2"/>
  <c r="O77" i="2"/>
  <c r="Q78" i="2"/>
  <c r="Q77" i="2" s="1"/>
  <c r="S78" i="2"/>
  <c r="S77" i="2" s="1"/>
  <c r="P78" i="2"/>
  <c r="T78" i="2" s="1"/>
  <c r="P77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 s="1"/>
  <c r="N3" i="2" s="1"/>
  <c r="R3" i="2"/>
  <c r="O3" i="2"/>
  <c r="Q5" i="2"/>
  <c r="Q3" i="2" s="1"/>
  <c r="P5" i="2"/>
  <c r="P3" i="2" s="1"/>
  <c r="M86" i="2"/>
  <c r="M85" i="2"/>
  <c r="N86" i="2"/>
  <c r="P86" i="2" s="1"/>
  <c r="N85" i="2"/>
  <c r="S85" i="2" s="1"/>
  <c r="R84" i="2"/>
  <c r="O84" i="2"/>
  <c r="N84" i="2"/>
  <c r="Q85" i="2"/>
  <c r="Q86" i="2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6" i="2"/>
  <c r="N19" i="2"/>
  <c r="N18" i="2"/>
  <c r="Q84" i="2"/>
  <c r="P20" i="2"/>
  <c r="S20" i="2"/>
  <c r="S18" i="2" s="1"/>
  <c r="N13" i="2"/>
  <c r="P14" i="2"/>
  <c r="S14" i="2"/>
  <c r="S13" i="2" s="1"/>
  <c r="Q7" i="2"/>
  <c r="Q6" i="2" s="1"/>
  <c r="P18" i="2"/>
  <c r="P13" i="2"/>
  <c r="Q54" i="2" l="1"/>
  <c r="Q53" i="2" s="1"/>
  <c r="N53" i="2"/>
  <c r="S54" i="2"/>
  <c r="S53" i="2" s="1"/>
  <c r="P54" i="2"/>
  <c r="S50" i="2"/>
  <c r="S49" i="2" s="1"/>
  <c r="Q50" i="2"/>
  <c r="Q49" i="2" s="1"/>
  <c r="N49" i="2"/>
  <c r="P50" i="2"/>
  <c r="S82" i="2"/>
  <c r="S81" i="2" s="1"/>
  <c r="Q82" i="2"/>
  <c r="N81" i="2"/>
  <c r="P82" i="2"/>
  <c r="N11" i="2"/>
  <c r="P12" i="2"/>
  <c r="S12" i="2"/>
  <c r="S11" i="2" s="1"/>
  <c r="Q12" i="2"/>
  <c r="Q11" i="2" s="1"/>
  <c r="S34" i="2"/>
  <c r="Q34" i="2"/>
  <c r="Q29" i="2" s="1"/>
  <c r="N29" i="2"/>
  <c r="P34" i="2"/>
  <c r="P29" i="2" s="1"/>
  <c r="N60" i="2"/>
  <c r="Q61" i="2"/>
  <c r="Q60" i="2" s="1"/>
  <c r="S61" i="2"/>
  <c r="S60" i="2" s="1"/>
  <c r="P61" i="2"/>
  <c r="Q52" i="2"/>
  <c r="Q51" i="2" s="1"/>
  <c r="N51" i="2"/>
  <c r="P52" i="2"/>
  <c r="S52" i="2"/>
  <c r="S51" i="2" s="1"/>
  <c r="P83" i="2"/>
  <c r="T83" i="2" s="1"/>
  <c r="BF81" i="2" s="1"/>
  <c r="Q83" i="2"/>
  <c r="BB77" i="2"/>
  <c r="BK77" i="2" s="1"/>
  <c r="T77" i="2"/>
  <c r="S17" i="2"/>
  <c r="S16" i="2" s="1"/>
  <c r="P17" i="2"/>
  <c r="N16" i="2"/>
  <c r="Q17" i="2"/>
  <c r="Q16" i="2" s="1"/>
  <c r="S47" i="2"/>
  <c r="S46" i="2" s="1"/>
  <c r="P47" i="2"/>
  <c r="Q47" i="2"/>
  <c r="Q46" i="2" s="1"/>
  <c r="N46" i="2"/>
  <c r="BK55" i="2"/>
  <c r="AZ3" i="2"/>
  <c r="T79" i="2"/>
  <c r="BD79" i="2"/>
  <c r="BK79" i="2" s="1"/>
  <c r="T25" i="2"/>
  <c r="Q8" i="2"/>
  <c r="T10" i="2"/>
  <c r="BF8" i="2" s="1"/>
  <c r="T38" i="2"/>
  <c r="T36" i="2"/>
  <c r="BB35" i="2" s="1"/>
  <c r="Q35" i="2"/>
  <c r="P6" i="2"/>
  <c r="T7" i="2"/>
  <c r="Q18" i="2"/>
  <c r="T20" i="2"/>
  <c r="T86" i="2"/>
  <c r="BF84" i="2" s="1"/>
  <c r="P84" i="2"/>
  <c r="S44" i="2"/>
  <c r="S43" i="2" s="1"/>
  <c r="P44" i="2"/>
  <c r="Q44" i="2"/>
  <c r="Q43" i="2" s="1"/>
  <c r="N43" i="2"/>
  <c r="T9" i="2"/>
  <c r="S8" i="2"/>
  <c r="BB41" i="2"/>
  <c r="BK41" i="2" s="1"/>
  <c r="T41" i="2"/>
  <c r="T63" i="2"/>
  <c r="S62" i="2"/>
  <c r="Q65" i="2"/>
  <c r="N64" i="2"/>
  <c r="S65" i="2"/>
  <c r="P65" i="2"/>
  <c r="Q13" i="2"/>
  <c r="T14" i="2"/>
  <c r="T85" i="2"/>
  <c r="S84" i="2"/>
  <c r="S3" i="2"/>
  <c r="T5" i="2"/>
  <c r="S29" i="2"/>
  <c r="T34" i="2"/>
  <c r="S35" i="2"/>
  <c r="T37" i="2"/>
  <c r="S68" i="2"/>
  <c r="P68" i="2"/>
  <c r="Q68" i="2"/>
  <c r="N75" i="2"/>
  <c r="S76" i="2"/>
  <c r="S75" i="2" s="1"/>
  <c r="Q76" i="2"/>
  <c r="Q75" i="2" s="1"/>
  <c r="P76" i="2"/>
  <c r="P46" i="2" l="1"/>
  <c r="T47" i="2"/>
  <c r="P16" i="2"/>
  <c r="T17" i="2"/>
  <c r="T61" i="2"/>
  <c r="P60" i="2"/>
  <c r="P11" i="2"/>
  <c r="T12" i="2"/>
  <c r="P81" i="2"/>
  <c r="T82" i="2"/>
  <c r="Q81" i="2"/>
  <c r="P49" i="2"/>
  <c r="T50" i="2"/>
  <c r="T54" i="2"/>
  <c r="P53" i="2"/>
  <c r="P51" i="2"/>
  <c r="T52" i="2"/>
  <c r="T76" i="2"/>
  <c r="P75" i="2"/>
  <c r="T68" i="2"/>
  <c r="BB64" i="2" s="1"/>
  <c r="BJ35" i="2"/>
  <c r="BK35" i="2" s="1"/>
  <c r="T35" i="2"/>
  <c r="BB29" i="2"/>
  <c r="BK29" i="2" s="1"/>
  <c r="T29" i="2"/>
  <c r="T3" i="2"/>
  <c r="BB3" i="2"/>
  <c r="BK3" i="2" s="1"/>
  <c r="BB13" i="2"/>
  <c r="BK13" i="2" s="1"/>
  <c r="T13" i="2"/>
  <c r="T65" i="2"/>
  <c r="P64" i="2"/>
  <c r="P43" i="2"/>
  <c r="T44" i="2"/>
  <c r="T18" i="2"/>
  <c r="BB18" i="2"/>
  <c r="BK18" i="2" s="1"/>
  <c r="BH6" i="2"/>
  <c r="BK6" i="2" s="1"/>
  <c r="T6" i="2"/>
  <c r="BB84" i="2"/>
  <c r="BK84" i="2" s="1"/>
  <c r="T84" i="2"/>
  <c r="S64" i="2"/>
  <c r="Q64" i="2"/>
  <c r="BB62" i="2"/>
  <c r="BK62" i="2" s="1"/>
  <c r="T62" i="2"/>
  <c r="BB8" i="2"/>
  <c r="BK8" i="2" s="1"/>
  <c r="T8" i="2"/>
  <c r="BB51" i="2" l="1"/>
  <c r="BK51" i="2" s="1"/>
  <c r="T51" i="2"/>
  <c r="T49" i="2"/>
  <c r="BB49" i="2"/>
  <c r="BK49" i="2" s="1"/>
  <c r="T53" i="2"/>
  <c r="BB53" i="2"/>
  <c r="BK53" i="2" s="1"/>
  <c r="BB81" i="2"/>
  <c r="BK81" i="2" s="1"/>
  <c r="T81" i="2"/>
  <c r="T11" i="2"/>
  <c r="BB11" i="2"/>
  <c r="BK11" i="2" s="1"/>
  <c r="BB16" i="2"/>
  <c r="BK16" i="2" s="1"/>
  <c r="T16" i="2"/>
  <c r="BB46" i="2"/>
  <c r="BK46" i="2" s="1"/>
  <c r="T46" i="2"/>
  <c r="T60" i="2"/>
  <c r="BB60" i="2"/>
  <c r="BK60" i="2" s="1"/>
  <c r="AF64" i="2"/>
  <c r="T64" i="2"/>
  <c r="BB43" i="2"/>
  <c r="BK43" i="2" s="1"/>
  <c r="T43" i="2"/>
  <c r="BK64" i="2"/>
  <c r="BB75" i="2"/>
  <c r="BK75" i="2" s="1"/>
  <c r="T75" i="2"/>
</calcChain>
</file>

<file path=xl/sharedStrings.xml><?xml version="1.0" encoding="utf-8"?>
<sst xmlns="http://schemas.openxmlformats.org/spreadsheetml/2006/main" count="547" uniqueCount="392">
  <si>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</si>
  <si>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</si>
  <si>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</si>
  <si>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</si>
  <si>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</si>
  <si>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</si>
  <si>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</si>
  <si>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</si>
  <si>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</si>
  <si>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</si>
  <si>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</si>
  <si>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</si>
  <si>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</si>
  <si>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</si>
  <si>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</si>
  <si>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</si>
  <si>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</si>
  <si>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</si>
  <si>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</si>
  <si>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</si>
  <si>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</si>
  <si>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</si>
  <si>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</si>
  <si>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</si>
  <si>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</si>
  <si>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</si>
  <si>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</si>
  <si>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</si>
  <si>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</si>
  <si>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</si>
  <si>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</si>
  <si>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</si>
  <si>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</si>
  <si>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</si>
  <si>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</si>
  <si>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</si>
  <si>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</si>
  <si>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</si>
  <si>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</si>
  <si>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</si>
  <si>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</si>
  <si>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</si>
  <si>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</si>
  <si>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</si>
  <si>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</si>
  <si>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</si>
  <si>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</si>
  <si>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</si>
  <si>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</si>
  <si>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</si>
  <si>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</si>
  <si>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</si>
  <si>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</si>
  <si>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</si>
  <si>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</si>
  <si>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</si>
  <si>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</si>
  <si>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</si>
  <si>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</si>
  <si>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</si>
  <si>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</si>
  <si>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</si>
  <si>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</si>
  <si>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</si>
  <si>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</si>
  <si>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</si>
  <si>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</si>
  <si>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</si>
  <si>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</si>
  <si>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</si>
  <si>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</si>
  <si>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</si>
  <si>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</si>
  <si>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</si>
  <si>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</si>
  <si>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</si>
  <si>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</si>
  <si>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</si>
  <si>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</si>
  <si>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</si>
  <si>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</si>
  <si>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</si>
  <si>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</si>
  <si>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</si>
  <si>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</si>
  <si>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</si>
  <si>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</si>
  <si>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</si>
  <si>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</si>
  <si>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</si>
  <si>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</si>
  <si>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</si>
  <si>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</si>
  <si>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</si>
  <si>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</si>
  <si>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</si>
  <si>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</si>
  <si>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</si>
  <si>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</si>
  <si>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</si>
  <si>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</si>
  <si>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</si>
  <si>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</si>
  <si>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</si>
  <si>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</si>
  <si>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</si>
  <si>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</si>
  <si>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</si>
  <si>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</si>
  <si>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</si>
  <si>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</si>
  <si>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</si>
  <si>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</si>
  <si>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</si>
  <si>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</si>
  <si>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</si>
  <si>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</si>
  <si>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</si>
  <si>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</si>
  <si>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</si>
  <si>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</si>
  <si>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</si>
  <si>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</si>
  <si>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</si>
  <si>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</si>
  <si>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</si>
  <si>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</si>
  <si>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</si>
  <si>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</si>
  <si>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</si>
  <si>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</si>
  <si>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</si>
  <si>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</si>
  <si>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</si>
  <si>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</si>
  <si>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</si>
  <si>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</si>
  <si>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</si>
  <si>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</si>
  <si>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</si>
  <si>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</si>
  <si>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</si>
  <si>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</si>
  <si>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</si>
  <si>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</si>
  <si>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</si>
  <si>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</si>
  <si>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</si>
  <si>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</si>
  <si>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</si>
  <si>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</si>
  <si>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</si>
  <si>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</si>
  <si>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</si>
  <si>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</si>
  <si>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</si>
  <si>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</si>
  <si>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</si>
  <si>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</si>
  <si>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</si>
  <si>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</si>
  <si>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</si>
  <si>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</si>
  <si>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</si>
  <si>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</si>
  <si>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</si>
  <si>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</si>
  <si>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</si>
  <si>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</si>
  <si>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</si>
  <si>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</si>
  <si>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</si>
  <si>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</si>
  <si>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</si>
  <si>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</si>
  <si>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</si>
  <si>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</si>
  <si>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</si>
  <si>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</si>
  <si>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</si>
  <si>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</si>
  <si>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</si>
  <si>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</si>
  <si>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</si>
  <si>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</si>
  <si>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</si>
  <si>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</si>
  <si>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</si>
  <si>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</si>
  <si>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</si>
  <si>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</si>
  <si>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</si>
  <si>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</si>
  <si>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</si>
  <si>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</si>
  <si>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</si>
  <si>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</si>
  <si>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</si>
  <si>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</si>
  <si>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</si>
  <si>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</si>
  <si>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</si>
  <si>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</si>
  <si>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</si>
  <si>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</si>
  <si>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</si>
  <si>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</si>
  <si>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</si>
  <si>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</si>
  <si>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</si>
  <si>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</si>
  <si>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</si>
  <si>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</si>
  <si>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</si>
  <si>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</si>
  <si>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</si>
  <si>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</si>
  <si>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</si>
  <si>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</si>
  <si>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</si>
  <si>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</si>
  <si>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</si>
  <si>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</si>
  <si>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</si>
  <si>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</si>
  <si>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</si>
  <si>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</si>
  <si>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</si>
  <si>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</si>
  <si>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</si>
  <si>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</si>
  <si>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</si>
  <si>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</si>
  <si>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</si>
  <si>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</si>
  <si>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</si>
  <si>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</si>
  <si>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</si>
  <si>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</si>
  <si>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</si>
  <si>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</si>
  <si>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</si>
  <si>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</si>
  <si>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</si>
  <si>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</si>
  <si>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</si>
  <si>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</si>
  <si>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</si>
  <si>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</si>
  <si>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</si>
  <si>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</si>
  <si>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</si>
  <si>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</si>
  <si>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</si>
  <si>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</si>
  <si>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</si>
  <si>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</si>
  <si>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</si>
  <si>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</si>
  <si>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</si>
  <si>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</si>
  <si>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</si>
  <si>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</si>
  <si>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</si>
  <si>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</si>
  <si>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</si>
  <si>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</si>
  <si>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</si>
  <si>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</si>
  <si>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</si>
  <si>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</si>
  <si>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</si>
  <si>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</si>
  <si>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</si>
  <si>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</si>
  <si>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</si>
  <si>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</si>
  <si>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</si>
  <si>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</si>
  <si>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</si>
  <si>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</si>
  <si>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</si>
  <si>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</si>
  <si>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</si>
  <si>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</si>
  <si>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</si>
  <si>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</si>
  <si>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</si>
  <si>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</si>
  <si>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</si>
  <si>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</si>
  <si>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</si>
  <si>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</si>
  <si>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</si>
  <si>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</si>
  <si>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</si>
  <si>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</si>
  <si>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</si>
  <si>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</si>
  <si>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</si>
  <si>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</si>
  <si>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</si>
  <si>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</si>
  <si>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</si>
  <si>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</si>
  <si>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</si>
  <si>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</si>
  <si>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</si>
  <si>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</si>
  <si>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</si>
  <si>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</si>
  <si>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</si>
  <si>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</si>
  <si>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</si>
  <si>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</si>
  <si>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</si>
  <si>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</si>
  <si>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</si>
  <si>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</si>
  <si>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</si>
  <si>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</si>
  <si>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</si>
  <si>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</si>
  <si>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</si>
  <si>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</si>
  <si>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</si>
  <si>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</si>
  <si>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</si>
  <si>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</si>
  <si>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</si>
  <si>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</si>
  <si>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реконструкция существующей ВЛ-0,4 кВ № 1 в части монтажа ответвительной арматуры в точке врезки ответвления (тип и технические характеристики уточнить при проектировании).</t>
  </si>
  <si>
    <t>реконструкция существующей ВЛ-0,4 кВ № 3 в части монтажа ответвительной арматуры в точке врезки ответвления (тип и технические характеристики уточнить при проектировании).</t>
  </si>
  <si>
    <t>41890599 (СЭС-4226/2019)</t>
  </si>
  <si>
    <t>41883379 (СЭС-4269/2019)</t>
  </si>
  <si>
    <t>41892079 (СЭС-4284/2019)</t>
  </si>
  <si>
    <t>41892164 (СЭС-4290/2019)</t>
  </si>
  <si>
    <t>41894068 (СЭС-4294/2019)</t>
  </si>
  <si>
    <t>41894105 (СЭС-4295/2019)</t>
  </si>
  <si>
    <t>Общество с ограниченной ответственностью «Т2 МОБАЙЛ»</t>
  </si>
  <si>
    <t>Клепов Дмитрий Юрьевич</t>
  </si>
  <si>
    <t>Флерко Валерий Ярославович</t>
  </si>
  <si>
    <t>Семичева Ольга Ивановна</t>
  </si>
  <si>
    <t>Пялькина Елена Петровна</t>
  </si>
  <si>
    <t>Федюшкина Нина Николаевна</t>
  </si>
  <si>
    <t>ДРЭС</t>
  </si>
  <si>
    <t>Курская обл., Железногорский район,  с. Ольховка</t>
  </si>
  <si>
    <t>Курская обл., Дмитриевский р-он, с.Погодино, д.146</t>
  </si>
  <si>
    <t>Курская обл., Железногорский район, д. Студенок, ул.Советская,д.165</t>
  </si>
  <si>
    <t>Курская обл., Железногорский район,д. Студенок,уч.54</t>
  </si>
  <si>
    <t>Курская обл., Железногорский район, сдт Свапа</t>
  </si>
  <si>
    <t>Курская обл., Железногорский район, с/с Студенокский, сдтБерезка, уч.№28</t>
  </si>
  <si>
    <t>строительство воздушной линии электропередачи 0,4 кВ самонесущим изолированным проводом – ответвления протяженностью 0,28 км от опоры № 2 (номер опоры уточнить при проектировании) существующей ВЛ-0,4 кВ № 3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№3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</si>
  <si>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воздушной линии электропередачи 10 кВ– ответвления протяженностью 0,25 км от опоры № 33 ВЛ-10 кВ № 1.17.4 до проектируемой ТП-10/0,4 кВ (точку врезки, марку и сечение провода, протяженность уточнить при проектировании).
10.2. Монтаж линейного разъединителя 10 кВ на концевой опоре проектируемого ответвления от ВЛ-10 кВ № 414.1 (тип и технические характеристики уточнить при проектировании).
10.3 Строительство воздушной линии электропередачи 0,4 кВ самонесущим изолированным проводом (ВЛИ-0,4 кВ) протяженностью 0,01 км от проектируемой ТП-10/0,4 кВ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проектировании),
- строительство воздушной линии электропередачи 0,4 кВ самонесущим изолированным проводом – ответвления (перекидки) протяженностью 0,025 км от проектируемой ВЛ-0,4 кВ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  	
10.4.	Строительство новых подстанций: строительство трансформаторной подстанции 10/0,4 кВ столбового типа с одним силовым трансформатором мощностью 25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</si>
  <si>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 изолированным проводом ВЛИ-0,4 кВ протяженностью 0,4 км от ТП-10/0,4 кВ № 130/63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проектируемой ВЛ-0,4 кВ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
10.2.	 Строительство новых подстанций:                                                                               нет.
10.3.	Увеличение сечения проводов и кабелей:	нет.
10.4.	 Замена или увеличение мощности трансформаторов:                                             нет.	
10.5.	 Расширение распределительных устройств: монтаж дополнительного линейного коммутационного аппарата проектируемой ВЛ-0,4 кВ от ТП-10/0,4 кВ № 130/63 (тип и технические характеристики определить при проектировании).</t>
  </si>
  <si>
    <t xml:space="preserve">строительство воздушной линии электропередачи 0,4 кВ самонесущим изолированным проводом – ответвления протяженностью 0,18 км от опоры № 3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№1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п.11.
</t>
  </si>
  <si>
    <t>Строительство воздушной линии электропередачи 0,4 кВ самонесущим изолированным проводом (ВЛИ-0,4 кВ) протяженностью 0,36 км от проектируемой ТП-10/0,4 кВ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 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проектируемой ВЛ-0,4 кВ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
строительство воздушной линии электропередачи 0,4 кВ самонесущим изолированным проводом – ответвления протяженностью 0,025 км от опоры №1.8 (номер опоры уточнить при проектировании) существующей ВЛ-0,4 кВ № 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- после выполнения заявителем мероприятий в соответствии с п. 11.</t>
  </si>
  <si>
    <t>реконструкция существующей ВЛ-10 кВ № 1.17.4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</si>
  <si>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ВЛ-10 кВ № 16  в части монтажа совместной подвеской проектируемой ВЛ-0,4 кВ на участке протяженностью 0,22 км в пролетах опор №№ 13-16, с заменой опор №№ 13-16 (номера опор, количество опор и объем реконструкции уточнить при проектировании).</t>
  </si>
  <si>
    <t>реконструкция существующей ВЛ-10 кВ № 06  в части монтажа ответвительной арматуры в точке врезки (объем реконструкции уточнить при проектировании), в том числе по ТУ С-3964.</t>
  </si>
  <si>
    <t>реконструкция существующей ВЛ-10 кВ № 16 в части монтажа одной дополнительной  опоры в пролетах опор №41 - 42 (объем реконструкции и количество опор уточнить при проектировании) - в т.ч. по С-4280. 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проектировании.</t>
  </si>
  <si>
    <t>1) 0,28
2) перекидка (3-х фазная)</t>
  </si>
  <si>
    <t>СТП 25 кВА (со шкафом АСУЭ в комплекте со счетчиком (МЭК-104))</t>
  </si>
  <si>
    <t>1) 0,01 (с монтажом двухстоечной опоры)
2) перекидка (3-х фазная)</t>
  </si>
  <si>
    <t>1) 0,4
2) перекидка (1-но фазная)</t>
  </si>
  <si>
    <t xml:space="preserve">реконструкция существующей ВЛ-10 кВ в части монтажа совместной подвеской проектируемой ВЛ-0,4 кВ на участке протяженностью 0,22 км с заменой 4-х опор </t>
  </si>
  <si>
    <t>1) 0,18
2) перекидка (1-но фазная)</t>
  </si>
  <si>
    <t>Аналог. С-3964, С-4033 и С-4294.
Остальной объем строительства в С-3964 (Очередь 121 льготники) и  С-4033 (Очередь 133 льготники)</t>
  </si>
  <si>
    <t>1) 0,09
2) перекидка (1-но фазная)</t>
  </si>
  <si>
    <t>СТП 63 кВА (со шкафом АСУЭ в комплекте со счетчиком (МЭК-104))</t>
  </si>
  <si>
    <t>1) 0,36
2) перекидка (1-но фазная)</t>
  </si>
  <si>
    <t>реконструкция существующей ВЛ-10 кВ в части монтажа одной дополнительной  опоры</t>
  </si>
  <si>
    <t>Аналог. С-4280 и С-4295.
С-4280-не подписан</t>
  </si>
  <si>
    <t xml:space="preserve"> перекидка (1-но фазная)</t>
  </si>
  <si>
    <t xml:space="preserve"> перекидка (3-х фазная)</t>
  </si>
  <si>
    <t>0,01 (с монтажом двухстоечной опоры)</t>
  </si>
  <si>
    <t>ИТОГО:</t>
  </si>
  <si>
    <t>строительство воздушной линии электропередачи 10 кВ защищенным проводом – ответвления протяженностью 0,01 км от опоры № 24 существующей ВЛ-10 кВ № 06 до проектируемой ТП-10/0,4 кВ с увеличением протяженности существующей ВЛ-10 кВ, в том числе 0,01 км по ТУ    С-3964;
- монтаж одного линейного разъединителя 10 кВ на концевой опоре проектируемого ответвления от ВЛ-10 кВ № 06  (тип и технические характеристики уточнить при проектировании), в том числе по ТУ С-3964;
-строительство воздушной линии электропередачи 0,4 кВ самонесущим изолированным проводом (ВЛИ-0,4 кВ) протяженностью 0,21 км от проектируемой ТП-10/0,4 кВ до границы земельного участка заявителя с увеличением протяженности существующей ВЛ-0,4 кВ , в том числе 0,02 км по ТУ С-3964, 0,1 км по ТУ С-4033;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проектируемой ВЛ-0,4 кВ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– после выполнения заявителем мероприятий в соответствии с п. 11
10.2.	 Строительство новых подстанций: строительство трансформаторной подстанции 10/0,4 кВ столбового типа с одним силовым трансформатором мощностью 63 кВА , в том числе по ТУ С-3964.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</si>
  <si>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</si>
  <si>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</si>
  <si>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</si>
  <si>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</si>
  <si>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</si>
  <si>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</si>
  <si>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</si>
  <si>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</si>
  <si>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</si>
  <si>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 xml:space="preserve">1) реконструкция существующей ВЛ-10 кВ в части монтажа одной дополнительной  опоры.
2) реконструкция существующей ВЛ-10 кВ в части монтажа совместной подвеской проектируемой ВЛ-0,4 кВ на участке протяженностью 0,22 км с заменой 4-х опор </t>
  </si>
  <si>
    <t>Монтаж АВ-0,4 кВ - 1 шт.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</si>
  <si>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154 Льготники (Север)») </t>
  </si>
  <si>
    <t>1) СТП 25 кВА - 1 шт.
2) СТП 63 кВА - 1 шт.</t>
  </si>
  <si>
    <t>1,47 (с учетом перекидок и с монтажом дополнительных опор)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</si>
</sst>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60"/>
      <color theme="1"/>
      <name val="Arial"/>
      <family val="2"/>
      <charset val="204"/>
    </font>
    <font>
      <sz val="100"/>
      <name val="Arial"/>
      <family val="2"/>
      <charset val="204"/>
    </font>
    <font>
      <b/>
      <sz val="30"/>
      <color theme="1"/>
      <name val="Arial"/>
      <family val="2"/>
      <charset val="204"/>
    </font>
    <font>
      <b/>
      <sz val="35"/>
      <name val="Arial"/>
      <family val="2"/>
      <charset val="204"/>
    </font>
    <font>
      <b/>
      <sz val="35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4" fontId="8" fillId="0" borderId="6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164" fontId="17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7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8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5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6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26"/>
  <sheetViews>
    <sheetView tabSelected="1" view="pageBreakPreview" topLeftCell="AF1" zoomScale="30" zoomScaleNormal="30" zoomScaleSheetLayoutView="30" workbookViewId="0">
      <pane ySplit="2" topLeftCell="A27" activePane="bottomLeft" state="frozen"/>
      <selection pane="bottomLeft" activeCell="BE31" sqref="BE31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45.5703125" style="176" customWidth="1"/>
    <col min="8" max="8" width="23" style="176" customWidth="1"/>
    <col min="9" max="9" width="43.28515625" style="176" customWidth="1"/>
    <col min="10" max="10" width="128.28515625" style="176" customWidth="1"/>
    <col min="11" max="11" width="62.85546875" style="176" customWidth="1"/>
    <col min="12" max="12" width="19.7109375" style="176" customWidth="1"/>
    <col min="13" max="13" width="57.140625" style="176" customWidth="1"/>
    <col min="14" max="14" width="81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2.1406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22.425781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82.5703125" style="176" customWidth="1"/>
    <col min="33" max="33" width="32.5703125" style="176" customWidth="1"/>
    <col min="34" max="34" width="36.28515625" style="176" customWidth="1"/>
    <col min="35" max="35" width="34" style="176" customWidth="1"/>
    <col min="36" max="36" width="33" style="176" hidden="1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2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2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customWidth="1"/>
    <col min="55" max="55" width="24.28515625" style="176" customWidth="1"/>
    <col min="56" max="56" width="38.710937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2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4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72.5" customHeight="1" x14ac:dyDescent="0.95">
      <c r="A1" s="232" t="s">
        <v>389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  <c r="AP1" s="232"/>
      <c r="AQ1" s="232"/>
      <c r="AR1" s="232"/>
      <c r="AS1" s="232"/>
      <c r="AT1" s="232"/>
      <c r="AU1" s="232"/>
      <c r="AV1" s="232"/>
      <c r="AW1" s="232"/>
      <c r="AX1" s="232"/>
      <c r="AY1" s="232"/>
      <c r="AZ1" s="232"/>
      <c r="BA1" s="232"/>
      <c r="BB1" s="232"/>
      <c r="BC1" s="232"/>
      <c r="BD1" s="232"/>
      <c r="BE1" s="232"/>
      <c r="BF1" s="232"/>
      <c r="BG1" s="232"/>
      <c r="BH1" s="232"/>
      <c r="BI1" s="232"/>
      <c r="BJ1" s="232"/>
      <c r="BK1" s="232"/>
      <c r="BL1" s="232"/>
      <c r="BM1" s="232"/>
      <c r="BN1" s="232"/>
      <c r="BO1" s="232"/>
      <c r="BP1" s="232"/>
      <c r="BQ1" s="232"/>
      <c r="BR1" s="232"/>
      <c r="BS1" s="232"/>
      <c r="BT1" s="232"/>
    </row>
    <row r="2" spans="1:73" s="22" customFormat="1" ht="312.7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379.5" customHeight="1" x14ac:dyDescent="0.25">
      <c r="A3" s="17" t="s">
        <v>333</v>
      </c>
      <c r="B3" s="18">
        <v>41890599</v>
      </c>
      <c r="C3" s="24">
        <v>43760</v>
      </c>
      <c r="D3" s="19">
        <v>458.33300000000003</v>
      </c>
      <c r="E3" s="19"/>
      <c r="F3" s="20">
        <v>5</v>
      </c>
      <c r="G3" s="18" t="s">
        <v>339</v>
      </c>
      <c r="H3" s="18" t="s">
        <v>135</v>
      </c>
      <c r="I3" s="18" t="s">
        <v>346</v>
      </c>
      <c r="J3" s="229" t="s">
        <v>352</v>
      </c>
      <c r="K3" s="229" t="s">
        <v>332</v>
      </c>
      <c r="L3" s="20"/>
      <c r="M3" s="20"/>
      <c r="N3" s="20"/>
      <c r="O3" s="21">
        <f>SUM(O4:O5)</f>
        <v>338.25000000000006</v>
      </c>
      <c r="P3" s="21">
        <f t="shared" ref="P3:U3" si="0">SUM(P4:P5)</f>
        <v>0</v>
      </c>
      <c r="Q3" s="21">
        <f t="shared" si="0"/>
        <v>38.861600000000003</v>
      </c>
      <c r="R3" s="21">
        <f t="shared" si="0"/>
        <v>279.6148</v>
      </c>
      <c r="S3" s="21">
        <f t="shared" si="0"/>
        <v>0</v>
      </c>
      <c r="T3" s="21">
        <f t="shared" si="0"/>
        <v>19.773600000000002</v>
      </c>
      <c r="U3" s="21">
        <f t="shared" si="0"/>
        <v>338.25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/>
      <c r="AI3" s="20"/>
      <c r="AJ3" s="20"/>
      <c r="AK3" s="21"/>
      <c r="AL3" s="196"/>
      <c r="AM3" s="20"/>
      <c r="AN3" s="20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196" t="s">
        <v>361</v>
      </c>
      <c r="BE3" s="21">
        <f>U4+U5</f>
        <v>338.25</v>
      </c>
      <c r="BF3" s="20"/>
      <c r="BG3" s="20"/>
      <c r="BH3" s="20"/>
      <c r="BI3" s="23"/>
      <c r="BJ3" s="23"/>
      <c r="BK3" s="20"/>
      <c r="BL3" s="23"/>
      <c r="BM3" s="21"/>
      <c r="BN3" s="181">
        <f t="shared" ref="BN3:BN23" si="1">W3+Y3+AA3+AC3+AE3+AG3+AI3+AM3+AO3+AQ3+AS3+AU3+AW3+AY3+BA3+BC3+BE3+BG3+BI3+BK3+BM3</f>
        <v>338.25</v>
      </c>
      <c r="BO3" s="24">
        <v>43943</v>
      </c>
      <c r="BP3" s="21" t="s">
        <v>210</v>
      </c>
      <c r="BQ3" s="21"/>
      <c r="BR3" s="23">
        <v>6</v>
      </c>
      <c r="BS3" s="23"/>
      <c r="BT3" s="24"/>
      <c r="BU3" s="25"/>
    </row>
    <row r="4" spans="1:73" s="22" customFormat="1" ht="379.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0"/>
      <c r="K4" s="230"/>
      <c r="L4" s="20"/>
      <c r="M4" s="233" t="s">
        <v>310</v>
      </c>
      <c r="N4" s="20">
        <v>0.28000000000000003</v>
      </c>
      <c r="O4" s="21">
        <f>N4*1177</f>
        <v>329.56000000000006</v>
      </c>
      <c r="P4" s="21"/>
      <c r="Q4" s="21">
        <f>O4*0.11</f>
        <v>36.251600000000003</v>
      </c>
      <c r="R4" s="21">
        <f>O4*0.83</f>
        <v>273.53480000000002</v>
      </c>
      <c r="S4" s="21">
        <v>0</v>
      </c>
      <c r="T4" s="21">
        <f>O4*0.06</f>
        <v>19.773600000000002</v>
      </c>
      <c r="U4" s="21">
        <f>SUM(Q4:T4)</f>
        <v>329.56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196"/>
      <c r="AM4" s="20"/>
      <c r="AN4" s="20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196"/>
      <c r="BE4" s="21"/>
      <c r="BF4" s="20"/>
      <c r="BG4" s="20"/>
      <c r="BH4" s="20"/>
      <c r="BI4" s="23"/>
      <c r="BJ4" s="23"/>
      <c r="BK4" s="20"/>
      <c r="BL4" s="23"/>
      <c r="BM4" s="21"/>
      <c r="BN4" s="181"/>
      <c r="BO4" s="24"/>
      <c r="BP4" s="21"/>
      <c r="BQ4" s="21"/>
      <c r="BR4" s="23"/>
      <c r="BS4" s="23"/>
      <c r="BT4" s="24"/>
      <c r="BU4" s="25"/>
    </row>
    <row r="5" spans="1:73" s="22" customFormat="1" ht="379.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31"/>
      <c r="K5" s="231"/>
      <c r="L5" s="20"/>
      <c r="M5" s="234"/>
      <c r="N5" s="20" t="s">
        <v>374</v>
      </c>
      <c r="O5" s="21">
        <f>U5</f>
        <v>8.69</v>
      </c>
      <c r="P5" s="21"/>
      <c r="Q5" s="21">
        <v>2.61</v>
      </c>
      <c r="R5" s="21">
        <v>6.08</v>
      </c>
      <c r="S5" s="21">
        <v>0</v>
      </c>
      <c r="T5" s="21">
        <v>0</v>
      </c>
      <c r="U5" s="21">
        <f>Q5+R5+S5+T5</f>
        <v>8.69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196"/>
      <c r="AM5" s="20"/>
      <c r="AN5" s="20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196"/>
      <c r="BE5" s="21"/>
      <c r="BF5" s="20"/>
      <c r="BG5" s="20"/>
      <c r="BH5" s="20"/>
      <c r="BI5" s="23"/>
      <c r="BJ5" s="23"/>
      <c r="BK5" s="20"/>
      <c r="BL5" s="23"/>
      <c r="BM5" s="21"/>
      <c r="BN5" s="181"/>
      <c r="BO5" s="24"/>
      <c r="BP5" s="21"/>
      <c r="BQ5" s="21"/>
      <c r="BR5" s="23"/>
      <c r="BS5" s="23"/>
      <c r="BT5" s="24"/>
      <c r="BU5" s="25"/>
    </row>
    <row r="6" spans="1:73" s="22" customFormat="1" ht="409.6" customHeight="1" x14ac:dyDescent="0.25">
      <c r="A6" s="17" t="s">
        <v>334</v>
      </c>
      <c r="B6" s="18">
        <v>41883379</v>
      </c>
      <c r="C6" s="24">
        <v>43763</v>
      </c>
      <c r="D6" s="19">
        <v>458.33300000000003</v>
      </c>
      <c r="E6" s="19"/>
      <c r="F6" s="20">
        <v>15</v>
      </c>
      <c r="G6" s="18" t="s">
        <v>340</v>
      </c>
      <c r="H6" s="18" t="s">
        <v>345</v>
      </c>
      <c r="I6" s="18" t="s">
        <v>347</v>
      </c>
      <c r="J6" s="229" t="s">
        <v>353</v>
      </c>
      <c r="K6" s="18" t="s">
        <v>357</v>
      </c>
      <c r="L6" s="20"/>
      <c r="M6" s="20"/>
      <c r="N6" s="20"/>
      <c r="O6" s="21">
        <f>SUM(O7:O11)</f>
        <v>877.12</v>
      </c>
      <c r="P6" s="21">
        <f t="shared" ref="P6:U6" si="2">SUM(P7:P11)</f>
        <v>0</v>
      </c>
      <c r="Q6" s="21">
        <f t="shared" si="2"/>
        <v>82.437100000000001</v>
      </c>
      <c r="R6" s="21">
        <f t="shared" si="2"/>
        <v>402.27629999999994</v>
      </c>
      <c r="S6" s="21">
        <f t="shared" si="2"/>
        <v>342.41</v>
      </c>
      <c r="T6" s="21">
        <f t="shared" si="2"/>
        <v>49.996600000000001</v>
      </c>
      <c r="U6" s="21">
        <f t="shared" si="2"/>
        <v>877.12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>
        <v>0.25</v>
      </c>
      <c r="AI6" s="21">
        <f>U7</f>
        <v>321</v>
      </c>
      <c r="AJ6" s="20"/>
      <c r="AK6" s="21"/>
      <c r="AL6" s="196">
        <v>1</v>
      </c>
      <c r="AM6" s="21">
        <f>U8</f>
        <v>69</v>
      </c>
      <c r="AN6" s="20"/>
      <c r="AO6" s="21"/>
      <c r="AP6" s="21"/>
      <c r="AQ6" s="21"/>
      <c r="AR6" s="21"/>
      <c r="AS6" s="21"/>
      <c r="AT6" s="21" t="s">
        <v>362</v>
      </c>
      <c r="AU6" s="21">
        <f>U9</f>
        <v>425.82</v>
      </c>
      <c r="AV6" s="21"/>
      <c r="AW6" s="21"/>
      <c r="AX6" s="21"/>
      <c r="AY6" s="21"/>
      <c r="AZ6" s="21"/>
      <c r="BA6" s="21"/>
      <c r="BB6" s="20"/>
      <c r="BC6" s="20"/>
      <c r="BD6" s="196" t="s">
        <v>363</v>
      </c>
      <c r="BE6" s="23">
        <f>U10+U11</f>
        <v>61.3</v>
      </c>
      <c r="BF6" s="23"/>
      <c r="BG6" s="20"/>
      <c r="BH6" s="20"/>
      <c r="BI6" s="23"/>
      <c r="BJ6" s="23"/>
      <c r="BK6" s="20"/>
      <c r="BL6" s="23"/>
      <c r="BM6" s="21"/>
      <c r="BN6" s="181">
        <f t="shared" si="1"/>
        <v>877.11999999999989</v>
      </c>
      <c r="BO6" s="24">
        <v>43946</v>
      </c>
      <c r="BP6" s="21" t="s">
        <v>210</v>
      </c>
      <c r="BQ6" s="21"/>
      <c r="BR6" s="23">
        <v>6</v>
      </c>
      <c r="BS6" s="23"/>
      <c r="BT6" s="24"/>
      <c r="BU6" s="25"/>
    </row>
    <row r="7" spans="1:73" s="22" customFormat="1" ht="303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30"/>
      <c r="K7" s="18"/>
      <c r="L7" s="20"/>
      <c r="M7" s="20" t="s">
        <v>314</v>
      </c>
      <c r="N7" s="196">
        <f>AH6</f>
        <v>0.25</v>
      </c>
      <c r="O7" s="20">
        <f>N7*1284</f>
        <v>321</v>
      </c>
      <c r="P7" s="20"/>
      <c r="Q7" s="21">
        <f>O7*0.11</f>
        <v>35.31</v>
      </c>
      <c r="R7" s="21">
        <f>O7*0.84</f>
        <v>269.64</v>
      </c>
      <c r="S7" s="21">
        <v>0</v>
      </c>
      <c r="T7" s="21">
        <f>O7*0.05</f>
        <v>16.05</v>
      </c>
      <c r="U7" s="21">
        <f>SUM(Q7:T7)</f>
        <v>321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0"/>
      <c r="AJ7" s="20"/>
      <c r="AK7" s="21"/>
      <c r="AL7" s="196"/>
      <c r="AM7" s="20"/>
      <c r="AN7" s="20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0"/>
      <c r="BC7" s="20"/>
      <c r="BD7" s="196"/>
      <c r="BE7" s="23"/>
      <c r="BF7" s="23"/>
      <c r="BG7" s="20"/>
      <c r="BH7" s="20"/>
      <c r="BI7" s="23"/>
      <c r="BJ7" s="23"/>
      <c r="BK7" s="20"/>
      <c r="BL7" s="23"/>
      <c r="BM7" s="21"/>
      <c r="BN7" s="181"/>
      <c r="BO7" s="24"/>
      <c r="BP7" s="21"/>
      <c r="BQ7" s="21"/>
      <c r="BR7" s="23"/>
      <c r="BS7" s="23"/>
      <c r="BT7" s="24"/>
      <c r="BU7" s="25"/>
    </row>
    <row r="8" spans="1:73" s="22" customFormat="1" ht="303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30"/>
      <c r="K8" s="18"/>
      <c r="L8" s="20"/>
      <c r="M8" s="20" t="s">
        <v>316</v>
      </c>
      <c r="N8" s="196">
        <f>AL6</f>
        <v>1</v>
      </c>
      <c r="O8" s="21">
        <f>U8</f>
        <v>69</v>
      </c>
      <c r="P8" s="20"/>
      <c r="Q8" s="21">
        <v>2.78</v>
      </c>
      <c r="R8" s="21">
        <v>18.77</v>
      </c>
      <c r="S8" s="21">
        <v>44.17</v>
      </c>
      <c r="T8" s="21">
        <v>3.28</v>
      </c>
      <c r="U8" s="21">
        <f>SUM(Q8:T8)</f>
        <v>69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0"/>
      <c r="AJ8" s="20"/>
      <c r="AK8" s="21"/>
      <c r="AL8" s="196"/>
      <c r="AM8" s="20"/>
      <c r="AN8" s="20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0"/>
      <c r="BC8" s="20"/>
      <c r="BD8" s="196"/>
      <c r="BE8" s="23"/>
      <c r="BF8" s="23"/>
      <c r="BG8" s="20"/>
      <c r="BH8" s="20"/>
      <c r="BI8" s="23"/>
      <c r="BJ8" s="23"/>
      <c r="BK8" s="20"/>
      <c r="BL8" s="23"/>
      <c r="BM8" s="21"/>
      <c r="BN8" s="181"/>
      <c r="BO8" s="24"/>
      <c r="BP8" s="21"/>
      <c r="BQ8" s="21"/>
      <c r="BR8" s="23"/>
      <c r="BS8" s="23"/>
      <c r="BT8" s="24"/>
      <c r="BU8" s="25"/>
    </row>
    <row r="9" spans="1:73" s="22" customFormat="1" ht="303" customHeight="1" x14ac:dyDescent="0.25">
      <c r="A9" s="17"/>
      <c r="B9" s="18"/>
      <c r="C9" s="24"/>
      <c r="D9" s="19"/>
      <c r="E9" s="19"/>
      <c r="F9" s="20"/>
      <c r="G9" s="18"/>
      <c r="H9" s="18"/>
      <c r="I9" s="18"/>
      <c r="J9" s="230"/>
      <c r="K9" s="18"/>
      <c r="L9" s="20"/>
      <c r="M9" s="195" t="s">
        <v>318</v>
      </c>
      <c r="N9" s="21" t="str">
        <f>AT6</f>
        <v>СТП 25 кВА (со шкафом АСУЭ в комплекте со счетчиком (МЭК-104))</v>
      </c>
      <c r="O9" s="21">
        <f>U9</f>
        <v>425.82</v>
      </c>
      <c r="P9" s="20"/>
      <c r="Q9" s="21">
        <v>35.950000000000003</v>
      </c>
      <c r="R9" s="21">
        <v>64.12</v>
      </c>
      <c r="S9" s="21">
        <v>298.24</v>
      </c>
      <c r="T9" s="21">
        <v>27.51</v>
      </c>
      <c r="U9" s="21">
        <f>SUM(Q9:T9)</f>
        <v>425.82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0"/>
      <c r="AI9" s="20"/>
      <c r="AJ9" s="20"/>
      <c r="AK9" s="21"/>
      <c r="AL9" s="196"/>
      <c r="AM9" s="20"/>
      <c r="AN9" s="20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0"/>
      <c r="BC9" s="20"/>
      <c r="BD9" s="196"/>
      <c r="BE9" s="23"/>
      <c r="BF9" s="23"/>
      <c r="BG9" s="20"/>
      <c r="BH9" s="20"/>
      <c r="BI9" s="23"/>
      <c r="BJ9" s="23"/>
      <c r="BK9" s="20"/>
      <c r="BL9" s="23"/>
      <c r="BM9" s="21"/>
      <c r="BN9" s="181"/>
      <c r="BO9" s="24"/>
      <c r="BP9" s="21"/>
      <c r="BQ9" s="21"/>
      <c r="BR9" s="23"/>
      <c r="BS9" s="23"/>
      <c r="BT9" s="24"/>
      <c r="BU9" s="25"/>
    </row>
    <row r="10" spans="1:73" s="22" customFormat="1" ht="303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230"/>
      <c r="K10" s="18"/>
      <c r="L10" s="20"/>
      <c r="M10" s="233" t="s">
        <v>310</v>
      </c>
      <c r="N10" s="20" t="s">
        <v>375</v>
      </c>
      <c r="O10" s="21">
        <f>(0.01*1177)+(2*20.42)</f>
        <v>52.61</v>
      </c>
      <c r="P10" s="21"/>
      <c r="Q10" s="21">
        <f>O10*0.11</f>
        <v>5.7870999999999997</v>
      </c>
      <c r="R10" s="21">
        <f>O10*0.83</f>
        <v>43.6663</v>
      </c>
      <c r="S10" s="21">
        <v>0</v>
      </c>
      <c r="T10" s="21">
        <f>O10*0.06</f>
        <v>3.1565999999999996</v>
      </c>
      <c r="U10" s="21">
        <f t="shared" ref="U10" si="3">SUM(Q10:T10)</f>
        <v>52.61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0"/>
      <c r="AJ10" s="20"/>
      <c r="AK10" s="21"/>
      <c r="AL10" s="196"/>
      <c r="AM10" s="20"/>
      <c r="AN10" s="20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0"/>
      <c r="BC10" s="20"/>
      <c r="BD10" s="196"/>
      <c r="BE10" s="23"/>
      <c r="BF10" s="23"/>
      <c r="BG10" s="20"/>
      <c r="BH10" s="20"/>
      <c r="BI10" s="23"/>
      <c r="BJ10" s="23"/>
      <c r="BK10" s="20"/>
      <c r="BL10" s="23"/>
      <c r="BM10" s="21"/>
      <c r="BN10" s="181"/>
      <c r="BO10" s="24"/>
      <c r="BP10" s="21"/>
      <c r="BQ10" s="21"/>
      <c r="BR10" s="23"/>
      <c r="BS10" s="23"/>
      <c r="BT10" s="24"/>
      <c r="BU10" s="25"/>
    </row>
    <row r="11" spans="1:73" s="22" customFormat="1" ht="303" customHeight="1" x14ac:dyDescent="0.25">
      <c r="A11" s="17"/>
      <c r="B11" s="18"/>
      <c r="C11" s="24"/>
      <c r="D11" s="19"/>
      <c r="E11" s="19"/>
      <c r="F11" s="20"/>
      <c r="G11" s="18"/>
      <c r="H11" s="18"/>
      <c r="I11" s="18"/>
      <c r="J11" s="231"/>
      <c r="K11" s="18"/>
      <c r="L11" s="20"/>
      <c r="M11" s="234"/>
      <c r="N11" s="20" t="s">
        <v>374</v>
      </c>
      <c r="O11" s="21">
        <f>U11</f>
        <v>8.69</v>
      </c>
      <c r="P11" s="21"/>
      <c r="Q11" s="21">
        <v>2.61</v>
      </c>
      <c r="R11" s="21">
        <v>6.08</v>
      </c>
      <c r="S11" s="21">
        <v>0</v>
      </c>
      <c r="T11" s="21">
        <v>0</v>
      </c>
      <c r="U11" s="21">
        <f>Q11+R11+S11+T11</f>
        <v>8.69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0"/>
      <c r="AJ11" s="20"/>
      <c r="AK11" s="21"/>
      <c r="AL11" s="196"/>
      <c r="AM11" s="20"/>
      <c r="AN11" s="20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0"/>
      <c r="BC11" s="20"/>
      <c r="BD11" s="196"/>
      <c r="BE11" s="23"/>
      <c r="BF11" s="23"/>
      <c r="BG11" s="20"/>
      <c r="BH11" s="20"/>
      <c r="BI11" s="23"/>
      <c r="BJ11" s="23"/>
      <c r="BK11" s="20"/>
      <c r="BL11" s="23"/>
      <c r="BM11" s="21"/>
      <c r="BN11" s="181"/>
      <c r="BO11" s="24"/>
      <c r="BP11" s="21"/>
      <c r="BQ11" s="21"/>
      <c r="BR11" s="23"/>
      <c r="BS11" s="23"/>
      <c r="BT11" s="24"/>
      <c r="BU11" s="25"/>
    </row>
    <row r="12" spans="1:73" s="22" customFormat="1" ht="409.6" customHeight="1" x14ac:dyDescent="0.25">
      <c r="A12" s="17" t="s">
        <v>335</v>
      </c>
      <c r="B12" s="18">
        <v>41892079</v>
      </c>
      <c r="C12" s="24">
        <v>43747</v>
      </c>
      <c r="D12" s="19">
        <v>458.33300000000003</v>
      </c>
      <c r="E12" s="19"/>
      <c r="F12" s="20">
        <v>14</v>
      </c>
      <c r="G12" s="18" t="s">
        <v>341</v>
      </c>
      <c r="H12" s="18" t="s">
        <v>135</v>
      </c>
      <c r="I12" s="18" t="s">
        <v>348</v>
      </c>
      <c r="J12" s="229" t="s">
        <v>354</v>
      </c>
      <c r="K12" s="229" t="s">
        <v>358</v>
      </c>
      <c r="L12" s="20"/>
      <c r="M12" s="20"/>
      <c r="N12" s="20"/>
      <c r="O12" s="21">
        <f>SUM(O13:O16)</f>
        <v>779.56565999999998</v>
      </c>
      <c r="P12" s="21">
        <f t="shared" ref="P12:U12" si="4">SUM(P13:P16)</f>
        <v>0</v>
      </c>
      <c r="Q12" s="21">
        <f t="shared" si="4"/>
        <v>88.413522600000007</v>
      </c>
      <c r="R12" s="21">
        <f t="shared" si="4"/>
        <v>645.43435440000007</v>
      </c>
      <c r="S12" s="21">
        <f t="shared" si="4"/>
        <v>2.59</v>
      </c>
      <c r="T12" s="21">
        <f t="shared" si="4"/>
        <v>43.127783000000001</v>
      </c>
      <c r="U12" s="21">
        <f t="shared" si="4"/>
        <v>779.56565999999998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0" t="s">
        <v>365</v>
      </c>
      <c r="AG12" s="21">
        <f>U13</f>
        <v>297.59566000000001</v>
      </c>
      <c r="AH12" s="20"/>
      <c r="AI12" s="20"/>
      <c r="AL12" s="196"/>
      <c r="AM12" s="20"/>
      <c r="AN12" s="20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 t="s">
        <v>243</v>
      </c>
      <c r="BC12" s="21">
        <f>U14</f>
        <v>4.62</v>
      </c>
      <c r="BD12" s="196" t="s">
        <v>364</v>
      </c>
      <c r="BE12" s="21">
        <f>U15+U16</f>
        <v>477.35</v>
      </c>
      <c r="BF12" s="20"/>
      <c r="BG12" s="20"/>
      <c r="BH12" s="20"/>
      <c r="BI12" s="23"/>
      <c r="BJ12" s="23"/>
      <c r="BK12" s="20"/>
      <c r="BL12" s="23"/>
      <c r="BM12" s="21"/>
      <c r="BN12" s="181">
        <f>AG12+BC12+BE12</f>
        <v>779.56565999999998</v>
      </c>
      <c r="BO12" s="24">
        <v>43930</v>
      </c>
      <c r="BP12" s="21" t="s">
        <v>210</v>
      </c>
      <c r="BQ12" s="21"/>
      <c r="BR12" s="23">
        <v>6</v>
      </c>
      <c r="BS12" s="23"/>
      <c r="BT12" s="24"/>
      <c r="BU12" s="25"/>
    </row>
    <row r="13" spans="1:73" s="22" customFormat="1" ht="282" customHeight="1" x14ac:dyDescent="0.25">
      <c r="A13" s="17"/>
      <c r="B13" s="18"/>
      <c r="C13" s="24"/>
      <c r="D13" s="19"/>
      <c r="E13" s="19"/>
      <c r="F13" s="20"/>
      <c r="G13" s="18"/>
      <c r="H13" s="18"/>
      <c r="I13" s="18"/>
      <c r="J13" s="230"/>
      <c r="K13" s="230"/>
      <c r="L13" s="20"/>
      <c r="M13" s="20" t="s">
        <v>315</v>
      </c>
      <c r="N13" s="20" t="str">
        <f>AF12</f>
        <v xml:space="preserve">реконструкция существующей ВЛ-10 кВ в части монтажа совместной подвеской проектируемой ВЛ-0,4 кВ на участке протяженностью 0,22 км с заменой 4-х опор </v>
      </c>
      <c r="O13" s="21">
        <f>(0.22*785.253)+(4*31.21)</f>
        <v>297.59566000000001</v>
      </c>
      <c r="P13" s="20"/>
      <c r="Q13" s="21">
        <f>O13*0.11</f>
        <v>32.735522600000003</v>
      </c>
      <c r="R13" s="21">
        <f>O13*0.84</f>
        <v>249.98035440000001</v>
      </c>
      <c r="S13" s="21">
        <v>0</v>
      </c>
      <c r="T13" s="21">
        <f>O13*0.05</f>
        <v>14.879783000000002</v>
      </c>
      <c r="U13" s="21">
        <f>SUM(Q13:T13)</f>
        <v>297.59566000000001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"/>
      <c r="AI13" s="20"/>
      <c r="AJ13" s="20"/>
      <c r="AK13" s="21"/>
      <c r="AL13" s="196"/>
      <c r="AM13" s="20"/>
      <c r="AN13" s="20"/>
      <c r="AO13" s="21"/>
      <c r="AP13" s="21"/>
      <c r="AQ13" s="21"/>
      <c r="AR13" s="21"/>
      <c r="AS13" s="21"/>
      <c r="AT13" s="181"/>
      <c r="AU13" s="21"/>
      <c r="AV13" s="21"/>
      <c r="AW13" s="21"/>
      <c r="AX13" s="21"/>
      <c r="AY13" s="21"/>
      <c r="AZ13" s="21"/>
      <c r="BA13" s="21"/>
      <c r="BB13" s="21"/>
      <c r="BC13" s="21"/>
      <c r="BD13" s="196"/>
      <c r="BE13" s="20"/>
      <c r="BF13" s="20"/>
      <c r="BG13" s="20"/>
      <c r="BH13" s="20"/>
      <c r="BI13" s="23"/>
      <c r="BJ13" s="23"/>
      <c r="BK13" s="20"/>
      <c r="BL13" s="23"/>
      <c r="BM13" s="21"/>
      <c r="BN13" s="181"/>
      <c r="BO13" s="24"/>
      <c r="BP13" s="21"/>
      <c r="BQ13" s="21"/>
      <c r="BR13" s="23"/>
      <c r="BS13" s="23"/>
      <c r="BT13" s="24"/>
      <c r="BU13" s="25"/>
    </row>
    <row r="14" spans="1:73" s="22" customFormat="1" ht="282" customHeight="1" x14ac:dyDescent="0.25">
      <c r="A14" s="17"/>
      <c r="B14" s="18"/>
      <c r="C14" s="24"/>
      <c r="D14" s="19"/>
      <c r="E14" s="19"/>
      <c r="F14" s="20"/>
      <c r="G14" s="18"/>
      <c r="H14" s="18"/>
      <c r="I14" s="18"/>
      <c r="J14" s="230"/>
      <c r="K14" s="230"/>
      <c r="L14" s="20"/>
      <c r="M14" s="20" t="s">
        <v>311</v>
      </c>
      <c r="N14" s="21" t="str">
        <f>BB12</f>
        <v>Монтаж АВ-0,4 кВ (до 63 А)</v>
      </c>
      <c r="O14" s="21">
        <f>U14</f>
        <v>4.62</v>
      </c>
      <c r="P14" s="21"/>
      <c r="Q14" s="21">
        <v>1.28</v>
      </c>
      <c r="R14" s="21">
        <v>0.75</v>
      </c>
      <c r="S14" s="21">
        <v>2.59</v>
      </c>
      <c r="T14" s="21">
        <v>0</v>
      </c>
      <c r="U14" s="21">
        <f>SUM(Q14:T14)</f>
        <v>4.62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0"/>
      <c r="AJ14" s="20"/>
      <c r="AK14" s="21"/>
      <c r="AL14" s="196"/>
      <c r="AM14" s="20"/>
      <c r="AN14" s="20"/>
      <c r="AO14" s="21"/>
      <c r="AP14" s="21"/>
      <c r="AQ14" s="21"/>
      <c r="AR14" s="21"/>
      <c r="AS14" s="21"/>
      <c r="AT14" s="181"/>
      <c r="AU14" s="21"/>
      <c r="AV14" s="21"/>
      <c r="AW14" s="21"/>
      <c r="AX14" s="21"/>
      <c r="AY14" s="21"/>
      <c r="AZ14" s="21"/>
      <c r="BA14" s="21"/>
      <c r="BB14" s="21"/>
      <c r="BC14" s="21"/>
      <c r="BD14" s="196"/>
      <c r="BE14" s="20"/>
      <c r="BF14" s="20"/>
      <c r="BG14" s="20"/>
      <c r="BH14" s="20"/>
      <c r="BI14" s="23"/>
      <c r="BJ14" s="23"/>
      <c r="BK14" s="20"/>
      <c r="BL14" s="23"/>
      <c r="BM14" s="21"/>
      <c r="BN14" s="181"/>
      <c r="BO14" s="24"/>
      <c r="BP14" s="21"/>
      <c r="BQ14" s="21"/>
      <c r="BR14" s="23"/>
      <c r="BS14" s="23"/>
      <c r="BT14" s="24"/>
      <c r="BU14" s="25"/>
    </row>
    <row r="15" spans="1:73" s="22" customFormat="1" ht="282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230"/>
      <c r="K15" s="230"/>
      <c r="L15" s="20"/>
      <c r="M15" s="233" t="s">
        <v>310</v>
      </c>
      <c r="N15" s="196">
        <v>0.4</v>
      </c>
      <c r="O15" s="21">
        <f>N15*1177</f>
        <v>470.8</v>
      </c>
      <c r="P15" s="21"/>
      <c r="Q15" s="21">
        <f>O15*0.11</f>
        <v>51.788000000000004</v>
      </c>
      <c r="R15" s="21">
        <f>O15*0.83</f>
        <v>390.76400000000001</v>
      </c>
      <c r="S15" s="21">
        <v>0</v>
      </c>
      <c r="T15" s="21">
        <f>O15*0.06</f>
        <v>28.248000000000001</v>
      </c>
      <c r="U15" s="21">
        <f t="shared" ref="U15" si="5">SUM(Q15:T15)</f>
        <v>470.8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0"/>
      <c r="AJ15" s="20"/>
      <c r="AK15" s="21"/>
      <c r="AL15" s="196"/>
      <c r="AM15" s="20"/>
      <c r="AN15" s="20"/>
      <c r="AO15" s="21"/>
      <c r="AP15" s="21"/>
      <c r="AQ15" s="21"/>
      <c r="AR15" s="21"/>
      <c r="AS15" s="21"/>
      <c r="AT15" s="181"/>
      <c r="AU15" s="21"/>
      <c r="AV15" s="21"/>
      <c r="AW15" s="21"/>
      <c r="AX15" s="21"/>
      <c r="AY15" s="21"/>
      <c r="AZ15" s="21"/>
      <c r="BA15" s="21"/>
      <c r="BB15" s="21"/>
      <c r="BC15" s="21"/>
      <c r="BD15" s="196"/>
      <c r="BE15" s="20"/>
      <c r="BF15" s="20"/>
      <c r="BG15" s="20"/>
      <c r="BH15" s="20"/>
      <c r="BI15" s="23"/>
      <c r="BJ15" s="23"/>
      <c r="BK15" s="20"/>
      <c r="BL15" s="23"/>
      <c r="BM15" s="21"/>
      <c r="BN15" s="181"/>
      <c r="BO15" s="24"/>
      <c r="BP15" s="21"/>
      <c r="BQ15" s="21"/>
      <c r="BR15" s="23"/>
      <c r="BS15" s="23"/>
      <c r="BT15" s="24"/>
      <c r="BU15" s="25"/>
    </row>
    <row r="16" spans="1:73" s="22" customFormat="1" ht="282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231"/>
      <c r="K16" s="231"/>
      <c r="L16" s="20"/>
      <c r="M16" s="234"/>
      <c r="N16" s="20" t="s">
        <v>373</v>
      </c>
      <c r="O16" s="21">
        <f>U16</f>
        <v>6.55</v>
      </c>
      <c r="P16" s="21"/>
      <c r="Q16" s="21">
        <v>2.61</v>
      </c>
      <c r="R16" s="21">
        <v>3.94</v>
      </c>
      <c r="S16" s="21">
        <v>0</v>
      </c>
      <c r="T16" s="21">
        <v>0</v>
      </c>
      <c r="U16" s="21">
        <f>Q16+R16+S16+T16</f>
        <v>6.55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196"/>
      <c r="AM16" s="20"/>
      <c r="AN16" s="20"/>
      <c r="AO16" s="21"/>
      <c r="AP16" s="21"/>
      <c r="AQ16" s="21"/>
      <c r="AR16" s="21"/>
      <c r="AS16" s="21"/>
      <c r="AT16" s="181"/>
      <c r="AU16" s="21"/>
      <c r="AV16" s="21"/>
      <c r="AW16" s="21"/>
      <c r="AX16" s="21"/>
      <c r="AY16" s="21"/>
      <c r="AZ16" s="21"/>
      <c r="BA16" s="21"/>
      <c r="BB16" s="21"/>
      <c r="BC16" s="21"/>
      <c r="BD16" s="196"/>
      <c r="BE16" s="20"/>
      <c r="BF16" s="20"/>
      <c r="BG16" s="20"/>
      <c r="BH16" s="20"/>
      <c r="BI16" s="23"/>
      <c r="BJ16" s="23"/>
      <c r="BK16" s="20"/>
      <c r="BL16" s="23"/>
      <c r="BM16" s="21"/>
      <c r="BN16" s="181"/>
      <c r="BO16" s="24"/>
      <c r="BP16" s="21"/>
      <c r="BQ16" s="21"/>
      <c r="BR16" s="23"/>
      <c r="BS16" s="23"/>
      <c r="BT16" s="24"/>
      <c r="BU16" s="25"/>
    </row>
    <row r="17" spans="1:73" s="22" customFormat="1" ht="409.5" customHeight="1" x14ac:dyDescent="0.25">
      <c r="A17" s="17" t="s">
        <v>336</v>
      </c>
      <c r="B17" s="18">
        <v>41892164</v>
      </c>
      <c r="C17" s="24">
        <v>43745</v>
      </c>
      <c r="D17" s="19">
        <v>458.33300000000003</v>
      </c>
      <c r="E17" s="19"/>
      <c r="F17" s="20">
        <v>14</v>
      </c>
      <c r="G17" s="18" t="s">
        <v>342</v>
      </c>
      <c r="H17" s="18" t="s">
        <v>135</v>
      </c>
      <c r="I17" s="18" t="s">
        <v>349</v>
      </c>
      <c r="J17" s="229" t="s">
        <v>355</v>
      </c>
      <c r="K17" s="18" t="s">
        <v>331</v>
      </c>
      <c r="L17" s="20"/>
      <c r="M17" s="20"/>
      <c r="N17" s="20"/>
      <c r="O17" s="21">
        <f>SUM(O18:O19)</f>
        <v>218.41</v>
      </c>
      <c r="P17" s="21">
        <f t="shared" ref="P17:U17" si="6">SUM(P18:P19)</f>
        <v>0</v>
      </c>
      <c r="Q17" s="21">
        <f t="shared" si="6"/>
        <v>25.914599999999997</v>
      </c>
      <c r="R17" s="21">
        <f t="shared" si="6"/>
        <v>179.78379999999999</v>
      </c>
      <c r="S17" s="21">
        <f t="shared" si="6"/>
        <v>0</v>
      </c>
      <c r="T17" s="21">
        <f t="shared" si="6"/>
        <v>12.711599999999999</v>
      </c>
      <c r="U17" s="21">
        <f t="shared" si="6"/>
        <v>218.41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196"/>
      <c r="AM17" s="21"/>
      <c r="AN17" s="20"/>
      <c r="AO17" s="21"/>
      <c r="AP17" s="21"/>
      <c r="AQ17" s="21"/>
      <c r="AR17" s="21"/>
      <c r="AS17" s="21"/>
      <c r="AT17" s="196"/>
      <c r="AU17" s="21"/>
      <c r="AV17" s="21"/>
      <c r="AW17" s="21"/>
      <c r="AX17" s="21"/>
      <c r="AY17" s="21"/>
      <c r="AZ17" s="21"/>
      <c r="BA17" s="21"/>
      <c r="BB17" s="20"/>
      <c r="BC17" s="20"/>
      <c r="BD17" s="196" t="s">
        <v>366</v>
      </c>
      <c r="BE17" s="21">
        <f>U18+U19</f>
        <v>218.41</v>
      </c>
      <c r="BF17" s="20"/>
      <c r="BG17" s="20"/>
      <c r="BH17" s="20"/>
      <c r="BI17" s="23"/>
      <c r="BJ17" s="23"/>
      <c r="BK17" s="20"/>
      <c r="BL17" s="23"/>
      <c r="BM17" s="21"/>
      <c r="BN17" s="181">
        <f t="shared" si="1"/>
        <v>218.41</v>
      </c>
      <c r="BO17" s="24">
        <v>43928</v>
      </c>
      <c r="BP17" s="21" t="s">
        <v>210</v>
      </c>
      <c r="BQ17" s="21"/>
      <c r="BR17" s="23">
        <v>6</v>
      </c>
      <c r="BS17" s="23"/>
      <c r="BT17" s="24"/>
      <c r="BU17" s="25"/>
    </row>
    <row r="18" spans="1:73" s="22" customFormat="1" ht="339.75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230"/>
      <c r="K18" s="18"/>
      <c r="L18" s="20"/>
      <c r="M18" s="233" t="s">
        <v>310</v>
      </c>
      <c r="N18" s="196">
        <v>0.18</v>
      </c>
      <c r="O18" s="21">
        <f>N18*1177</f>
        <v>211.85999999999999</v>
      </c>
      <c r="P18" s="21"/>
      <c r="Q18" s="21">
        <f>O18*0.11</f>
        <v>23.304599999999997</v>
      </c>
      <c r="R18" s="21">
        <f>O18*0.83</f>
        <v>175.84379999999999</v>
      </c>
      <c r="S18" s="21">
        <v>0</v>
      </c>
      <c r="T18" s="21">
        <f>O18*0.06</f>
        <v>12.711599999999999</v>
      </c>
      <c r="U18" s="21">
        <f t="shared" ref="U18" si="7">SUM(Q18:T18)</f>
        <v>211.85999999999999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196"/>
      <c r="AM18" s="21"/>
      <c r="AN18" s="20"/>
      <c r="AO18" s="21"/>
      <c r="AP18" s="21"/>
      <c r="AQ18" s="21"/>
      <c r="AR18" s="21"/>
      <c r="AS18" s="21"/>
      <c r="AT18" s="196"/>
      <c r="AU18" s="21"/>
      <c r="AV18" s="21"/>
      <c r="AW18" s="21"/>
      <c r="AX18" s="21"/>
      <c r="AY18" s="21"/>
      <c r="AZ18" s="21"/>
      <c r="BA18" s="21"/>
      <c r="BB18" s="20"/>
      <c r="BC18" s="20"/>
      <c r="BD18" s="196"/>
      <c r="BE18" s="20"/>
      <c r="BF18" s="20"/>
      <c r="BG18" s="20"/>
      <c r="BH18" s="20"/>
      <c r="BI18" s="23"/>
      <c r="BJ18" s="23"/>
      <c r="BK18" s="20"/>
      <c r="BL18" s="23"/>
      <c r="BM18" s="21"/>
      <c r="BN18" s="181"/>
      <c r="BO18" s="24"/>
      <c r="BP18" s="21"/>
      <c r="BQ18" s="21"/>
      <c r="BR18" s="23"/>
      <c r="BS18" s="23"/>
      <c r="BT18" s="24"/>
      <c r="BU18" s="25"/>
    </row>
    <row r="19" spans="1:73" s="22" customFormat="1" ht="339.7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231"/>
      <c r="K19" s="18"/>
      <c r="L19" s="20"/>
      <c r="M19" s="234"/>
      <c r="N19" s="20" t="s">
        <v>373</v>
      </c>
      <c r="O19" s="21">
        <f>U19</f>
        <v>6.55</v>
      </c>
      <c r="P19" s="21"/>
      <c r="Q19" s="21">
        <v>2.61</v>
      </c>
      <c r="R19" s="21">
        <v>3.94</v>
      </c>
      <c r="S19" s="21">
        <v>0</v>
      </c>
      <c r="T19" s="21">
        <v>0</v>
      </c>
      <c r="U19" s="21">
        <f>Q19+R19+S19+T19</f>
        <v>6.55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196"/>
      <c r="AM19" s="21"/>
      <c r="AN19" s="20"/>
      <c r="AO19" s="21"/>
      <c r="AP19" s="21"/>
      <c r="AQ19" s="21"/>
      <c r="AR19" s="21"/>
      <c r="AS19" s="21"/>
      <c r="AT19" s="196"/>
      <c r="AU19" s="21"/>
      <c r="AV19" s="21"/>
      <c r="AW19" s="21"/>
      <c r="AX19" s="21"/>
      <c r="AY19" s="21"/>
      <c r="AZ19" s="21"/>
      <c r="BA19" s="21"/>
      <c r="BB19" s="20"/>
      <c r="BC19" s="20"/>
      <c r="BD19" s="196"/>
      <c r="BE19" s="20"/>
      <c r="BF19" s="20"/>
      <c r="BG19" s="20"/>
      <c r="BH19" s="20"/>
      <c r="BI19" s="23"/>
      <c r="BJ19" s="23"/>
      <c r="BK19" s="20"/>
      <c r="BL19" s="23"/>
      <c r="BM19" s="21"/>
      <c r="BN19" s="181"/>
      <c r="BO19" s="24"/>
      <c r="BP19" s="21"/>
      <c r="BQ19" s="21"/>
      <c r="BR19" s="23"/>
      <c r="BS19" s="23"/>
      <c r="BT19" s="24"/>
      <c r="BU19" s="25"/>
    </row>
    <row r="20" spans="1:73" s="22" customFormat="1" ht="409.5" customHeight="1" x14ac:dyDescent="0.25">
      <c r="A20" s="17" t="s">
        <v>337</v>
      </c>
      <c r="B20" s="18">
        <v>41894068</v>
      </c>
      <c r="C20" s="24">
        <v>43755</v>
      </c>
      <c r="D20" s="19">
        <v>11110.67</v>
      </c>
      <c r="E20" s="19"/>
      <c r="F20" s="20">
        <v>7</v>
      </c>
      <c r="G20" s="18" t="s">
        <v>343</v>
      </c>
      <c r="H20" s="18" t="s">
        <v>135</v>
      </c>
      <c r="I20" s="18" t="s">
        <v>350</v>
      </c>
      <c r="J20" s="229" t="s">
        <v>377</v>
      </c>
      <c r="K20" s="18" t="s">
        <v>359</v>
      </c>
      <c r="L20" s="20"/>
      <c r="M20" s="20"/>
      <c r="N20" s="20"/>
      <c r="O20" s="21">
        <f>SUM(O21:O22)</f>
        <v>112.47999999999999</v>
      </c>
      <c r="P20" s="21">
        <f t="shared" ref="P20" si="8">SUM(P21:P22)</f>
        <v>0</v>
      </c>
      <c r="Q20" s="21">
        <f t="shared" ref="Q20" si="9">SUM(Q21:Q22)</f>
        <v>14.262299999999998</v>
      </c>
      <c r="R20" s="21">
        <f t="shared" ref="R20" si="10">SUM(R21:R22)</f>
        <v>91.861899999999991</v>
      </c>
      <c r="S20" s="21">
        <f t="shared" ref="S20" si="11">SUM(S21:S22)</f>
        <v>0</v>
      </c>
      <c r="T20" s="21">
        <f t="shared" ref="T20" si="12">SUM(T21:T22)</f>
        <v>6.3557999999999995</v>
      </c>
      <c r="U20" s="21">
        <f t="shared" ref="U20" si="13">SUM(U21:U22)</f>
        <v>112.47999999999999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0"/>
      <c r="AJ20" s="20"/>
      <c r="AK20" s="21"/>
      <c r="AL20" s="196"/>
      <c r="AM20" s="20"/>
      <c r="AN20" s="20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0"/>
      <c r="BC20" s="20"/>
      <c r="BD20" s="196" t="s">
        <v>368</v>
      </c>
      <c r="BE20" s="23">
        <f>U21+U22</f>
        <v>112.47999999999999</v>
      </c>
      <c r="BF20" s="23"/>
      <c r="BG20" s="20"/>
      <c r="BH20" s="20"/>
      <c r="BI20" s="23"/>
      <c r="BJ20" s="23"/>
      <c r="BK20" s="20"/>
      <c r="BL20" s="23"/>
      <c r="BM20" s="21"/>
      <c r="BN20" s="181">
        <f t="shared" si="1"/>
        <v>112.47999999999999</v>
      </c>
      <c r="BO20" s="24">
        <v>44121</v>
      </c>
      <c r="BP20" s="21" t="s">
        <v>367</v>
      </c>
      <c r="BQ20" s="21"/>
      <c r="BR20" s="23">
        <v>12</v>
      </c>
      <c r="BS20" s="23"/>
      <c r="BT20" s="24"/>
      <c r="BU20" s="25"/>
    </row>
    <row r="21" spans="1:73" s="22" customFormat="1" ht="408.7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230"/>
      <c r="K21" s="18"/>
      <c r="L21" s="20"/>
      <c r="M21" s="233" t="s">
        <v>310</v>
      </c>
      <c r="N21" s="196">
        <v>0.09</v>
      </c>
      <c r="O21" s="21">
        <f>N21*1177</f>
        <v>105.92999999999999</v>
      </c>
      <c r="P21" s="21"/>
      <c r="Q21" s="21">
        <f>O21*0.11</f>
        <v>11.652299999999999</v>
      </c>
      <c r="R21" s="21">
        <f>O21*0.83</f>
        <v>87.921899999999994</v>
      </c>
      <c r="S21" s="21">
        <v>0</v>
      </c>
      <c r="T21" s="21">
        <f>O21*0.06</f>
        <v>6.3557999999999995</v>
      </c>
      <c r="U21" s="21">
        <f t="shared" ref="U21" si="14">SUM(Q21:T21)</f>
        <v>105.92999999999999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0"/>
      <c r="AJ21" s="20"/>
      <c r="AK21" s="21"/>
      <c r="AL21" s="196"/>
      <c r="AM21" s="20"/>
      <c r="AN21" s="20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0"/>
      <c r="BC21" s="20"/>
      <c r="BD21" s="196"/>
      <c r="BE21" s="23"/>
      <c r="BF21" s="23"/>
      <c r="BG21" s="20"/>
      <c r="BH21" s="20"/>
      <c r="BI21" s="23"/>
      <c r="BJ21" s="23"/>
      <c r="BK21" s="20"/>
      <c r="BL21" s="23"/>
      <c r="BM21" s="21"/>
      <c r="BN21" s="181"/>
      <c r="BO21" s="24"/>
      <c r="BP21" s="21"/>
      <c r="BQ21" s="21"/>
      <c r="BR21" s="23"/>
      <c r="BS21" s="23"/>
      <c r="BT21" s="24"/>
      <c r="BU21" s="25"/>
    </row>
    <row r="22" spans="1:73" s="22" customFormat="1" ht="408.75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231"/>
      <c r="K22" s="18"/>
      <c r="L22" s="20"/>
      <c r="M22" s="234"/>
      <c r="N22" s="20" t="s">
        <v>373</v>
      </c>
      <c r="O22" s="21">
        <f>U22</f>
        <v>6.55</v>
      </c>
      <c r="P22" s="21"/>
      <c r="Q22" s="21">
        <v>2.61</v>
      </c>
      <c r="R22" s="21">
        <v>3.94</v>
      </c>
      <c r="S22" s="21">
        <v>0</v>
      </c>
      <c r="T22" s="21">
        <v>0</v>
      </c>
      <c r="U22" s="21">
        <f>Q22+R22+S22+T22</f>
        <v>6.55</v>
      </c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0"/>
      <c r="AJ22" s="20"/>
      <c r="AK22" s="21"/>
      <c r="AL22" s="196"/>
      <c r="AM22" s="20"/>
      <c r="AN22" s="20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0"/>
      <c r="BC22" s="20"/>
      <c r="BD22" s="196"/>
      <c r="BE22" s="23"/>
      <c r="BF22" s="23"/>
      <c r="BG22" s="20"/>
      <c r="BH22" s="20"/>
      <c r="BI22" s="23"/>
      <c r="BJ22" s="23"/>
      <c r="BK22" s="20"/>
      <c r="BL22" s="23"/>
      <c r="BM22" s="21"/>
      <c r="BN22" s="181"/>
      <c r="BO22" s="24"/>
      <c r="BP22" s="21"/>
      <c r="BQ22" s="21"/>
      <c r="BR22" s="23"/>
      <c r="BS22" s="23"/>
      <c r="BT22" s="24"/>
      <c r="BU22" s="25"/>
    </row>
    <row r="23" spans="1:73" s="22" customFormat="1" ht="409.5" customHeight="1" x14ac:dyDescent="0.25">
      <c r="A23" s="17" t="s">
        <v>338</v>
      </c>
      <c r="B23" s="18">
        <v>41894105</v>
      </c>
      <c r="C23" s="24">
        <v>43754</v>
      </c>
      <c r="D23" s="19">
        <v>458.33300000000003</v>
      </c>
      <c r="E23" s="19"/>
      <c r="F23" s="20">
        <v>10</v>
      </c>
      <c r="G23" s="18" t="s">
        <v>344</v>
      </c>
      <c r="H23" s="18" t="s">
        <v>135</v>
      </c>
      <c r="I23" s="18" t="s">
        <v>351</v>
      </c>
      <c r="J23" s="229" t="s">
        <v>356</v>
      </c>
      <c r="K23" s="229" t="s">
        <v>360</v>
      </c>
      <c r="L23" s="20"/>
      <c r="M23" s="20"/>
      <c r="N23" s="20"/>
      <c r="O23" s="21">
        <f>SUM(O24:O29)</f>
        <v>2788.25</v>
      </c>
      <c r="P23" s="21">
        <f t="shared" ref="P23:U23" si="15">SUM(P24:P29)</f>
        <v>0</v>
      </c>
      <c r="Q23" s="21">
        <f t="shared" si="15"/>
        <v>280.31670000000003</v>
      </c>
      <c r="R23" s="21">
        <f t="shared" si="15"/>
        <v>1902.5876000000001</v>
      </c>
      <c r="S23" s="21">
        <f t="shared" si="15"/>
        <v>457.65999999999997</v>
      </c>
      <c r="T23" s="21">
        <f t="shared" si="15"/>
        <v>147.68570000000003</v>
      </c>
      <c r="U23" s="21">
        <f t="shared" si="15"/>
        <v>2788.25</v>
      </c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 t="s">
        <v>371</v>
      </c>
      <c r="AG23" s="21">
        <f>U24</f>
        <v>29.05</v>
      </c>
      <c r="AH23" s="20">
        <v>1.3</v>
      </c>
      <c r="AI23" s="21">
        <f>U25</f>
        <v>1669.2</v>
      </c>
      <c r="AJ23" s="20"/>
      <c r="AK23" s="21"/>
      <c r="AL23" s="196">
        <v>3</v>
      </c>
      <c r="AM23" s="21">
        <f>U26</f>
        <v>207</v>
      </c>
      <c r="AN23" s="20"/>
      <c r="AO23" s="21"/>
      <c r="AP23" s="21"/>
      <c r="AQ23" s="21"/>
      <c r="AR23" s="21"/>
      <c r="AS23" s="21"/>
      <c r="AT23" s="21" t="s">
        <v>369</v>
      </c>
      <c r="AU23" s="21">
        <f>U27</f>
        <v>452.72999999999996</v>
      </c>
      <c r="AV23" s="21"/>
      <c r="AW23" s="21"/>
      <c r="AX23" s="21"/>
      <c r="AY23" s="21"/>
      <c r="AZ23" s="21"/>
      <c r="BA23" s="21"/>
      <c r="BB23" s="20"/>
      <c r="BC23" s="20"/>
      <c r="BD23" s="196" t="s">
        <v>370</v>
      </c>
      <c r="BE23" s="23">
        <f>U28+U29</f>
        <v>430.27</v>
      </c>
      <c r="BF23" s="23"/>
      <c r="BG23" s="20"/>
      <c r="BH23" s="20"/>
      <c r="BI23" s="23"/>
      <c r="BJ23" s="23"/>
      <c r="BK23" s="20"/>
      <c r="BL23" s="23"/>
      <c r="BM23" s="21"/>
      <c r="BN23" s="181">
        <f t="shared" si="1"/>
        <v>2788.25</v>
      </c>
      <c r="BO23" s="24">
        <v>43937</v>
      </c>
      <c r="BP23" s="21" t="s">
        <v>372</v>
      </c>
      <c r="BQ23" s="21"/>
      <c r="BR23" s="23">
        <v>6</v>
      </c>
      <c r="BS23" s="23"/>
      <c r="BT23" s="24"/>
      <c r="BU23" s="25"/>
    </row>
    <row r="24" spans="1:73" s="22" customFormat="1" ht="167.45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230"/>
      <c r="K24" s="230"/>
      <c r="L24" s="20"/>
      <c r="M24" s="20" t="s">
        <v>315</v>
      </c>
      <c r="N24" s="21" t="str">
        <f>AF23</f>
        <v>реконструкция существующей ВЛ-10 кВ в части монтажа одной дополнительной  опоры</v>
      </c>
      <c r="O24" s="21">
        <v>29.05</v>
      </c>
      <c r="P24" s="21"/>
      <c r="Q24" s="21">
        <f>O24*0.11</f>
        <v>3.1955</v>
      </c>
      <c r="R24" s="21">
        <f>O24*0.84</f>
        <v>24.402000000000001</v>
      </c>
      <c r="S24" s="21">
        <v>0</v>
      </c>
      <c r="T24" s="21">
        <f>O24*0.05</f>
        <v>1.4525000000000001</v>
      </c>
      <c r="U24" s="21">
        <f>SUM(Q24:T24)</f>
        <v>29.05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0"/>
      <c r="AJ24" s="20"/>
      <c r="AK24" s="21"/>
      <c r="AL24" s="196"/>
      <c r="AM24" s="20"/>
      <c r="AN24" s="20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0"/>
      <c r="BC24" s="20"/>
      <c r="BD24" s="196"/>
      <c r="BE24" s="23"/>
      <c r="BF24" s="23"/>
      <c r="BG24" s="20"/>
      <c r="BH24" s="20"/>
      <c r="BI24" s="23"/>
      <c r="BJ24" s="23"/>
      <c r="BK24" s="20"/>
      <c r="BL24" s="23"/>
      <c r="BM24" s="21"/>
      <c r="BN24" s="181"/>
      <c r="BO24" s="24"/>
      <c r="BP24" s="21"/>
      <c r="BQ24" s="21"/>
      <c r="BR24" s="23"/>
      <c r="BS24" s="23"/>
      <c r="BT24" s="24"/>
      <c r="BU24" s="25"/>
    </row>
    <row r="25" spans="1:73" s="22" customFormat="1" ht="167.4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230"/>
      <c r="K25" s="230"/>
      <c r="L25" s="20"/>
      <c r="M25" s="20" t="s">
        <v>314</v>
      </c>
      <c r="N25" s="196">
        <f>AH23</f>
        <v>1.3</v>
      </c>
      <c r="O25" s="20">
        <f>N25*1284</f>
        <v>1669.2</v>
      </c>
      <c r="P25" s="20"/>
      <c r="Q25" s="21">
        <f>O25*0.11</f>
        <v>183.61199999999999</v>
      </c>
      <c r="R25" s="21">
        <f>O25*0.84</f>
        <v>1402.1279999999999</v>
      </c>
      <c r="S25" s="21">
        <v>0</v>
      </c>
      <c r="T25" s="21">
        <f>O25*0.05</f>
        <v>83.460000000000008</v>
      </c>
      <c r="U25" s="21">
        <f>SUM(Q25:T25)</f>
        <v>1669.2</v>
      </c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0"/>
      <c r="AJ25" s="20"/>
      <c r="AK25" s="21"/>
      <c r="AL25" s="196"/>
      <c r="AM25" s="20"/>
      <c r="AN25" s="20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0"/>
      <c r="BC25" s="20"/>
      <c r="BD25" s="196"/>
      <c r="BE25" s="23"/>
      <c r="BF25" s="23"/>
      <c r="BG25" s="20"/>
      <c r="BH25" s="20"/>
      <c r="BI25" s="23"/>
      <c r="BJ25" s="23"/>
      <c r="BK25" s="20"/>
      <c r="BL25" s="23"/>
      <c r="BM25" s="21"/>
      <c r="BN25" s="181"/>
      <c r="BO25" s="24"/>
      <c r="BP25" s="21"/>
      <c r="BQ25" s="21"/>
      <c r="BR25" s="23"/>
      <c r="BS25" s="23"/>
      <c r="BT25" s="24"/>
      <c r="BU25" s="25"/>
    </row>
    <row r="26" spans="1:73" s="22" customFormat="1" ht="167.4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230"/>
      <c r="K26" s="230"/>
      <c r="L26" s="20"/>
      <c r="M26" s="20" t="s">
        <v>316</v>
      </c>
      <c r="N26" s="196">
        <f>AL23</f>
        <v>3</v>
      </c>
      <c r="O26" s="21">
        <f>U26</f>
        <v>207</v>
      </c>
      <c r="P26" s="20"/>
      <c r="Q26" s="21">
        <f>3*2.78</f>
        <v>8.34</v>
      </c>
      <c r="R26" s="21">
        <f>3*18.77</f>
        <v>56.31</v>
      </c>
      <c r="S26" s="21">
        <f>3*44.17</f>
        <v>132.51</v>
      </c>
      <c r="T26" s="21">
        <f>3*3.28</f>
        <v>9.84</v>
      </c>
      <c r="U26" s="21">
        <f>SUM(Q26:T26)</f>
        <v>207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0"/>
      <c r="AJ26" s="20"/>
      <c r="AK26" s="21"/>
      <c r="AL26" s="196"/>
      <c r="AM26" s="20"/>
      <c r="AN26" s="20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0"/>
      <c r="BC26" s="20"/>
      <c r="BD26" s="196"/>
      <c r="BE26" s="23"/>
      <c r="BF26" s="23"/>
      <c r="BG26" s="20"/>
      <c r="BH26" s="20"/>
      <c r="BI26" s="23"/>
      <c r="BJ26" s="23"/>
      <c r="BK26" s="20"/>
      <c r="BL26" s="23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167.45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230"/>
      <c r="K27" s="230"/>
      <c r="L27" s="20"/>
      <c r="M27" s="195" t="s">
        <v>318</v>
      </c>
      <c r="N27" s="21" t="str">
        <f>AT23</f>
        <v>СТП 63 кВА (со шкафом АСУЭ в комплекте со счетчиком (МЭК-104))</v>
      </c>
      <c r="O27" s="21">
        <f>U27</f>
        <v>452.72999999999996</v>
      </c>
      <c r="P27" s="20"/>
      <c r="Q27" s="21">
        <v>35.950000000000003</v>
      </c>
      <c r="R27" s="21">
        <v>64.12</v>
      </c>
      <c r="S27" s="21">
        <v>325.14999999999998</v>
      </c>
      <c r="T27" s="21">
        <v>27.51</v>
      </c>
      <c r="U27" s="21">
        <f>SUM(Q27:T27)</f>
        <v>452.72999999999996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196"/>
      <c r="AM27" s="20"/>
      <c r="AN27" s="20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0"/>
      <c r="BC27" s="20"/>
      <c r="BD27" s="196"/>
      <c r="BE27" s="23"/>
      <c r="BF27" s="23"/>
      <c r="BG27" s="20"/>
      <c r="BH27" s="20"/>
      <c r="BI27" s="23"/>
      <c r="BJ27" s="23"/>
      <c r="BK27" s="20"/>
      <c r="BL27" s="23"/>
      <c r="BM27" s="21"/>
      <c r="BN27" s="181"/>
      <c r="BO27" s="24"/>
      <c r="BP27" s="21"/>
      <c r="BQ27" s="21"/>
      <c r="BR27" s="23"/>
      <c r="BS27" s="23"/>
      <c r="BT27" s="24"/>
      <c r="BU27" s="25"/>
    </row>
    <row r="28" spans="1:73" s="22" customFormat="1" ht="167.4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230"/>
      <c r="K28" s="230"/>
      <c r="L28" s="20"/>
      <c r="M28" s="233" t="s">
        <v>310</v>
      </c>
      <c r="N28" s="196">
        <v>0.36</v>
      </c>
      <c r="O28" s="21">
        <f>N28*1177</f>
        <v>423.71999999999997</v>
      </c>
      <c r="P28" s="21"/>
      <c r="Q28" s="21">
        <f>O28*0.11</f>
        <v>46.609199999999994</v>
      </c>
      <c r="R28" s="21">
        <f>O28*0.83</f>
        <v>351.68759999999997</v>
      </c>
      <c r="S28" s="21">
        <v>0</v>
      </c>
      <c r="T28" s="21">
        <f>O28*0.06</f>
        <v>25.423199999999998</v>
      </c>
      <c r="U28" s="21">
        <f t="shared" ref="U28" si="16">SUM(Q28:T28)</f>
        <v>423.71999999999997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196"/>
      <c r="AM28" s="20"/>
      <c r="AN28" s="20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0"/>
      <c r="BC28" s="20"/>
      <c r="BD28" s="196"/>
      <c r="BE28" s="23"/>
      <c r="BF28" s="23"/>
      <c r="BG28" s="20"/>
      <c r="BH28" s="20"/>
      <c r="BI28" s="23"/>
      <c r="BJ28" s="23"/>
      <c r="BK28" s="20"/>
      <c r="BL28" s="23"/>
      <c r="BM28" s="21"/>
      <c r="BN28" s="181"/>
      <c r="BO28" s="24"/>
      <c r="BP28" s="21"/>
      <c r="BQ28" s="21"/>
      <c r="BR28" s="23"/>
      <c r="BS28" s="23"/>
      <c r="BT28" s="24"/>
      <c r="BU28" s="25"/>
    </row>
    <row r="29" spans="1:73" s="22" customFormat="1" ht="167.4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231"/>
      <c r="K29" s="231"/>
      <c r="L29" s="20"/>
      <c r="M29" s="234"/>
      <c r="N29" s="20" t="s">
        <v>373</v>
      </c>
      <c r="O29" s="21">
        <f>U29</f>
        <v>6.55</v>
      </c>
      <c r="P29" s="21"/>
      <c r="Q29" s="21">
        <v>2.61</v>
      </c>
      <c r="R29" s="21">
        <v>3.94</v>
      </c>
      <c r="S29" s="21">
        <v>0</v>
      </c>
      <c r="T29" s="21">
        <v>0</v>
      </c>
      <c r="U29" s="21">
        <f>Q29+R29+S29+T29</f>
        <v>6.55</v>
      </c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0"/>
      <c r="AJ29" s="20"/>
      <c r="AK29" s="21"/>
      <c r="AL29" s="196"/>
      <c r="AM29" s="20"/>
      <c r="AN29" s="20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0"/>
      <c r="BC29" s="20"/>
      <c r="BD29" s="196"/>
      <c r="BE29" s="23"/>
      <c r="BF29" s="23"/>
      <c r="BG29" s="20"/>
      <c r="BH29" s="20"/>
      <c r="BI29" s="23"/>
      <c r="BJ29" s="23"/>
      <c r="BK29" s="20"/>
      <c r="BL29" s="23"/>
      <c r="BM29" s="21"/>
      <c r="BN29" s="181"/>
      <c r="BO29" s="24"/>
      <c r="BP29" s="21"/>
      <c r="BQ29" s="21"/>
      <c r="BR29" s="23"/>
      <c r="BS29" s="23"/>
      <c r="BT29" s="24"/>
      <c r="BU29" s="25"/>
    </row>
    <row r="30" spans="1:73" s="224" customFormat="1" ht="409.5" x14ac:dyDescent="0.25">
      <c r="A30" s="214"/>
      <c r="B30" s="215"/>
      <c r="C30" s="214"/>
      <c r="D30" s="216"/>
      <c r="E30" s="216"/>
      <c r="F30" s="217"/>
      <c r="G30" s="215"/>
      <c r="H30" s="215"/>
      <c r="I30" s="215"/>
      <c r="J30" s="215"/>
      <c r="K30" s="215"/>
      <c r="L30" s="217"/>
      <c r="M30" s="217"/>
      <c r="N30" s="217" t="s">
        <v>376</v>
      </c>
      <c r="O30" s="218">
        <f>O3+O6+O12+O17+O20+O23</f>
        <v>5114.0756600000004</v>
      </c>
      <c r="P30" s="218">
        <f t="shared" ref="P30:U30" si="17">P3+P6+P12+P17+P20+P23</f>
        <v>0</v>
      </c>
      <c r="Q30" s="218">
        <f t="shared" si="17"/>
        <v>530.20582260000003</v>
      </c>
      <c r="R30" s="218">
        <f t="shared" si="17"/>
        <v>3501.5587544</v>
      </c>
      <c r="S30" s="218">
        <f t="shared" si="17"/>
        <v>802.66</v>
      </c>
      <c r="T30" s="218">
        <f t="shared" si="17"/>
        <v>279.65108300000003</v>
      </c>
      <c r="U30" s="218">
        <f t="shared" si="17"/>
        <v>5114.0756600000004</v>
      </c>
      <c r="V30" s="218" t="e">
        <f>V3+V6+V12+V17+V20+V23+#REF!+#REF!+#REF!+#REF!+#REF!+#REF!+#REF!+#REF!+#REF!+#REF!+#REF!+#REF!+#REF!</f>
        <v>#REF!</v>
      </c>
      <c r="W30" s="218" t="e">
        <f>W3+W6+W12+W17+W20+W23+#REF!+#REF!+#REF!+#REF!+#REF!+#REF!+#REF!+#REF!+#REF!+#REF!+#REF!+#REF!+#REF!</f>
        <v>#REF!</v>
      </c>
      <c r="X30" s="218" t="e">
        <f>X3+X6+X12+X17+X20+X23+#REF!+#REF!+#REF!+#REF!+#REF!+#REF!+#REF!+#REF!+#REF!+#REF!+#REF!+#REF!+#REF!</f>
        <v>#REF!</v>
      </c>
      <c r="Y30" s="218" t="e">
        <f>Y3+Y6+Y12+Y17+Y20+Y23+#REF!+#REF!+#REF!+#REF!+#REF!+#REF!+#REF!+#REF!+#REF!+#REF!+#REF!+#REF!+#REF!</f>
        <v>#REF!</v>
      </c>
      <c r="Z30" s="218" t="e">
        <f>Z3+Z6+Z12+Z17+Z20+Z23+#REF!+#REF!+#REF!+#REF!+#REF!+#REF!+#REF!+#REF!+#REF!+#REF!+#REF!+#REF!+#REF!</f>
        <v>#REF!</v>
      </c>
      <c r="AA30" s="218" t="e">
        <f>AA3+AA6+AA12+AA17+AA20+AA23+#REF!+#REF!+#REF!+#REF!+#REF!+#REF!+#REF!+#REF!+#REF!+#REF!+#REF!+#REF!+#REF!</f>
        <v>#REF!</v>
      </c>
      <c r="AB30" s="218" t="e">
        <f>AB3+AB6+AB12+AB17+AB20+AB23+#REF!+#REF!+#REF!+#REF!+#REF!+#REF!+#REF!+#REF!+#REF!+#REF!+#REF!+#REF!+#REF!</f>
        <v>#REF!</v>
      </c>
      <c r="AC30" s="218" t="e">
        <f>AC3+AC6+AC12+AC17+AC20+AC23+#REF!+#REF!+#REF!+#REF!+#REF!+#REF!+#REF!+#REF!+#REF!+#REF!+#REF!+#REF!+#REF!</f>
        <v>#REF!</v>
      </c>
      <c r="AD30" s="218" t="e">
        <f>AD3+AD6+AD12+AD17+AD20+AD23+#REF!+#REF!+#REF!+#REF!+#REF!+#REF!+#REF!+#REF!+#REF!+#REF!+#REF!+#REF!+#REF!</f>
        <v>#REF!</v>
      </c>
      <c r="AE30" s="218" t="e">
        <f>AE3+AE6+AE12+AE17+AE20+AE23+#REF!+#REF!+#REF!+#REF!+#REF!+#REF!+#REF!+#REF!+#REF!+#REF!+#REF!+#REF!+#REF!</f>
        <v>#REF!</v>
      </c>
      <c r="AF30" s="213" t="s">
        <v>387</v>
      </c>
      <c r="AG30" s="218">
        <f t="shared" ref="AG30:AM30" si="18">AG3+AG6+AG12+AG17+AG20+AG23</f>
        <v>326.64566000000002</v>
      </c>
      <c r="AH30" s="218">
        <f t="shared" si="18"/>
        <v>1.55</v>
      </c>
      <c r="AI30" s="218">
        <f t="shared" si="18"/>
        <v>1990.2</v>
      </c>
      <c r="AJ30" s="218">
        <f t="shared" si="18"/>
        <v>0</v>
      </c>
      <c r="AK30" s="218">
        <f t="shared" si="18"/>
        <v>0</v>
      </c>
      <c r="AL30" s="218">
        <f t="shared" si="18"/>
        <v>4</v>
      </c>
      <c r="AM30" s="218">
        <f t="shared" si="18"/>
        <v>276</v>
      </c>
      <c r="AN30" s="218" t="e">
        <f>AN3+AN6+AN12+AN17+AN20+AN23+#REF!+#REF!+#REF!+#REF!+#REF!+#REF!+#REF!+#REF!+#REF!+#REF!+#REF!+#REF!+#REF!</f>
        <v>#REF!</v>
      </c>
      <c r="AO30" s="218" t="e">
        <f>AO3+AO6+AO12+AO17+AO20+AO23+#REF!+#REF!+#REF!+#REF!+#REF!+#REF!+#REF!+#REF!+#REF!+#REF!+#REF!+#REF!+#REF!</f>
        <v>#REF!</v>
      </c>
      <c r="AP30" s="218" t="e">
        <f>AP3+AP6+AP12+AP17+AP20+AP23+#REF!+#REF!+#REF!+#REF!+#REF!+#REF!+#REF!+#REF!+#REF!+#REF!+#REF!+#REF!+#REF!</f>
        <v>#REF!</v>
      </c>
      <c r="AQ30" s="218" t="e">
        <f>AQ3+AQ6+AQ12+AQ17+AQ20+AQ23+#REF!+#REF!+#REF!+#REF!+#REF!+#REF!+#REF!+#REF!+#REF!+#REF!+#REF!+#REF!+#REF!</f>
        <v>#REF!</v>
      </c>
      <c r="AR30" s="218" t="e">
        <f>AR3+AR6+AR12+AR17+AR20+AR23+#REF!+#REF!+#REF!+#REF!+#REF!+#REF!+#REF!+#REF!+#REF!+#REF!+#REF!+#REF!+#REF!</f>
        <v>#REF!</v>
      </c>
      <c r="AS30" s="218" t="e">
        <f>AS3+AS6+AS12+AS17+AS20+AS23+#REF!+#REF!+#REF!+#REF!+#REF!+#REF!+#REF!+#REF!+#REF!+#REF!+#REF!+#REF!+#REF!</f>
        <v>#REF!</v>
      </c>
      <c r="AT30" s="218" t="s">
        <v>390</v>
      </c>
      <c r="AU30" s="218">
        <f t="shared" ref="AU30" si="19">AU3+AU6+AU12+AU17+AU20+AU23</f>
        <v>878.55</v>
      </c>
      <c r="AV30" s="218" t="e">
        <f>AV3+AV6+AV12+AV17+AV20+AV23+#REF!+#REF!+#REF!+#REF!+#REF!+#REF!+#REF!+#REF!+#REF!+#REF!+#REF!+#REF!+#REF!</f>
        <v>#REF!</v>
      </c>
      <c r="AW30" s="218" t="e">
        <f>AW3+AW6+AW12+AW17+AW20+AW23+#REF!+#REF!+#REF!+#REF!+#REF!+#REF!+#REF!+#REF!+#REF!+#REF!+#REF!+#REF!+#REF!</f>
        <v>#REF!</v>
      </c>
      <c r="AX30" s="218" t="e">
        <f>AX3+AX6+AX12+AX17+AX20+AX23+#REF!+#REF!+#REF!+#REF!+#REF!+#REF!+#REF!+#REF!+#REF!+#REF!+#REF!+#REF!+#REF!</f>
        <v>#REF!</v>
      </c>
      <c r="AY30" s="218" t="e">
        <f>AY3+AY6+AY12+AY17+AY20+AY23+#REF!+#REF!+#REF!+#REF!+#REF!+#REF!+#REF!+#REF!+#REF!+#REF!+#REF!+#REF!+#REF!</f>
        <v>#REF!</v>
      </c>
      <c r="AZ30" s="218" t="e">
        <f>AZ3+AZ6+AZ12+AZ17+AZ20+AZ23+#REF!+#REF!+#REF!+#REF!+#REF!+#REF!+#REF!+#REF!+#REF!+#REF!+#REF!+#REF!+#REF!</f>
        <v>#REF!</v>
      </c>
      <c r="BA30" s="218" t="e">
        <f>BA3+BA6+BA12+BA17+BA20+BA23+#REF!+#REF!+#REF!+#REF!+#REF!+#REF!+#REF!+#REF!+#REF!+#REF!+#REF!+#REF!+#REF!</f>
        <v>#REF!</v>
      </c>
      <c r="BB30" s="218" t="s">
        <v>388</v>
      </c>
      <c r="BC30" s="218">
        <f t="shared" ref="BC30:BN30" si="20">BC3+BC6+BC12+BC17+BC20+BC23</f>
        <v>4.62</v>
      </c>
      <c r="BD30" s="218" t="s">
        <v>391</v>
      </c>
      <c r="BE30" s="218">
        <f>BE3+BE6+BE12+BE17+BE20+BE23</f>
        <v>1638.0600000000002</v>
      </c>
      <c r="BF30" s="218">
        <f t="shared" si="20"/>
        <v>0</v>
      </c>
      <c r="BG30" s="218">
        <f t="shared" si="20"/>
        <v>0</v>
      </c>
      <c r="BH30" s="218">
        <f t="shared" si="20"/>
        <v>0</v>
      </c>
      <c r="BI30" s="218">
        <f t="shared" si="20"/>
        <v>0</v>
      </c>
      <c r="BJ30" s="218">
        <f t="shared" si="20"/>
        <v>0</v>
      </c>
      <c r="BK30" s="218">
        <f t="shared" si="20"/>
        <v>0</v>
      </c>
      <c r="BL30" s="218">
        <f t="shared" si="20"/>
        <v>0</v>
      </c>
      <c r="BM30" s="218">
        <f t="shared" si="20"/>
        <v>0</v>
      </c>
      <c r="BN30" s="218">
        <f t="shared" si="20"/>
        <v>5114.0756600000004</v>
      </c>
      <c r="BO30" s="219"/>
      <c r="BP30" s="218"/>
      <c r="BQ30" s="220"/>
      <c r="BR30" s="221"/>
      <c r="BS30" s="221"/>
      <c r="BT30" s="222"/>
      <c r="BU30" s="223"/>
    </row>
    <row r="31" spans="1:73" s="22" customFormat="1" ht="132" customHeight="1" x14ac:dyDescent="0.25">
      <c r="A31" s="205"/>
      <c r="B31" s="206"/>
      <c r="C31" s="205"/>
      <c r="D31" s="207"/>
      <c r="E31" s="207"/>
      <c r="F31" s="208"/>
      <c r="G31" s="206"/>
      <c r="H31" s="206"/>
      <c r="I31" s="206"/>
      <c r="J31" s="206"/>
      <c r="K31" s="206"/>
      <c r="L31" s="208"/>
      <c r="M31" s="208"/>
      <c r="N31" s="208"/>
      <c r="O31" s="209"/>
      <c r="P31" s="209"/>
      <c r="Q31" s="209"/>
      <c r="R31" s="209"/>
      <c r="S31" s="209"/>
      <c r="T31" s="209"/>
      <c r="U31" s="209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08"/>
      <c r="AI31" s="209"/>
      <c r="AJ31" s="209"/>
      <c r="AK31" s="210"/>
      <c r="AL31" s="208"/>
      <c r="AM31" s="209"/>
      <c r="AN31" s="209"/>
      <c r="AO31" s="210"/>
      <c r="AP31" s="210"/>
      <c r="AQ31" s="210"/>
      <c r="AR31" s="210"/>
      <c r="AS31" s="210"/>
      <c r="AT31" s="208"/>
      <c r="AU31" s="209"/>
      <c r="AV31" s="210"/>
      <c r="AW31" s="210"/>
      <c r="AX31" s="210"/>
      <c r="AY31" s="210"/>
      <c r="AZ31" s="210"/>
      <c r="BA31" s="210"/>
      <c r="BB31" s="210"/>
      <c r="BC31" s="210"/>
      <c r="BD31" s="208"/>
      <c r="BE31" s="209"/>
      <c r="BF31" s="208"/>
      <c r="BG31" s="210"/>
      <c r="BH31" s="208"/>
      <c r="BI31" s="209"/>
      <c r="BJ31" s="208"/>
      <c r="BK31" s="208"/>
      <c r="BL31" s="209"/>
      <c r="BM31" s="210"/>
      <c r="BN31" s="210"/>
      <c r="BO31" s="211"/>
      <c r="BP31" s="210"/>
      <c r="BQ31" s="197"/>
      <c r="BR31" s="23"/>
      <c r="BS31" s="23"/>
      <c r="BT31" s="24"/>
      <c r="BU31" s="25"/>
    </row>
    <row r="32" spans="1:73" s="22" customFormat="1" ht="177" customHeight="1" x14ac:dyDescent="0.25">
      <c r="A32" s="212" t="s">
        <v>378</v>
      </c>
      <c r="B32" s="203"/>
      <c r="C32" s="202"/>
      <c r="D32" s="204"/>
      <c r="E32" s="204"/>
      <c r="F32" s="180"/>
      <c r="G32" s="203"/>
      <c r="H32" s="203"/>
      <c r="I32" s="203"/>
      <c r="J32" s="203"/>
      <c r="K32" s="212" t="s">
        <v>382</v>
      </c>
      <c r="L32" s="180"/>
      <c r="M32" s="180"/>
      <c r="N32" s="180"/>
      <c r="O32" s="212" t="s">
        <v>383</v>
      </c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180"/>
      <c r="BE32" s="40"/>
      <c r="BF32" s="40"/>
      <c r="BG32" s="180"/>
      <c r="BH32" s="180"/>
      <c r="BI32" s="40"/>
      <c r="BJ32" s="180"/>
      <c r="BK32" s="180"/>
      <c r="BL32" s="40"/>
      <c r="BM32" s="36"/>
      <c r="BN32" s="36"/>
      <c r="BO32" s="26"/>
      <c r="BP32" s="36"/>
      <c r="BQ32" s="197"/>
      <c r="BR32" s="23"/>
      <c r="BS32" s="23"/>
      <c r="BT32" s="24"/>
      <c r="BU32" s="25"/>
    </row>
    <row r="33" spans="1:73" s="22" customFormat="1" ht="177" customHeight="1" x14ac:dyDescent="0.25">
      <c r="A33" s="212" t="s">
        <v>379</v>
      </c>
      <c r="B33" s="203"/>
      <c r="C33" s="202"/>
      <c r="D33" s="204"/>
      <c r="E33" s="204"/>
      <c r="F33" s="180"/>
      <c r="G33" s="203"/>
      <c r="H33" s="203"/>
      <c r="I33" s="203"/>
      <c r="J33" s="203"/>
      <c r="K33" s="212" t="s">
        <v>382</v>
      </c>
      <c r="L33" s="180"/>
      <c r="M33" s="180"/>
      <c r="N33" s="180"/>
      <c r="O33" s="212" t="s">
        <v>384</v>
      </c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180"/>
      <c r="BE33" s="36"/>
      <c r="BF33" s="36"/>
      <c r="BG33" s="180"/>
      <c r="BH33" s="180"/>
      <c r="BI33" s="40"/>
      <c r="BJ33" s="180"/>
      <c r="BK33" s="180"/>
      <c r="BL33" s="40"/>
      <c r="BM33" s="36"/>
      <c r="BN33" s="36"/>
      <c r="BO33" s="26"/>
      <c r="BP33" s="36"/>
      <c r="BQ33" s="197"/>
      <c r="BR33" s="23"/>
      <c r="BS33" s="23"/>
      <c r="BT33" s="24"/>
      <c r="BU33" s="25"/>
    </row>
    <row r="34" spans="1:73" s="22" customFormat="1" ht="177" customHeight="1" x14ac:dyDescent="0.25">
      <c r="A34" s="212" t="s">
        <v>380</v>
      </c>
      <c r="B34" s="203"/>
      <c r="C34" s="202"/>
      <c r="D34" s="204"/>
      <c r="E34" s="204"/>
      <c r="F34" s="180"/>
      <c r="G34" s="203"/>
      <c r="H34" s="203"/>
      <c r="I34" s="203"/>
      <c r="J34" s="203"/>
      <c r="K34" s="212" t="s">
        <v>382</v>
      </c>
      <c r="L34" s="180"/>
      <c r="M34" s="180"/>
      <c r="N34" s="180"/>
      <c r="O34" s="212" t="s">
        <v>385</v>
      </c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180"/>
      <c r="BE34" s="40"/>
      <c r="BF34" s="40"/>
      <c r="BG34" s="180"/>
      <c r="BH34" s="180"/>
      <c r="BI34" s="40"/>
      <c r="BJ34" s="180"/>
      <c r="BK34" s="180"/>
      <c r="BL34" s="40"/>
      <c r="BM34" s="36"/>
      <c r="BN34" s="36"/>
      <c r="BO34" s="26"/>
      <c r="BP34" s="36"/>
      <c r="BQ34" s="197"/>
      <c r="BR34" s="23"/>
      <c r="BS34" s="23"/>
      <c r="BT34" s="24"/>
      <c r="BU34" s="25"/>
    </row>
    <row r="35" spans="1:73" s="22" customFormat="1" ht="177" customHeight="1" x14ac:dyDescent="0.25">
      <c r="A35" s="212" t="s">
        <v>381</v>
      </c>
      <c r="B35" s="203"/>
      <c r="C35" s="202"/>
      <c r="D35" s="204"/>
      <c r="E35" s="204"/>
      <c r="F35" s="180"/>
      <c r="G35" s="203"/>
      <c r="H35" s="203"/>
      <c r="I35" s="203"/>
      <c r="J35" s="203"/>
      <c r="K35" s="212" t="s">
        <v>382</v>
      </c>
      <c r="L35" s="180"/>
      <c r="M35" s="180"/>
      <c r="N35" s="180"/>
      <c r="O35" s="212" t="s">
        <v>386</v>
      </c>
      <c r="P35" s="180"/>
      <c r="Q35" s="36"/>
      <c r="R35" s="36"/>
      <c r="S35" s="36"/>
      <c r="T35" s="36"/>
      <c r="U35" s="180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180"/>
      <c r="BC35" s="36"/>
      <c r="BD35" s="180"/>
      <c r="BE35" s="36"/>
      <c r="BF35" s="36"/>
      <c r="BG35" s="180"/>
      <c r="BH35" s="180"/>
      <c r="BI35" s="40"/>
      <c r="BJ35" s="180"/>
      <c r="BK35" s="180"/>
      <c r="BL35" s="40"/>
      <c r="BM35" s="36"/>
      <c r="BN35" s="36"/>
      <c r="BO35" s="26"/>
      <c r="BP35" s="36"/>
      <c r="BQ35" s="197"/>
      <c r="BR35" s="23"/>
      <c r="BS35" s="23"/>
      <c r="BT35" s="24"/>
      <c r="BU35" s="25"/>
    </row>
    <row r="36" spans="1:73" s="22" customFormat="1" ht="162.75" customHeight="1" x14ac:dyDescent="0.25">
      <c r="A36" s="198"/>
      <c r="B36" s="199"/>
      <c r="C36" s="198"/>
      <c r="D36" s="200"/>
      <c r="E36" s="200"/>
      <c r="F36" s="196"/>
      <c r="G36" s="199"/>
      <c r="H36" s="199"/>
      <c r="I36" s="199"/>
      <c r="J36" s="199"/>
      <c r="K36" s="199"/>
      <c r="L36" s="196"/>
      <c r="M36" s="196"/>
      <c r="N36" s="196"/>
      <c r="O36" s="196"/>
      <c r="P36" s="196"/>
      <c r="Q36" s="196"/>
      <c r="R36" s="196"/>
      <c r="S36" s="196"/>
      <c r="T36" s="196"/>
      <c r="U36" s="181"/>
      <c r="V36" s="181"/>
      <c r="W36" s="181"/>
      <c r="X36" s="181"/>
      <c r="Y36" s="181"/>
      <c r="Z36" s="181"/>
      <c r="AA36" s="181"/>
      <c r="AB36" s="181"/>
      <c r="AC36" s="181"/>
      <c r="AD36" s="181"/>
      <c r="AE36" s="181"/>
      <c r="AF36" s="181"/>
      <c r="AG36" s="181"/>
      <c r="AH36" s="181"/>
      <c r="AI36" s="181"/>
      <c r="AJ36" s="181"/>
      <c r="AK36" s="181"/>
      <c r="AL36" s="181"/>
      <c r="AM36" s="181"/>
      <c r="AN36" s="181"/>
      <c r="AO36" s="181"/>
      <c r="AP36" s="181"/>
      <c r="AQ36" s="181"/>
      <c r="AR36" s="181"/>
      <c r="AS36" s="181"/>
      <c r="AT36" s="181"/>
      <c r="AU36" s="181"/>
      <c r="AV36" s="181"/>
      <c r="AW36" s="181"/>
      <c r="AX36" s="181"/>
      <c r="AY36" s="181"/>
      <c r="AZ36" s="181"/>
      <c r="BA36" s="181"/>
      <c r="BB36" s="181"/>
      <c r="BC36" s="181"/>
      <c r="BD36" s="196"/>
      <c r="BE36" s="182"/>
      <c r="BF36" s="182"/>
      <c r="BG36" s="196"/>
      <c r="BH36" s="196"/>
      <c r="BI36" s="182"/>
      <c r="BJ36" s="196"/>
      <c r="BK36" s="196"/>
      <c r="BL36" s="182"/>
      <c r="BM36" s="181"/>
      <c r="BN36" s="181"/>
      <c r="BO36" s="201"/>
      <c r="BP36" s="181"/>
      <c r="BQ36" s="21"/>
      <c r="BR36" s="23"/>
      <c r="BS36" s="23"/>
      <c r="BT36" s="24"/>
      <c r="BU36" s="25"/>
    </row>
    <row r="37" spans="1:73" s="22" customFormat="1" ht="162.75" customHeight="1" x14ac:dyDescent="0.25">
      <c r="A37" s="17"/>
      <c r="B37" s="18"/>
      <c r="C37" s="17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96"/>
      <c r="BE37" s="23"/>
      <c r="BF37" s="23"/>
      <c r="BG37" s="20"/>
      <c r="BH37" s="20"/>
      <c r="BI37" s="23"/>
      <c r="BJ37" s="20"/>
      <c r="BK37" s="20"/>
      <c r="BL37" s="23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294.75" customHeight="1" x14ac:dyDescent="0.25">
      <c r="A38" s="17"/>
      <c r="B38" s="18"/>
      <c r="C38" s="17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3"/>
      <c r="P38" s="23"/>
      <c r="Q38" s="23"/>
      <c r="R38" s="23"/>
      <c r="S38" s="23"/>
      <c r="T38" s="23"/>
      <c r="U38" s="23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3"/>
      <c r="AJ38" s="23"/>
      <c r="AK38" s="21"/>
      <c r="AL38" s="196"/>
      <c r="AM38" s="23"/>
      <c r="AN38" s="23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96"/>
      <c r="BE38" s="23"/>
      <c r="BF38" s="23"/>
      <c r="BG38" s="20"/>
      <c r="BH38" s="20"/>
      <c r="BI38" s="23"/>
      <c r="BJ38" s="20"/>
      <c r="BK38" s="20"/>
      <c r="BL38" s="23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142.5" customHeight="1" x14ac:dyDescent="0.25">
      <c r="A39" s="17"/>
      <c r="B39" s="18"/>
      <c r="C39" s="17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3"/>
      <c r="P39" s="20"/>
      <c r="Q39" s="23"/>
      <c r="R39" s="23"/>
      <c r="S39" s="23"/>
      <c r="T39" s="23"/>
      <c r="U39" s="23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96"/>
      <c r="BE39" s="23"/>
      <c r="BF39" s="23"/>
      <c r="BG39" s="20"/>
      <c r="BH39" s="20"/>
      <c r="BI39" s="23"/>
      <c r="BJ39" s="20"/>
      <c r="BK39" s="20"/>
      <c r="BL39" s="23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42.5" customHeight="1" x14ac:dyDescent="0.25">
      <c r="A40" s="17"/>
      <c r="B40" s="18"/>
      <c r="C40" s="17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3"/>
      <c r="P40" s="23"/>
      <c r="Q40" s="23"/>
      <c r="R40" s="23"/>
      <c r="S40" s="23"/>
      <c r="T40" s="23"/>
      <c r="U40" s="23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196"/>
      <c r="BE40" s="23"/>
      <c r="BF40" s="23"/>
      <c r="BG40" s="20"/>
      <c r="BH40" s="20"/>
      <c r="BI40" s="23"/>
      <c r="BJ40" s="20"/>
      <c r="BK40" s="20"/>
      <c r="BL40" s="23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187.5" customHeight="1" x14ac:dyDescent="0.25">
      <c r="A41" s="17"/>
      <c r="B41" s="18"/>
      <c r="C41" s="17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3"/>
      <c r="P41" s="23"/>
      <c r="Q41" s="23"/>
      <c r="R41" s="23"/>
      <c r="S41" s="23"/>
      <c r="T41" s="23"/>
      <c r="U41" s="23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0"/>
      <c r="BC41" s="20"/>
      <c r="BD41" s="196"/>
      <c r="BE41" s="182"/>
      <c r="BF41" s="20"/>
      <c r="BG41" s="20"/>
      <c r="BH41" s="20"/>
      <c r="BI41" s="23"/>
      <c r="BJ41" s="20"/>
      <c r="BK41" s="20"/>
      <c r="BL41" s="23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187.5" customHeight="1" x14ac:dyDescent="0.25">
      <c r="A42" s="17"/>
      <c r="B42" s="18"/>
      <c r="C42" s="17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0"/>
      <c r="P42" s="20"/>
      <c r="Q42" s="20"/>
      <c r="R42" s="20"/>
      <c r="S42" s="20"/>
      <c r="T42" s="20"/>
      <c r="U42" s="23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0"/>
      <c r="BC42" s="20"/>
      <c r="BD42" s="196"/>
      <c r="BE42" s="182"/>
      <c r="BF42" s="20"/>
      <c r="BG42" s="20"/>
      <c r="BH42" s="20"/>
      <c r="BI42" s="23"/>
      <c r="BJ42" s="20"/>
      <c r="BK42" s="20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187.5" customHeight="1" x14ac:dyDescent="0.25">
      <c r="A43" s="17"/>
      <c r="B43" s="18"/>
      <c r="C43" s="17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196"/>
      <c r="O43" s="23"/>
      <c r="P43" s="23"/>
      <c r="Q43" s="23"/>
      <c r="R43" s="23"/>
      <c r="S43" s="23"/>
      <c r="T43" s="23"/>
      <c r="U43" s="23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196"/>
      <c r="BE43" s="196"/>
      <c r="BF43" s="20"/>
      <c r="BG43" s="20"/>
      <c r="BH43" s="20"/>
      <c r="BI43" s="23"/>
      <c r="BJ43" s="20"/>
      <c r="BK43" s="20"/>
      <c r="BL43" s="23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167.25" customHeight="1" x14ac:dyDescent="0.25">
      <c r="A44" s="17"/>
      <c r="B44" s="18"/>
      <c r="C44" s="17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3"/>
      <c r="P44" s="23"/>
      <c r="Q44" s="23"/>
      <c r="R44" s="23"/>
      <c r="S44" s="23"/>
      <c r="T44" s="23"/>
      <c r="U44" s="23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1"/>
      <c r="AM44" s="21"/>
      <c r="AN44" s="21"/>
      <c r="AO44" s="21"/>
      <c r="AP44" s="21"/>
      <c r="AQ44" s="21"/>
      <c r="AR44" s="21"/>
      <c r="AS44" s="21"/>
      <c r="AT44" s="181"/>
      <c r="AU44" s="21"/>
      <c r="AV44" s="21"/>
      <c r="AW44" s="21"/>
      <c r="AX44" s="21"/>
      <c r="AY44" s="21"/>
      <c r="AZ44" s="21"/>
      <c r="BA44" s="21"/>
      <c r="BB44" s="21"/>
      <c r="BC44" s="21"/>
      <c r="BD44" s="196"/>
      <c r="BE44" s="196"/>
      <c r="BF44" s="20"/>
      <c r="BG44" s="20"/>
      <c r="BH44" s="20"/>
      <c r="BI44" s="23"/>
      <c r="BJ44" s="20"/>
      <c r="BK44" s="20"/>
      <c r="BL44" s="23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409.6" customHeight="1" x14ac:dyDescent="0.25">
      <c r="A45" s="17"/>
      <c r="B45" s="18"/>
      <c r="C45" s="17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3"/>
      <c r="P45" s="23"/>
      <c r="Q45" s="23"/>
      <c r="R45" s="23"/>
      <c r="S45" s="23"/>
      <c r="T45" s="23"/>
      <c r="U45" s="23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3"/>
      <c r="AJ45" s="20"/>
      <c r="AK45" s="21"/>
      <c r="AL45" s="196"/>
      <c r="AM45" s="23"/>
      <c r="AN45" s="20"/>
      <c r="AO45" s="23"/>
      <c r="AP45" s="20"/>
      <c r="AQ45" s="21"/>
      <c r="AR45" s="21"/>
      <c r="AS45" s="21"/>
      <c r="AT45" s="196"/>
      <c r="AU45" s="23"/>
      <c r="AV45" s="21"/>
      <c r="AW45" s="21"/>
      <c r="AX45" s="21"/>
      <c r="AY45" s="21"/>
      <c r="AZ45" s="21"/>
      <c r="BA45" s="21"/>
      <c r="BB45" s="21"/>
      <c r="BC45" s="21"/>
      <c r="BD45" s="196"/>
      <c r="BE45" s="23"/>
      <c r="BF45" s="20"/>
      <c r="BG45" s="23"/>
      <c r="BH45" s="20"/>
      <c r="BI45" s="23"/>
      <c r="BJ45" s="20"/>
      <c r="BK45" s="23"/>
      <c r="BL45" s="23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134.2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3"/>
      <c r="P46" s="20"/>
      <c r="Q46" s="23"/>
      <c r="R46" s="23"/>
      <c r="S46" s="23"/>
      <c r="T46" s="23"/>
      <c r="U46" s="23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3"/>
      <c r="AJ46" s="20"/>
      <c r="AK46" s="21"/>
      <c r="AL46" s="196"/>
      <c r="AM46" s="20"/>
      <c r="AN46" s="20"/>
      <c r="AO46" s="21"/>
      <c r="AP46" s="21"/>
      <c r="AQ46" s="21"/>
      <c r="AR46" s="21"/>
      <c r="AS46" s="21"/>
      <c r="AT46" s="196"/>
      <c r="AU46" s="20"/>
      <c r="AV46" s="21"/>
      <c r="AW46" s="21"/>
      <c r="AX46" s="21"/>
      <c r="AY46" s="21"/>
      <c r="AZ46" s="21"/>
      <c r="BA46" s="21"/>
      <c r="BB46" s="21"/>
      <c r="BC46" s="21"/>
      <c r="BD46" s="196"/>
      <c r="BE46" s="23"/>
      <c r="BF46" s="20"/>
      <c r="BG46" s="23"/>
      <c r="BH46" s="20"/>
      <c r="BI46" s="23"/>
      <c r="BJ46" s="20"/>
      <c r="BK46" s="23"/>
      <c r="BL46" s="23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134.2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3"/>
      <c r="P47" s="23"/>
      <c r="Q47" s="23"/>
      <c r="R47" s="23"/>
      <c r="S47" s="23"/>
      <c r="T47" s="23"/>
      <c r="U47" s="23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3"/>
      <c r="AJ47" s="20"/>
      <c r="AK47" s="21"/>
      <c r="AL47" s="196"/>
      <c r="AM47" s="20"/>
      <c r="AN47" s="20"/>
      <c r="AO47" s="21"/>
      <c r="AP47" s="21"/>
      <c r="AQ47" s="21"/>
      <c r="AR47" s="21"/>
      <c r="AS47" s="21"/>
      <c r="AT47" s="196"/>
      <c r="AU47" s="20"/>
      <c r="AV47" s="21"/>
      <c r="AW47" s="21"/>
      <c r="AX47" s="21"/>
      <c r="AY47" s="21"/>
      <c r="AZ47" s="21"/>
      <c r="BA47" s="21"/>
      <c r="BB47" s="21"/>
      <c r="BC47" s="21"/>
      <c r="BD47" s="196"/>
      <c r="BE47" s="23"/>
      <c r="BF47" s="20"/>
      <c r="BG47" s="23"/>
      <c r="BH47" s="20"/>
      <c r="BI47" s="23"/>
      <c r="BJ47" s="20"/>
      <c r="BK47" s="23"/>
      <c r="BL47" s="23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134.2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3"/>
      <c r="R48" s="23"/>
      <c r="S48" s="23"/>
      <c r="T48" s="23"/>
      <c r="U48" s="23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3"/>
      <c r="AJ48" s="20"/>
      <c r="AK48" s="21"/>
      <c r="AL48" s="196"/>
      <c r="AM48" s="20"/>
      <c r="AN48" s="20"/>
      <c r="AO48" s="21"/>
      <c r="AP48" s="21"/>
      <c r="AQ48" s="21"/>
      <c r="AR48" s="21"/>
      <c r="AS48" s="21"/>
      <c r="AT48" s="196"/>
      <c r="AU48" s="20"/>
      <c r="AV48" s="21"/>
      <c r="AW48" s="21"/>
      <c r="AX48" s="21"/>
      <c r="AY48" s="21"/>
      <c r="AZ48" s="21"/>
      <c r="BA48" s="21"/>
      <c r="BB48" s="21"/>
      <c r="BC48" s="21"/>
      <c r="BD48" s="196"/>
      <c r="BE48" s="23"/>
      <c r="BF48" s="20"/>
      <c r="BG48" s="23"/>
      <c r="BH48" s="20"/>
      <c r="BI48" s="23"/>
      <c r="BJ48" s="20"/>
      <c r="BK48" s="23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134.2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3"/>
      <c r="P49" s="20"/>
      <c r="Q49" s="20"/>
      <c r="R49" s="20"/>
      <c r="S49" s="20"/>
      <c r="T49" s="20"/>
      <c r="U49" s="23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3"/>
      <c r="AJ49" s="20"/>
      <c r="AK49" s="21"/>
      <c r="AL49" s="196"/>
      <c r="AM49" s="20"/>
      <c r="AN49" s="20"/>
      <c r="AO49" s="21"/>
      <c r="AP49" s="21"/>
      <c r="AQ49" s="21"/>
      <c r="AR49" s="21"/>
      <c r="AS49" s="21"/>
      <c r="AT49" s="196"/>
      <c r="AU49" s="20"/>
      <c r="AV49" s="21"/>
      <c r="AW49" s="21"/>
      <c r="AX49" s="21"/>
      <c r="AY49" s="21"/>
      <c r="AZ49" s="21"/>
      <c r="BA49" s="21"/>
      <c r="BB49" s="21"/>
      <c r="BC49" s="21"/>
      <c r="BD49" s="196"/>
      <c r="BE49" s="23"/>
      <c r="BF49" s="20"/>
      <c r="BG49" s="23"/>
      <c r="BH49" s="20"/>
      <c r="BI49" s="23"/>
      <c r="BJ49" s="20"/>
      <c r="BK49" s="23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134.2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3"/>
      <c r="P50" s="20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3"/>
      <c r="AJ50" s="20"/>
      <c r="AK50" s="21"/>
      <c r="AL50" s="196"/>
      <c r="AM50" s="20"/>
      <c r="AN50" s="20"/>
      <c r="AO50" s="21"/>
      <c r="AP50" s="21"/>
      <c r="AQ50" s="21"/>
      <c r="AR50" s="21"/>
      <c r="AS50" s="21"/>
      <c r="AT50" s="196"/>
      <c r="AU50" s="20"/>
      <c r="AV50" s="21"/>
      <c r="AW50" s="21"/>
      <c r="AX50" s="21"/>
      <c r="AY50" s="21"/>
      <c r="AZ50" s="21"/>
      <c r="BA50" s="21"/>
      <c r="BB50" s="21"/>
      <c r="BC50" s="21"/>
      <c r="BD50" s="196"/>
      <c r="BE50" s="23"/>
      <c r="BF50" s="20"/>
      <c r="BG50" s="23"/>
      <c r="BH50" s="20"/>
      <c r="BI50" s="23"/>
      <c r="BJ50" s="20"/>
      <c r="BK50" s="23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409.6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3"/>
      <c r="P51" s="23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3"/>
      <c r="AJ51" s="23"/>
      <c r="AK51" s="21"/>
      <c r="AL51" s="196"/>
      <c r="AM51" s="23"/>
      <c r="AN51" s="23"/>
      <c r="AO51" s="21"/>
      <c r="AP51" s="21"/>
      <c r="AQ51" s="21"/>
      <c r="AR51" s="21"/>
      <c r="AS51" s="21"/>
      <c r="AT51" s="196"/>
      <c r="AU51" s="23"/>
      <c r="AV51" s="21"/>
      <c r="AW51" s="21"/>
      <c r="AX51" s="21"/>
      <c r="AY51" s="21"/>
      <c r="AZ51" s="21"/>
      <c r="BA51" s="21"/>
      <c r="BB51" s="21"/>
      <c r="BC51" s="21"/>
      <c r="BD51" s="196"/>
      <c r="BE51" s="23"/>
      <c r="BF51" s="23"/>
      <c r="BG51" s="20"/>
      <c r="BH51" s="20"/>
      <c r="BI51" s="23"/>
      <c r="BJ51" s="20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134.2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3"/>
      <c r="P52" s="23"/>
      <c r="Q52" s="23"/>
      <c r="R52" s="23"/>
      <c r="S52" s="23"/>
      <c r="T52" s="23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196"/>
      <c r="BE52" s="196"/>
      <c r="BF52" s="20"/>
      <c r="BG52" s="20"/>
      <c r="BH52" s="20"/>
      <c r="BI52" s="23"/>
      <c r="BJ52" s="20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34.2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3"/>
      <c r="Q53" s="23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196"/>
      <c r="BE53" s="196"/>
      <c r="BF53" s="20"/>
      <c r="BG53" s="20"/>
      <c r="BH53" s="20"/>
      <c r="BI53" s="23"/>
      <c r="BJ53" s="20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34.2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3"/>
      <c r="P54" s="20"/>
      <c r="Q54" s="20"/>
      <c r="R54" s="20"/>
      <c r="S54" s="20"/>
      <c r="T54" s="20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96"/>
      <c r="BE54" s="196"/>
      <c r="BF54" s="20"/>
      <c r="BG54" s="20"/>
      <c r="BH54" s="20"/>
      <c r="BI54" s="23"/>
      <c r="BJ54" s="20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34.2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3"/>
      <c r="P55" s="23"/>
      <c r="Q55" s="23"/>
      <c r="R55" s="23"/>
      <c r="S55" s="23"/>
      <c r="T55" s="23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6"/>
      <c r="BE55" s="196"/>
      <c r="BF55" s="20"/>
      <c r="BG55" s="20"/>
      <c r="BH55" s="20"/>
      <c r="BI55" s="23"/>
      <c r="BJ55" s="20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409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3"/>
      <c r="P56" s="23"/>
      <c r="Q56" s="23"/>
      <c r="R56" s="23"/>
      <c r="S56" s="23"/>
      <c r="T56" s="23"/>
      <c r="U56" s="2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0"/>
      <c r="AK56" s="23"/>
      <c r="AL56" s="20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96"/>
      <c r="BE56" s="23"/>
      <c r="BF56" s="23"/>
      <c r="BG56" s="20"/>
      <c r="BH56" s="20"/>
      <c r="BI56" s="23"/>
      <c r="BJ56" s="20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32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0"/>
      <c r="P57" s="20"/>
      <c r="Q57" s="23"/>
      <c r="R57" s="23"/>
      <c r="S57" s="23"/>
      <c r="T57" s="23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6"/>
      <c r="BE57" s="196"/>
      <c r="BF57" s="20"/>
      <c r="BG57" s="20"/>
      <c r="BH57" s="20"/>
      <c r="BI57" s="23"/>
      <c r="BJ57" s="20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32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3"/>
      <c r="P58" s="23"/>
      <c r="Q58" s="23"/>
      <c r="R58" s="23"/>
      <c r="S58" s="23"/>
      <c r="T58" s="23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6"/>
      <c r="BE58" s="196"/>
      <c r="BF58" s="20"/>
      <c r="BG58" s="20"/>
      <c r="BH58" s="20"/>
      <c r="BI58" s="23"/>
      <c r="BJ58" s="20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409.6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3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6"/>
      <c r="BE59" s="23"/>
      <c r="BF59" s="23"/>
      <c r="BG59" s="20"/>
      <c r="BH59" s="20"/>
      <c r="BI59" s="23"/>
      <c r="BJ59" s="20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69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3"/>
      <c r="P60" s="23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6"/>
      <c r="BE60" s="196"/>
      <c r="BF60" s="20"/>
      <c r="BG60" s="20"/>
      <c r="BH60" s="20"/>
      <c r="BI60" s="23"/>
      <c r="BJ60" s="20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62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3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6"/>
      <c r="BE61" s="196"/>
      <c r="BF61" s="20"/>
      <c r="BG61" s="20"/>
      <c r="BH61" s="20"/>
      <c r="BI61" s="23"/>
      <c r="BJ61" s="20"/>
      <c r="BK61" s="23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62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0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6"/>
      <c r="BE62" s="196"/>
      <c r="BF62" s="20"/>
      <c r="BG62" s="20"/>
      <c r="BH62" s="20"/>
      <c r="BI62" s="23"/>
      <c r="BJ62" s="20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409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3"/>
      <c r="P63" s="23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6"/>
      <c r="BE63" s="23"/>
      <c r="BF63" s="23"/>
      <c r="BG63" s="20"/>
      <c r="BH63" s="20"/>
      <c r="BI63" s="23"/>
      <c r="BJ63" s="20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54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3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6"/>
      <c r="BE64" s="196"/>
      <c r="BF64" s="20"/>
      <c r="BG64" s="20"/>
      <c r="BH64" s="20"/>
      <c r="BI64" s="23"/>
      <c r="BJ64" s="20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86.7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3"/>
      <c r="P65" s="23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6"/>
      <c r="BE65" s="196"/>
      <c r="BF65" s="20"/>
      <c r="BG65" s="20"/>
      <c r="BH65" s="20"/>
      <c r="BI65" s="23"/>
      <c r="BJ65" s="20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77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3"/>
      <c r="P66" s="23"/>
      <c r="Q66" s="23"/>
      <c r="R66" s="23"/>
      <c r="S66" s="23"/>
      <c r="T66" s="23"/>
      <c r="U66" s="23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6"/>
      <c r="BE66" s="23"/>
      <c r="BF66" s="23"/>
      <c r="BG66" s="20"/>
      <c r="BH66" s="20"/>
      <c r="BI66" s="23"/>
      <c r="BJ66" s="20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77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3"/>
      <c r="P67" s="23"/>
      <c r="Q67" s="23"/>
      <c r="R67" s="23"/>
      <c r="S67" s="23"/>
      <c r="T67" s="23"/>
      <c r="U67" s="23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6"/>
      <c r="BE67" s="182"/>
      <c r="BF67" s="23"/>
      <c r="BG67" s="20"/>
      <c r="BH67" s="20"/>
      <c r="BI67" s="23"/>
      <c r="BJ67" s="20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244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3"/>
      <c r="P68" s="23"/>
      <c r="Q68" s="23"/>
      <c r="R68" s="23"/>
      <c r="S68" s="23"/>
      <c r="T68" s="23"/>
      <c r="U68" s="23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83"/>
      <c r="BE68" s="23"/>
      <c r="BF68" s="23"/>
      <c r="BG68" s="20"/>
      <c r="BH68" s="20"/>
      <c r="BI68" s="23"/>
      <c r="BJ68" s="20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244.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3"/>
      <c r="P69" s="20"/>
      <c r="Q69" s="23"/>
      <c r="R69" s="23"/>
      <c r="S69" s="23"/>
      <c r="T69" s="23"/>
      <c r="U69" s="23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6"/>
      <c r="BE69" s="182"/>
      <c r="BF69" s="23"/>
      <c r="BG69" s="20"/>
      <c r="BH69" s="20"/>
      <c r="BI69" s="23"/>
      <c r="BJ69" s="20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231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3"/>
      <c r="P70" s="23"/>
      <c r="Q70" s="23"/>
      <c r="R70" s="23"/>
      <c r="S70" s="23"/>
      <c r="T70" s="23"/>
      <c r="U70" s="23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6"/>
      <c r="BE70" s="23"/>
      <c r="BF70" s="23"/>
      <c r="BG70" s="20"/>
      <c r="BH70" s="20"/>
      <c r="BI70" s="23"/>
      <c r="BJ70" s="20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231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0"/>
      <c r="P71" s="20"/>
      <c r="Q71" s="20"/>
      <c r="R71" s="21"/>
      <c r="S71" s="20"/>
      <c r="T71" s="21"/>
      <c r="U71" s="20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0"/>
      <c r="AQ71" s="20"/>
      <c r="AR71" s="20"/>
      <c r="AS71" s="21"/>
      <c r="AT71" s="21"/>
      <c r="AU71" s="21"/>
      <c r="AV71" s="21"/>
      <c r="AW71" s="21"/>
      <c r="AX71" s="21"/>
      <c r="AY71" s="21"/>
      <c r="AZ71" s="21"/>
      <c r="BA71" s="21"/>
      <c r="BB71" s="20"/>
      <c r="BC71" s="20"/>
      <c r="BD71" s="20"/>
      <c r="BE71" s="196"/>
      <c r="BF71" s="20"/>
      <c r="BG71" s="20"/>
      <c r="BH71" s="20"/>
      <c r="BI71" s="23"/>
      <c r="BJ71" s="20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59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0"/>
      <c r="R72" s="21"/>
      <c r="S72" s="20"/>
      <c r="T72" s="21"/>
      <c r="U72" s="20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6"/>
      <c r="BE72" s="196"/>
      <c r="BF72" s="20"/>
      <c r="BG72" s="20"/>
      <c r="BH72" s="20"/>
      <c r="BI72" s="23"/>
      <c r="BJ72" s="20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59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6"/>
      <c r="BE73" s="196"/>
      <c r="BF73" s="20"/>
      <c r="BG73" s="20"/>
      <c r="BH73" s="20"/>
      <c r="BI73" s="23"/>
      <c r="BJ73" s="20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408.7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196"/>
      <c r="AM74" s="21"/>
      <c r="AN74" s="20"/>
      <c r="AO74" s="21"/>
      <c r="AP74" s="20"/>
      <c r="AQ74" s="21"/>
      <c r="AR74" s="21"/>
      <c r="AS74" s="21"/>
      <c r="AT74" s="196"/>
      <c r="AU74" s="21"/>
      <c r="AV74" s="21"/>
      <c r="AW74" s="21"/>
      <c r="AX74" s="21"/>
      <c r="AY74" s="21"/>
      <c r="AZ74" s="21"/>
      <c r="BA74" s="21"/>
      <c r="BB74" s="21"/>
      <c r="BC74" s="21"/>
      <c r="BD74" s="196"/>
      <c r="BE74" s="21"/>
      <c r="BF74" s="20"/>
      <c r="BG74" s="20"/>
      <c r="BH74" s="20"/>
      <c r="BI74" s="23"/>
      <c r="BJ74" s="20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38.7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0"/>
      <c r="P75" s="20"/>
      <c r="Q75" s="21"/>
      <c r="R75" s="21"/>
      <c r="S75" s="21"/>
      <c r="T75" s="21"/>
      <c r="U75" s="20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6"/>
      <c r="BE75" s="196"/>
      <c r="BF75" s="20"/>
      <c r="BG75" s="20"/>
      <c r="BH75" s="20"/>
      <c r="BI75" s="23"/>
      <c r="BJ75" s="20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38.7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6"/>
      <c r="BE76" s="196"/>
      <c r="BF76" s="20"/>
      <c r="BG76" s="20"/>
      <c r="BH76" s="20"/>
      <c r="BI76" s="23"/>
      <c r="BJ76" s="20"/>
      <c r="BK76" s="20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38.7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96"/>
      <c r="BE77" s="196"/>
      <c r="BF77" s="20"/>
      <c r="BG77" s="20"/>
      <c r="BH77" s="20"/>
      <c r="BI77" s="23"/>
      <c r="BJ77" s="20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38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6"/>
      <c r="BE78" s="196"/>
      <c r="BF78" s="20"/>
      <c r="BG78" s="20"/>
      <c r="BH78" s="20"/>
      <c r="BI78" s="23"/>
      <c r="BJ78" s="20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38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96"/>
      <c r="BE79" s="196"/>
      <c r="BF79" s="20"/>
      <c r="BG79" s="20"/>
      <c r="BH79" s="20"/>
      <c r="BI79" s="23"/>
      <c r="BJ79" s="20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282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1"/>
      <c r="AJ80" s="20"/>
      <c r="AK80" s="21"/>
      <c r="AL80" s="196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0"/>
      <c r="BC80" s="20"/>
      <c r="BD80" s="20"/>
      <c r="BE80" s="23"/>
      <c r="BF80" s="23"/>
      <c r="BG80" s="20"/>
      <c r="BH80" s="20"/>
      <c r="BI80" s="21"/>
      <c r="BJ80" s="20"/>
      <c r="BK80" s="23"/>
      <c r="BL80" s="23"/>
      <c r="BM80" s="21"/>
      <c r="BN80" s="21"/>
      <c r="BO80" s="24"/>
      <c r="BP80" s="21"/>
      <c r="BQ80" s="21"/>
      <c r="BR80" s="23"/>
      <c r="BS80" s="23"/>
      <c r="BT80" s="24"/>
      <c r="BU80" s="25"/>
    </row>
    <row r="81" spans="1:73" s="22" customFormat="1" ht="137.2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96"/>
      <c r="BE81" s="23"/>
      <c r="BF81" s="23"/>
      <c r="BG81" s="20"/>
      <c r="BH81" s="20"/>
      <c r="BI81" s="23"/>
      <c r="BJ81" s="20"/>
      <c r="BK81" s="23"/>
      <c r="BL81" s="23"/>
      <c r="BM81" s="21"/>
      <c r="BN81" s="21"/>
      <c r="BO81" s="24"/>
      <c r="BP81" s="21"/>
      <c r="BQ81" s="21"/>
      <c r="BR81" s="23"/>
      <c r="BS81" s="23"/>
      <c r="BT81" s="24"/>
      <c r="BU81" s="25"/>
    </row>
    <row r="82" spans="1:73" s="22" customFormat="1" ht="122.2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6"/>
      <c r="BE82" s="23"/>
      <c r="BF82" s="23"/>
      <c r="BG82" s="20"/>
      <c r="BH82" s="20"/>
      <c r="BI82" s="23"/>
      <c r="BJ82" s="20"/>
      <c r="BK82" s="23"/>
      <c r="BL82" s="23"/>
      <c r="BM82" s="21"/>
      <c r="BN82" s="21"/>
      <c r="BO82" s="24"/>
      <c r="BP82" s="21"/>
      <c r="BQ82" s="21"/>
      <c r="BR82" s="23"/>
      <c r="BS82" s="23"/>
      <c r="BT82" s="24"/>
      <c r="BU82" s="25"/>
    </row>
    <row r="83" spans="1:73" s="22" customFormat="1" ht="122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195"/>
      <c r="N83" s="20"/>
      <c r="O83" s="20"/>
      <c r="P83" s="20"/>
      <c r="Q83" s="20"/>
      <c r="R83" s="20"/>
      <c r="S83" s="20"/>
      <c r="T83" s="20"/>
      <c r="U83" s="20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96"/>
      <c r="BE83" s="23"/>
      <c r="BF83" s="23"/>
      <c r="BG83" s="20"/>
      <c r="BH83" s="20"/>
      <c r="BI83" s="23"/>
      <c r="BJ83" s="20"/>
      <c r="BK83" s="23"/>
      <c r="BL83" s="23"/>
      <c r="BM83" s="21"/>
      <c r="BN83" s="21"/>
      <c r="BO83" s="24"/>
      <c r="BP83" s="21"/>
      <c r="BQ83" s="21"/>
      <c r="BR83" s="23"/>
      <c r="BS83" s="23"/>
      <c r="BT83" s="24"/>
      <c r="BU83" s="25"/>
    </row>
    <row r="84" spans="1:73" s="22" customFormat="1" ht="122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6"/>
      <c r="BE84" s="23"/>
      <c r="BF84" s="23"/>
      <c r="BG84" s="20"/>
      <c r="BH84" s="20"/>
      <c r="BI84" s="23"/>
      <c r="BJ84" s="20"/>
      <c r="BK84" s="23"/>
      <c r="BL84" s="23"/>
      <c r="BM84" s="21"/>
      <c r="BN84" s="21"/>
      <c r="BO84" s="24"/>
      <c r="BP84" s="21"/>
      <c r="BQ84" s="21"/>
      <c r="BR84" s="23"/>
      <c r="BS84" s="23"/>
      <c r="BT84" s="24"/>
      <c r="BU84" s="25"/>
    </row>
    <row r="85" spans="1:73" s="22" customFormat="1" ht="184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96"/>
      <c r="BE85" s="21"/>
      <c r="BF85" s="21"/>
      <c r="BG85" s="20"/>
      <c r="BH85" s="20"/>
      <c r="BI85" s="23"/>
      <c r="BJ85" s="20"/>
      <c r="BK85" s="23"/>
      <c r="BL85" s="23"/>
      <c r="BM85" s="21"/>
      <c r="BN85" s="21"/>
      <c r="BO85" s="24"/>
      <c r="BP85" s="21"/>
      <c r="BQ85" s="21"/>
      <c r="BR85" s="23"/>
      <c r="BS85" s="23"/>
      <c r="BT85" s="24"/>
      <c r="BU85" s="25"/>
    </row>
    <row r="86" spans="1:73" s="22" customFormat="1" ht="184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196"/>
      <c r="BE86" s="23"/>
      <c r="BF86" s="23"/>
      <c r="BG86" s="20"/>
      <c r="BH86" s="20"/>
      <c r="BI86" s="23"/>
      <c r="BJ86" s="20"/>
      <c r="BK86" s="23"/>
      <c r="BL86" s="23"/>
      <c r="BM86" s="21"/>
      <c r="BN86" s="21"/>
      <c r="BO86" s="24"/>
      <c r="BP86" s="21"/>
      <c r="BQ86" s="21"/>
      <c r="BR86" s="23"/>
      <c r="BS86" s="23"/>
      <c r="BT86" s="24"/>
      <c r="BU86" s="25"/>
    </row>
    <row r="87" spans="1:73" s="22" customFormat="1" ht="409.6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3"/>
      <c r="P87" s="23"/>
      <c r="Q87" s="23"/>
      <c r="R87" s="23"/>
      <c r="S87" s="23"/>
      <c r="T87" s="23"/>
      <c r="U87" s="23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6"/>
      <c r="BE87" s="23"/>
      <c r="BF87" s="23"/>
      <c r="BG87" s="20"/>
      <c r="BH87" s="20"/>
      <c r="BI87" s="23"/>
      <c r="BJ87" s="20"/>
      <c r="BK87" s="20"/>
      <c r="BL87" s="23"/>
      <c r="BM87" s="21"/>
      <c r="BN87" s="21"/>
      <c r="BO87" s="24"/>
      <c r="BP87" s="21"/>
      <c r="BQ87" s="21"/>
      <c r="BR87" s="23"/>
      <c r="BS87" s="23"/>
      <c r="BT87" s="24"/>
      <c r="BU87" s="25"/>
    </row>
    <row r="88" spans="1:73" s="22" customFormat="1" ht="204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3"/>
      <c r="P88" s="20"/>
      <c r="Q88" s="23"/>
      <c r="R88" s="23"/>
      <c r="S88" s="23"/>
      <c r="T88" s="23"/>
      <c r="U88" s="2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96"/>
      <c r="BE88" s="20"/>
      <c r="BF88" s="20"/>
      <c r="BG88" s="20"/>
      <c r="BH88" s="20"/>
      <c r="BI88" s="23"/>
      <c r="BJ88" s="20"/>
      <c r="BK88" s="20"/>
      <c r="BL88" s="23"/>
      <c r="BM88" s="21"/>
      <c r="BN88" s="21"/>
      <c r="BO88" s="24"/>
      <c r="BP88" s="21"/>
      <c r="BQ88" s="21"/>
      <c r="BR88" s="23"/>
      <c r="BS88" s="23"/>
      <c r="BT88" s="24"/>
      <c r="BU88" s="25"/>
    </row>
    <row r="89" spans="1:73" s="22" customFormat="1" ht="201.7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3"/>
      <c r="P89" s="23"/>
      <c r="Q89" s="23"/>
      <c r="R89" s="23"/>
      <c r="S89" s="23"/>
      <c r="T89" s="23"/>
      <c r="U89" s="23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1"/>
      <c r="AM89" s="21"/>
      <c r="AN89" s="21"/>
      <c r="AO89" s="21"/>
      <c r="AP89" s="21"/>
      <c r="AQ89" s="21"/>
      <c r="AR89" s="21"/>
      <c r="AS89" s="21"/>
      <c r="AT89" s="181"/>
      <c r="AU89" s="21"/>
      <c r="AV89" s="181"/>
      <c r="AW89" s="21"/>
      <c r="AX89" s="21"/>
      <c r="AY89" s="21"/>
      <c r="AZ89" s="21"/>
      <c r="BA89" s="21"/>
      <c r="BB89" s="21"/>
      <c r="BC89" s="21"/>
      <c r="BD89" s="196"/>
      <c r="BE89" s="23"/>
      <c r="BF89" s="23"/>
      <c r="BG89" s="20"/>
      <c r="BH89" s="20"/>
      <c r="BI89" s="23"/>
      <c r="BJ89" s="20"/>
      <c r="BK89" s="20"/>
      <c r="BL89" s="23"/>
      <c r="BM89" s="21"/>
      <c r="BN89" s="21"/>
      <c r="BO89" s="24"/>
      <c r="BP89" s="21"/>
      <c r="BQ89" s="21"/>
      <c r="BR89" s="23"/>
      <c r="BS89" s="23"/>
      <c r="BT89" s="24"/>
      <c r="BU89" s="25"/>
    </row>
    <row r="90" spans="1:73" s="22" customFormat="1" ht="409.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1"/>
      <c r="AJ90" s="21"/>
      <c r="AK90" s="21"/>
      <c r="AL90" s="196"/>
      <c r="AM90" s="21"/>
      <c r="AN90" s="20"/>
      <c r="AO90" s="21"/>
      <c r="AP90" s="21"/>
      <c r="AQ90" s="21"/>
      <c r="AR90" s="21"/>
      <c r="AS90" s="21"/>
      <c r="AT90" s="196"/>
      <c r="AU90" s="21"/>
      <c r="AV90" s="181"/>
      <c r="AW90" s="21"/>
      <c r="AX90" s="21"/>
      <c r="AY90" s="21"/>
      <c r="AZ90" s="21"/>
      <c r="BA90" s="21"/>
      <c r="BB90" s="21"/>
      <c r="BC90" s="21"/>
      <c r="BD90" s="196"/>
      <c r="BE90" s="21"/>
      <c r="BF90" s="21"/>
      <c r="BG90" s="20"/>
      <c r="BH90" s="20"/>
      <c r="BI90" s="23"/>
      <c r="BJ90" s="20"/>
      <c r="BK90" s="20"/>
      <c r="BL90" s="23"/>
      <c r="BM90" s="21"/>
      <c r="BN90" s="21"/>
      <c r="BO90" s="24"/>
      <c r="BP90" s="21"/>
      <c r="BQ90" s="21"/>
      <c r="BR90" s="23"/>
      <c r="BS90" s="23"/>
      <c r="BT90" s="24"/>
      <c r="BU90" s="25"/>
    </row>
    <row r="91" spans="1:73" s="22" customFormat="1" ht="152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1"/>
      <c r="AM91" s="21"/>
      <c r="AN91" s="21"/>
      <c r="AO91" s="21"/>
      <c r="AP91" s="21"/>
      <c r="AQ91" s="21"/>
      <c r="AR91" s="21"/>
      <c r="AS91" s="21"/>
      <c r="AT91" s="181"/>
      <c r="AU91" s="21"/>
      <c r="AV91" s="181"/>
      <c r="AW91" s="21"/>
      <c r="AX91" s="21"/>
      <c r="AY91" s="21"/>
      <c r="AZ91" s="21"/>
      <c r="BA91" s="21"/>
      <c r="BB91" s="21"/>
      <c r="BC91" s="21"/>
      <c r="BD91" s="196"/>
      <c r="BE91" s="182"/>
      <c r="BF91" s="23"/>
      <c r="BG91" s="20"/>
      <c r="BH91" s="20"/>
      <c r="BI91" s="23"/>
      <c r="BJ91" s="20"/>
      <c r="BK91" s="20"/>
      <c r="BL91" s="23"/>
      <c r="BM91" s="21"/>
      <c r="BN91" s="21"/>
      <c r="BO91" s="24"/>
      <c r="BP91" s="21"/>
      <c r="BQ91" s="21"/>
      <c r="BR91" s="23"/>
      <c r="BS91" s="23"/>
      <c r="BT91" s="24"/>
      <c r="BU91" s="25"/>
    </row>
    <row r="92" spans="1:73" s="22" customFormat="1" ht="152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1"/>
      <c r="AM92" s="21"/>
      <c r="AN92" s="21"/>
      <c r="AO92" s="21"/>
      <c r="AP92" s="21"/>
      <c r="AQ92" s="21"/>
      <c r="AR92" s="21"/>
      <c r="AS92" s="21"/>
      <c r="AT92" s="181"/>
      <c r="AU92" s="21"/>
      <c r="AV92" s="181"/>
      <c r="AW92" s="21"/>
      <c r="AX92" s="21"/>
      <c r="AY92" s="21"/>
      <c r="AZ92" s="21"/>
      <c r="BA92" s="21"/>
      <c r="BB92" s="21"/>
      <c r="BC92" s="21"/>
      <c r="BD92" s="196"/>
      <c r="BE92" s="182"/>
      <c r="BF92" s="23"/>
      <c r="BG92" s="20"/>
      <c r="BH92" s="20"/>
      <c r="BI92" s="23"/>
      <c r="BJ92" s="20"/>
      <c r="BK92" s="20"/>
      <c r="BL92" s="23"/>
      <c r="BM92" s="21"/>
      <c r="BN92" s="21"/>
      <c r="BO92" s="24"/>
      <c r="BP92" s="21"/>
      <c r="BQ92" s="21"/>
      <c r="BR92" s="23"/>
      <c r="BS92" s="23"/>
      <c r="BT92" s="24"/>
      <c r="BU92" s="25"/>
    </row>
    <row r="93" spans="1:73" s="22" customFormat="1" ht="152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1"/>
      <c r="AM93" s="21"/>
      <c r="AN93" s="21"/>
      <c r="AO93" s="21"/>
      <c r="AP93" s="21"/>
      <c r="AQ93" s="21"/>
      <c r="AR93" s="21"/>
      <c r="AS93" s="21"/>
      <c r="AT93" s="181"/>
      <c r="AU93" s="21"/>
      <c r="AV93" s="181"/>
      <c r="AW93" s="21"/>
      <c r="AX93" s="21"/>
      <c r="AY93" s="21"/>
      <c r="AZ93" s="21"/>
      <c r="BA93" s="21"/>
      <c r="BB93" s="21"/>
      <c r="BC93" s="21"/>
      <c r="BD93" s="196"/>
      <c r="BE93" s="182"/>
      <c r="BF93" s="23"/>
      <c r="BG93" s="20"/>
      <c r="BH93" s="20"/>
      <c r="BI93" s="23"/>
      <c r="BJ93" s="20"/>
      <c r="BK93" s="20"/>
      <c r="BL93" s="23"/>
      <c r="BM93" s="21"/>
      <c r="BN93" s="21"/>
      <c r="BO93" s="24"/>
      <c r="BP93" s="21"/>
      <c r="BQ93" s="21"/>
      <c r="BR93" s="23"/>
      <c r="BS93" s="23"/>
      <c r="BT93" s="24"/>
      <c r="BU93" s="25"/>
    </row>
    <row r="94" spans="1:73" s="22" customFormat="1" ht="152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81"/>
      <c r="AM94" s="21"/>
      <c r="AN94" s="21"/>
      <c r="AO94" s="21"/>
      <c r="AP94" s="21"/>
      <c r="AQ94" s="21"/>
      <c r="AR94" s="21"/>
      <c r="AS94" s="21"/>
      <c r="AT94" s="181"/>
      <c r="AU94" s="21"/>
      <c r="AV94" s="181"/>
      <c r="AW94" s="21"/>
      <c r="AX94" s="21"/>
      <c r="AY94" s="21"/>
      <c r="AZ94" s="21"/>
      <c r="BA94" s="21"/>
      <c r="BB94" s="21"/>
      <c r="BC94" s="21"/>
      <c r="BD94" s="196"/>
      <c r="BE94" s="182"/>
      <c r="BF94" s="23"/>
      <c r="BG94" s="20"/>
      <c r="BH94" s="20"/>
      <c r="BI94" s="23"/>
      <c r="BJ94" s="20"/>
      <c r="BK94" s="20"/>
      <c r="BL94" s="23"/>
      <c r="BM94" s="21"/>
      <c r="BN94" s="21"/>
      <c r="BO94" s="24"/>
      <c r="BP94" s="21"/>
      <c r="BQ94" s="21"/>
      <c r="BR94" s="23"/>
      <c r="BS94" s="23"/>
      <c r="BT94" s="24"/>
      <c r="BU94" s="25"/>
    </row>
    <row r="95" spans="1:73" s="22" customFormat="1" ht="152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1"/>
      <c r="AM95" s="21"/>
      <c r="AN95" s="21"/>
      <c r="AO95" s="21"/>
      <c r="AP95" s="21"/>
      <c r="AQ95" s="21"/>
      <c r="AR95" s="21"/>
      <c r="AS95" s="21"/>
      <c r="AT95" s="181"/>
      <c r="AU95" s="21"/>
      <c r="AV95" s="181"/>
      <c r="AW95" s="21"/>
      <c r="AX95" s="21"/>
      <c r="AY95" s="21"/>
      <c r="AZ95" s="21"/>
      <c r="BA95" s="21"/>
      <c r="BB95" s="21"/>
      <c r="BC95" s="21"/>
      <c r="BD95" s="196"/>
      <c r="BE95" s="182"/>
      <c r="BF95" s="23"/>
      <c r="BG95" s="20"/>
      <c r="BH95" s="20"/>
      <c r="BI95" s="23"/>
      <c r="BJ95" s="20"/>
      <c r="BK95" s="20"/>
      <c r="BL95" s="23"/>
      <c r="BM95" s="21"/>
      <c r="BN95" s="21"/>
      <c r="BO95" s="24"/>
      <c r="BP95" s="21"/>
      <c r="BQ95" s="21"/>
      <c r="BR95" s="23"/>
      <c r="BS95" s="23"/>
      <c r="BT95" s="24"/>
      <c r="BU95" s="25"/>
    </row>
    <row r="96" spans="1:73" s="22" customFormat="1" ht="409.6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1"/>
      <c r="AJ96" s="21"/>
      <c r="AK96" s="21"/>
      <c r="AL96" s="196"/>
      <c r="AM96" s="21"/>
      <c r="AN96" s="21"/>
      <c r="AO96" s="21"/>
      <c r="AP96" s="21"/>
      <c r="AQ96" s="21"/>
      <c r="AR96" s="21"/>
      <c r="AS96" s="21"/>
      <c r="AT96" s="196"/>
      <c r="AU96" s="21"/>
      <c r="AV96" s="196"/>
      <c r="AW96" s="23"/>
      <c r="AX96" s="21"/>
      <c r="AY96" s="21"/>
      <c r="AZ96" s="21"/>
      <c r="BA96" s="21"/>
      <c r="BB96" s="21"/>
      <c r="BC96" s="21"/>
      <c r="BD96" s="196"/>
      <c r="BE96" s="21"/>
      <c r="BF96" s="21"/>
      <c r="BG96" s="20"/>
      <c r="BH96" s="20"/>
      <c r="BI96" s="23"/>
      <c r="BJ96" s="20"/>
      <c r="BK96" s="20"/>
      <c r="BL96" s="23"/>
      <c r="BM96" s="21"/>
      <c r="BN96" s="21"/>
      <c r="BO96" s="24"/>
      <c r="BP96" s="21"/>
      <c r="BQ96" s="21"/>
      <c r="BR96" s="23"/>
      <c r="BS96" s="23"/>
      <c r="BT96" s="24"/>
      <c r="BU96" s="25"/>
    </row>
    <row r="97" spans="1:73" s="22" customFormat="1" ht="152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3"/>
      <c r="AJ97" s="20"/>
      <c r="AK97" s="21"/>
      <c r="AL97" s="196"/>
      <c r="AM97" s="23"/>
      <c r="AN97" s="20"/>
      <c r="AO97" s="21"/>
      <c r="AP97" s="21"/>
      <c r="AQ97" s="21"/>
      <c r="AR97" s="21"/>
      <c r="AS97" s="21"/>
      <c r="AT97" s="196"/>
      <c r="AU97" s="23"/>
      <c r="AV97" s="196"/>
      <c r="AW97" s="23"/>
      <c r="AX97" s="21"/>
      <c r="AY97" s="21"/>
      <c r="AZ97" s="21"/>
      <c r="BA97" s="21"/>
      <c r="BB97" s="21"/>
      <c r="BC97" s="21"/>
      <c r="BD97" s="196"/>
      <c r="BE97" s="23"/>
      <c r="BF97" s="23"/>
      <c r="BG97" s="20"/>
      <c r="BH97" s="20"/>
      <c r="BI97" s="23"/>
      <c r="BJ97" s="20"/>
      <c r="BK97" s="20"/>
      <c r="BL97" s="23"/>
      <c r="BM97" s="21"/>
      <c r="BN97" s="21"/>
      <c r="BO97" s="24"/>
      <c r="BP97" s="21"/>
      <c r="BQ97" s="21"/>
      <c r="BR97" s="23"/>
      <c r="BS97" s="23"/>
      <c r="BT97" s="24"/>
      <c r="BU97" s="25"/>
    </row>
    <row r="98" spans="1:73" s="22" customFormat="1" ht="152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3"/>
      <c r="AJ98" s="20"/>
      <c r="AK98" s="21"/>
      <c r="AL98" s="196"/>
      <c r="AM98" s="23"/>
      <c r="AN98" s="20"/>
      <c r="AO98" s="21"/>
      <c r="AP98" s="21"/>
      <c r="AQ98" s="21"/>
      <c r="AR98" s="21"/>
      <c r="AS98" s="21"/>
      <c r="AT98" s="196"/>
      <c r="AU98" s="23"/>
      <c r="AV98" s="196"/>
      <c r="AW98" s="23"/>
      <c r="AX98" s="21"/>
      <c r="AY98" s="21"/>
      <c r="AZ98" s="21"/>
      <c r="BA98" s="21"/>
      <c r="BB98" s="21"/>
      <c r="BC98" s="21"/>
      <c r="BD98" s="196"/>
      <c r="BE98" s="23"/>
      <c r="BF98" s="23"/>
      <c r="BG98" s="20"/>
      <c r="BH98" s="20"/>
      <c r="BI98" s="23"/>
      <c r="BJ98" s="20"/>
      <c r="BK98" s="20"/>
      <c r="BL98" s="23"/>
      <c r="BM98" s="21"/>
      <c r="BN98" s="21"/>
      <c r="BO98" s="24"/>
      <c r="BP98" s="21"/>
      <c r="BQ98" s="21"/>
      <c r="BR98" s="23"/>
      <c r="BS98" s="23"/>
      <c r="BT98" s="24"/>
      <c r="BU98" s="25"/>
    </row>
    <row r="99" spans="1:73" s="22" customFormat="1" ht="152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3"/>
      <c r="AJ99" s="20"/>
      <c r="AK99" s="21"/>
      <c r="AL99" s="196"/>
      <c r="AM99" s="23"/>
      <c r="AN99" s="20"/>
      <c r="AO99" s="21"/>
      <c r="AP99" s="21"/>
      <c r="AQ99" s="21"/>
      <c r="AR99" s="21"/>
      <c r="AS99" s="21"/>
      <c r="AT99" s="196"/>
      <c r="AU99" s="23"/>
      <c r="AV99" s="196"/>
      <c r="AW99" s="23"/>
      <c r="AX99" s="21"/>
      <c r="AY99" s="21"/>
      <c r="AZ99" s="21"/>
      <c r="BA99" s="21"/>
      <c r="BB99" s="21"/>
      <c r="BC99" s="21"/>
      <c r="BD99" s="196"/>
      <c r="BE99" s="23"/>
      <c r="BF99" s="23"/>
      <c r="BG99" s="20"/>
      <c r="BH99" s="20"/>
      <c r="BI99" s="23"/>
      <c r="BJ99" s="20"/>
      <c r="BK99" s="20"/>
      <c r="BL99" s="23"/>
      <c r="BM99" s="21"/>
      <c r="BN99" s="21"/>
      <c r="BO99" s="24"/>
      <c r="BP99" s="21"/>
      <c r="BQ99" s="21"/>
      <c r="BR99" s="23"/>
      <c r="BS99" s="23"/>
      <c r="BT99" s="24"/>
      <c r="BU99" s="25"/>
    </row>
    <row r="100" spans="1:73" s="22" customFormat="1" ht="152.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3"/>
      <c r="AJ100" s="20"/>
      <c r="AK100" s="21"/>
      <c r="AL100" s="196"/>
      <c r="AM100" s="23"/>
      <c r="AN100" s="20"/>
      <c r="AO100" s="21"/>
      <c r="AP100" s="21"/>
      <c r="AQ100" s="21"/>
      <c r="AR100" s="21"/>
      <c r="AS100" s="21"/>
      <c r="AT100" s="196"/>
      <c r="AU100" s="23"/>
      <c r="AV100" s="196"/>
      <c r="AW100" s="23"/>
      <c r="AX100" s="21"/>
      <c r="AY100" s="21"/>
      <c r="AZ100" s="21"/>
      <c r="BA100" s="21"/>
      <c r="BB100" s="21"/>
      <c r="BC100" s="21"/>
      <c r="BD100" s="196"/>
      <c r="BE100" s="23"/>
      <c r="BF100" s="23"/>
      <c r="BG100" s="20"/>
      <c r="BH100" s="20"/>
      <c r="BI100" s="23"/>
      <c r="BJ100" s="20"/>
      <c r="BK100" s="20"/>
      <c r="BL100" s="23"/>
      <c r="BM100" s="21"/>
      <c r="BN100" s="21"/>
      <c r="BO100" s="24"/>
      <c r="BP100" s="21"/>
      <c r="BQ100" s="21"/>
      <c r="BR100" s="23"/>
      <c r="BS100" s="23"/>
      <c r="BT100" s="24"/>
      <c r="BU100" s="25"/>
    </row>
    <row r="101" spans="1:73" s="22" customFormat="1" ht="349.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3"/>
      <c r="P101" s="20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3"/>
      <c r="AJ101" s="23"/>
      <c r="AK101" s="21"/>
      <c r="AL101" s="196"/>
      <c r="AM101" s="20"/>
      <c r="AN101" s="20"/>
      <c r="AO101" s="21"/>
      <c r="AP101" s="21"/>
      <c r="AQ101" s="21"/>
      <c r="AR101" s="21"/>
      <c r="AS101" s="21"/>
      <c r="AT101" s="196"/>
      <c r="AU101" s="23"/>
      <c r="AV101" s="196"/>
      <c r="AW101" s="20"/>
      <c r="AX101" s="21"/>
      <c r="AY101" s="21"/>
      <c r="AZ101" s="21"/>
      <c r="BA101" s="21"/>
      <c r="BB101" s="21"/>
      <c r="BC101" s="21"/>
      <c r="BD101" s="196"/>
      <c r="BE101" s="23"/>
      <c r="BF101" s="23"/>
      <c r="BG101" s="20"/>
      <c r="BH101" s="20"/>
      <c r="BI101" s="23"/>
      <c r="BJ101" s="20"/>
      <c r="BK101" s="20"/>
      <c r="BL101" s="23"/>
      <c r="BM101" s="21"/>
      <c r="BN101" s="21"/>
      <c r="BO101" s="24"/>
      <c r="BP101" s="21"/>
      <c r="BQ101" s="21"/>
      <c r="BR101" s="23"/>
      <c r="BS101" s="23"/>
      <c r="BT101" s="24"/>
      <c r="BU101" s="25"/>
    </row>
    <row r="102" spans="1:73" s="22" customFormat="1" ht="237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0"/>
      <c r="P102" s="20"/>
      <c r="Q102" s="23"/>
      <c r="R102" s="23"/>
      <c r="S102" s="20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6"/>
      <c r="BE102" s="182"/>
      <c r="BF102" s="23"/>
      <c r="BG102" s="20"/>
      <c r="BH102" s="20"/>
      <c r="BI102" s="23"/>
      <c r="BJ102" s="20"/>
      <c r="BK102" s="20"/>
      <c r="BL102" s="23"/>
      <c r="BM102" s="21"/>
      <c r="BN102" s="21"/>
      <c r="BO102" s="24"/>
      <c r="BP102" s="21"/>
      <c r="BQ102" s="21"/>
      <c r="BR102" s="23"/>
      <c r="BS102" s="23"/>
      <c r="BT102" s="24"/>
      <c r="BU102" s="25"/>
    </row>
    <row r="103" spans="1:73" s="22" customFormat="1" ht="409.6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3"/>
      <c r="P103" s="23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0"/>
      <c r="BC103" s="20"/>
      <c r="BD103" s="196"/>
      <c r="BE103" s="23"/>
      <c r="BF103" s="23"/>
      <c r="BG103" s="20"/>
      <c r="BH103" s="20"/>
      <c r="BI103" s="23"/>
      <c r="BJ103" s="20"/>
      <c r="BK103" s="20"/>
      <c r="BL103" s="23"/>
      <c r="BM103" s="21"/>
      <c r="BN103" s="21"/>
      <c r="BO103" s="24"/>
      <c r="BP103" s="21"/>
      <c r="BQ103" s="21"/>
      <c r="BR103" s="23"/>
      <c r="BS103" s="23"/>
      <c r="BT103" s="24"/>
      <c r="BU103" s="25"/>
    </row>
    <row r="104" spans="1:73" s="22" customFormat="1" ht="180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6"/>
      <c r="BE104" s="21"/>
      <c r="BF104" s="21"/>
      <c r="BG104" s="20"/>
      <c r="BH104" s="20"/>
      <c r="BI104" s="23"/>
      <c r="BJ104" s="20"/>
      <c r="BK104" s="20"/>
      <c r="BL104" s="23"/>
      <c r="BM104" s="21"/>
      <c r="BN104" s="21"/>
      <c r="BO104" s="24"/>
      <c r="BP104" s="21"/>
      <c r="BQ104" s="21"/>
      <c r="BR104" s="23"/>
      <c r="BS104" s="23"/>
      <c r="BT104" s="24"/>
      <c r="BU104" s="25"/>
    </row>
    <row r="105" spans="1:73" s="22" customFormat="1" ht="180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6"/>
      <c r="BE105" s="182"/>
      <c r="BF105" s="23"/>
      <c r="BG105" s="20"/>
      <c r="BH105" s="20"/>
      <c r="BI105" s="23"/>
      <c r="BJ105" s="20"/>
      <c r="BK105" s="20"/>
      <c r="BL105" s="23"/>
      <c r="BM105" s="21"/>
      <c r="BN105" s="21"/>
      <c r="BO105" s="24"/>
      <c r="BP105" s="21"/>
      <c r="BQ105" s="21"/>
      <c r="BR105" s="23"/>
      <c r="BS105" s="23"/>
      <c r="BT105" s="24"/>
      <c r="BU105" s="25"/>
    </row>
    <row r="106" spans="1:73" s="22" customFormat="1" ht="180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6"/>
      <c r="BE106" s="21"/>
      <c r="BF106" s="20"/>
      <c r="BG106" s="20"/>
      <c r="BH106" s="20"/>
      <c r="BI106" s="23"/>
      <c r="BJ106" s="20"/>
      <c r="BK106" s="20"/>
      <c r="BL106" s="23"/>
      <c r="BM106" s="21"/>
      <c r="BN106" s="21"/>
      <c r="BO106" s="24"/>
      <c r="BP106" s="21"/>
      <c r="BQ106" s="21"/>
      <c r="BR106" s="23"/>
      <c r="BS106" s="23"/>
      <c r="BT106" s="24"/>
      <c r="BU106" s="25"/>
    </row>
    <row r="107" spans="1:73" s="22" customFormat="1" ht="180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6"/>
      <c r="BE107" s="182"/>
      <c r="BF107" s="23"/>
      <c r="BG107" s="20"/>
      <c r="BH107" s="20"/>
      <c r="BI107" s="23"/>
      <c r="BJ107" s="20"/>
      <c r="BK107" s="20"/>
      <c r="BL107" s="23"/>
      <c r="BM107" s="21"/>
      <c r="BN107" s="21"/>
      <c r="BO107" s="24"/>
      <c r="BP107" s="21"/>
      <c r="BQ107" s="21"/>
      <c r="BR107" s="23"/>
      <c r="BS107" s="23"/>
      <c r="BT107" s="24"/>
      <c r="BU107" s="25"/>
    </row>
    <row r="108" spans="1:73" s="22" customFormat="1" ht="409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6"/>
      <c r="BE108" s="21"/>
      <c r="BF108" s="21"/>
      <c r="BG108" s="20"/>
      <c r="BH108" s="20"/>
      <c r="BI108" s="23"/>
      <c r="BJ108" s="20"/>
      <c r="BK108" s="20"/>
      <c r="BL108" s="23"/>
      <c r="BM108" s="21"/>
      <c r="BN108" s="21"/>
      <c r="BO108" s="24"/>
      <c r="BP108" s="21"/>
      <c r="BQ108" s="21"/>
      <c r="BR108" s="23"/>
      <c r="BS108" s="23"/>
      <c r="BT108" s="24"/>
      <c r="BU108" s="25"/>
    </row>
    <row r="109" spans="1:73" s="22" customFormat="1" ht="144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6"/>
      <c r="BE109" s="182"/>
      <c r="BF109" s="23"/>
      <c r="BG109" s="20"/>
      <c r="BH109" s="20"/>
      <c r="BI109" s="23"/>
      <c r="BJ109" s="20"/>
      <c r="BK109" s="20"/>
      <c r="BL109" s="23"/>
      <c r="BM109" s="21"/>
      <c r="BN109" s="21"/>
      <c r="BO109" s="24"/>
      <c r="BP109" s="21"/>
      <c r="BQ109" s="21"/>
      <c r="BR109" s="23"/>
      <c r="BS109" s="23"/>
      <c r="BT109" s="24"/>
      <c r="BU109" s="25"/>
    </row>
    <row r="110" spans="1:73" s="22" customFormat="1" ht="336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0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6"/>
      <c r="BE110" s="182"/>
      <c r="BF110" s="23"/>
      <c r="BG110" s="20"/>
      <c r="BH110" s="20"/>
      <c r="BI110" s="23"/>
      <c r="BJ110" s="20"/>
      <c r="BK110" s="20"/>
      <c r="BL110" s="23"/>
      <c r="BM110" s="21"/>
      <c r="BN110" s="21"/>
      <c r="BO110" s="24"/>
      <c r="BP110" s="21"/>
      <c r="BQ110" s="21"/>
      <c r="BR110" s="23"/>
      <c r="BS110" s="23"/>
      <c r="BT110" s="24"/>
      <c r="BU110" s="25"/>
    </row>
    <row r="111" spans="1:73" s="22" customFormat="1" ht="22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0"/>
      <c r="BC111" s="20"/>
      <c r="BD111" s="20"/>
      <c r="BE111" s="182"/>
      <c r="BF111" s="23"/>
      <c r="BG111" s="20"/>
      <c r="BH111" s="20"/>
      <c r="BI111" s="23"/>
      <c r="BJ111" s="20"/>
      <c r="BK111" s="20"/>
      <c r="BL111" s="23"/>
      <c r="BM111" s="21"/>
      <c r="BN111" s="21"/>
      <c r="BO111" s="24"/>
      <c r="BP111" s="21"/>
      <c r="BQ111" s="21"/>
      <c r="BR111" s="23"/>
      <c r="BS111" s="23"/>
      <c r="BT111" s="24"/>
      <c r="BU111" s="25"/>
    </row>
    <row r="112" spans="1:73" s="22" customFormat="1" ht="22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6"/>
      <c r="BE112" s="182"/>
      <c r="BF112" s="23"/>
      <c r="BG112" s="20"/>
      <c r="BH112" s="20"/>
      <c r="BI112" s="23"/>
      <c r="BJ112" s="20"/>
      <c r="BK112" s="20"/>
      <c r="BL112" s="23"/>
      <c r="BM112" s="21"/>
      <c r="BN112" s="21"/>
      <c r="BO112" s="24"/>
      <c r="BP112" s="21"/>
      <c r="BQ112" s="21"/>
      <c r="BR112" s="23"/>
      <c r="BS112" s="23"/>
      <c r="BT112" s="24"/>
      <c r="BU112" s="25"/>
    </row>
    <row r="113" spans="1:73" s="22" customFormat="1" ht="229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6"/>
      <c r="BE113" s="21"/>
      <c r="BF113" s="21"/>
      <c r="BG113" s="20"/>
      <c r="BH113" s="20"/>
      <c r="BI113" s="23"/>
      <c r="BJ113" s="20"/>
      <c r="BK113" s="20"/>
      <c r="BL113" s="23"/>
      <c r="BM113" s="21"/>
      <c r="BN113" s="21"/>
      <c r="BO113" s="24"/>
      <c r="BP113" s="21"/>
      <c r="BQ113" s="21"/>
      <c r="BR113" s="23"/>
      <c r="BS113" s="23"/>
      <c r="BT113" s="24"/>
      <c r="BU113" s="25"/>
    </row>
    <row r="114" spans="1:73" s="22" customFormat="1" ht="152.2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181"/>
      <c r="AM114" s="21"/>
      <c r="AN114" s="21"/>
      <c r="AO114" s="21"/>
      <c r="AP114" s="21"/>
      <c r="AQ114" s="21"/>
      <c r="AR114" s="21"/>
      <c r="AS114" s="21"/>
      <c r="AT114" s="18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6"/>
      <c r="BE114" s="182"/>
      <c r="BF114" s="23"/>
      <c r="BG114" s="20"/>
      <c r="BH114" s="20"/>
      <c r="BI114" s="23"/>
      <c r="BJ114" s="20"/>
      <c r="BK114" s="20"/>
      <c r="BL114" s="23"/>
      <c r="BM114" s="21"/>
      <c r="BN114" s="21"/>
      <c r="BO114" s="24"/>
      <c r="BP114" s="21"/>
      <c r="BQ114" s="21"/>
      <c r="BR114" s="23"/>
      <c r="BS114" s="23"/>
      <c r="BT114" s="24"/>
      <c r="BU114" s="25"/>
    </row>
    <row r="115" spans="1:73" s="22" customFormat="1" ht="249.7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3"/>
      <c r="AK115" s="21"/>
      <c r="AL115" s="196"/>
      <c r="AM115" s="23"/>
      <c r="AN115" s="20"/>
      <c r="AO115" s="21"/>
      <c r="AP115" s="21"/>
      <c r="AQ115" s="21"/>
      <c r="AR115" s="21"/>
      <c r="AS115" s="21"/>
      <c r="AT115" s="196"/>
      <c r="AU115" s="23"/>
      <c r="AV115" s="21"/>
      <c r="AW115" s="21"/>
      <c r="AX115" s="21"/>
      <c r="AY115" s="21"/>
      <c r="AZ115" s="21"/>
      <c r="BA115" s="21"/>
      <c r="BB115" s="21"/>
      <c r="BC115" s="21"/>
      <c r="BD115" s="196"/>
      <c r="BE115" s="21"/>
      <c r="BF115" s="21"/>
      <c r="BG115" s="20"/>
      <c r="BH115" s="20"/>
      <c r="BI115" s="23"/>
      <c r="BJ115" s="20"/>
      <c r="BK115" s="20"/>
      <c r="BL115" s="23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249.7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3"/>
      <c r="AJ116" s="23"/>
      <c r="AK116" s="21"/>
      <c r="AL116" s="196"/>
      <c r="AM116" s="23"/>
      <c r="AN116" s="20"/>
      <c r="AO116" s="21"/>
      <c r="AP116" s="21"/>
      <c r="AQ116" s="21"/>
      <c r="AR116" s="21"/>
      <c r="AS116" s="21"/>
      <c r="AT116" s="196"/>
      <c r="AU116" s="23"/>
      <c r="AV116" s="21"/>
      <c r="AW116" s="21"/>
      <c r="AX116" s="21"/>
      <c r="AY116" s="21"/>
      <c r="AZ116" s="21"/>
      <c r="BA116" s="21"/>
      <c r="BB116" s="21"/>
      <c r="BC116" s="21"/>
      <c r="BD116" s="196"/>
      <c r="BE116" s="182"/>
      <c r="BF116" s="23"/>
      <c r="BG116" s="20"/>
      <c r="BH116" s="20"/>
      <c r="BI116" s="23"/>
      <c r="BJ116" s="20"/>
      <c r="BK116" s="20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234.7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6"/>
      <c r="BE117" s="21"/>
      <c r="BF117" s="21"/>
      <c r="BG117" s="20"/>
      <c r="BH117" s="20"/>
      <c r="BI117" s="23"/>
      <c r="BJ117" s="20"/>
      <c r="BK117" s="20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147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196"/>
      <c r="BE118" s="182"/>
      <c r="BF118" s="23"/>
      <c r="BG118" s="20"/>
      <c r="BH118" s="20"/>
      <c r="BI118" s="23"/>
      <c r="BJ118" s="20"/>
      <c r="BK118" s="20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409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6"/>
      <c r="BE119" s="21"/>
      <c r="BF119" s="21"/>
      <c r="BG119" s="20"/>
      <c r="BH119" s="20"/>
      <c r="BI119" s="23"/>
      <c r="BJ119" s="20"/>
      <c r="BK119" s="20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152.2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6"/>
      <c r="BE120" s="182"/>
      <c r="BF120" s="23"/>
      <c r="BG120" s="20"/>
      <c r="BH120" s="20"/>
      <c r="BI120" s="23"/>
      <c r="BJ120" s="20"/>
      <c r="BK120" s="20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409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6"/>
      <c r="BE121" s="21"/>
      <c r="BF121" s="21"/>
      <c r="BG121" s="20"/>
      <c r="BH121" s="20"/>
      <c r="BI121" s="23"/>
      <c r="BJ121" s="20"/>
      <c r="BK121" s="20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144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6"/>
      <c r="BE122" s="182"/>
      <c r="BF122" s="23"/>
      <c r="BG122" s="20"/>
      <c r="BH122" s="20"/>
      <c r="BI122" s="23"/>
      <c r="BJ122" s="20"/>
      <c r="BK122" s="20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141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6"/>
      <c r="BE123" s="21"/>
      <c r="BF123" s="20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141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6"/>
      <c r="BE124" s="182"/>
      <c r="BF124" s="23"/>
      <c r="BG124" s="20"/>
      <c r="BH124" s="20"/>
      <c r="BI124" s="23"/>
      <c r="BJ124" s="20"/>
      <c r="BK124" s="20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201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0"/>
      <c r="BC125" s="20"/>
      <c r="BD125" s="196"/>
      <c r="BE125" s="21"/>
      <c r="BF125" s="21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124.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6"/>
      <c r="BE126" s="182"/>
      <c r="BF126" s="23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124.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6"/>
      <c r="BE127" s="182"/>
      <c r="BF127" s="23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159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6"/>
      <c r="BE128" s="21"/>
      <c r="BF128" s="21"/>
      <c r="BG128" s="20"/>
      <c r="BH128" s="20"/>
      <c r="BI128" s="23"/>
      <c r="BJ128" s="20"/>
      <c r="BK128" s="20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159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6"/>
      <c r="BE129" s="182"/>
      <c r="BF129" s="23"/>
      <c r="BG129" s="20"/>
      <c r="BH129" s="20"/>
      <c r="BI129" s="23"/>
      <c r="BJ129" s="20"/>
      <c r="BK129" s="20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409.6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196"/>
      <c r="BE130" s="21"/>
      <c r="BF130" s="21"/>
      <c r="BG130" s="20"/>
      <c r="BH130" s="20"/>
      <c r="BI130" s="23"/>
      <c r="BJ130" s="20"/>
      <c r="BK130" s="20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141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196"/>
      <c r="BE131" s="182"/>
      <c r="BF131" s="23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237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6"/>
      <c r="BE132" s="21"/>
      <c r="BF132" s="21"/>
      <c r="BG132" s="20"/>
      <c r="BH132" s="20"/>
      <c r="BI132" s="23"/>
      <c r="BJ132" s="20"/>
      <c r="BK132" s="20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174.7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6"/>
      <c r="BE133" s="182"/>
      <c r="BF133" s="20"/>
      <c r="BG133" s="20"/>
      <c r="BH133" s="20"/>
      <c r="BI133" s="23"/>
      <c r="BJ133" s="20"/>
      <c r="BK133" s="20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159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0"/>
      <c r="BC134" s="20"/>
      <c r="BD134" s="196"/>
      <c r="BE134" s="21"/>
      <c r="BF134" s="21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159.7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6"/>
      <c r="BE135" s="182"/>
      <c r="BF135" s="23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159.7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6"/>
      <c r="BE136" s="182"/>
      <c r="BF136" s="23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249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3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6"/>
      <c r="BE137" s="23"/>
      <c r="BF137" s="23"/>
      <c r="BG137" s="20"/>
      <c r="BH137" s="20"/>
      <c r="BI137" s="23"/>
      <c r="BJ137" s="20"/>
      <c r="BK137" s="23"/>
      <c r="BL137" s="20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227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0"/>
      <c r="AQ138" s="23"/>
      <c r="AR138" s="20"/>
      <c r="AS138" s="21"/>
      <c r="AT138" s="21"/>
      <c r="AU138" s="21"/>
      <c r="AV138" s="21"/>
      <c r="AW138" s="21"/>
      <c r="AX138" s="21"/>
      <c r="AY138" s="21"/>
      <c r="AZ138" s="21"/>
      <c r="BA138" s="21"/>
      <c r="BB138" s="20"/>
      <c r="BC138" s="21"/>
      <c r="BD138" s="196"/>
      <c r="BE138" s="21"/>
      <c r="BF138" s="21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150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0"/>
      <c r="P139" s="20"/>
      <c r="Q139" s="20"/>
      <c r="R139" s="20"/>
      <c r="S139" s="20"/>
      <c r="T139" s="20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0"/>
      <c r="AQ139" s="23"/>
      <c r="AR139" s="20"/>
      <c r="AS139" s="21"/>
      <c r="AT139" s="21"/>
      <c r="AU139" s="21"/>
      <c r="AV139" s="21"/>
      <c r="AW139" s="21"/>
      <c r="AX139" s="21"/>
      <c r="AY139" s="21"/>
      <c r="AZ139" s="21"/>
      <c r="BA139" s="21"/>
      <c r="BB139" s="20"/>
      <c r="BC139" s="20"/>
      <c r="BD139" s="196"/>
      <c r="BE139" s="182"/>
      <c r="BF139" s="23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142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0"/>
      <c r="AQ140" s="23"/>
      <c r="AR140" s="20"/>
      <c r="AS140" s="21"/>
      <c r="AT140" s="21"/>
      <c r="AU140" s="21"/>
      <c r="AV140" s="21"/>
      <c r="AW140" s="21"/>
      <c r="AX140" s="21"/>
      <c r="AY140" s="21"/>
      <c r="AZ140" s="21"/>
      <c r="BA140" s="21"/>
      <c r="BB140" s="20"/>
      <c r="BC140" s="20"/>
      <c r="BD140" s="196"/>
      <c r="BE140" s="182"/>
      <c r="BF140" s="23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159.7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196"/>
      <c r="AU141" s="20"/>
      <c r="AV141" s="21"/>
      <c r="AW141" s="21"/>
      <c r="AX141" s="21"/>
      <c r="AY141" s="21"/>
      <c r="AZ141" s="21"/>
      <c r="BA141" s="21"/>
      <c r="BB141" s="21"/>
      <c r="BC141" s="21"/>
      <c r="BD141" s="196"/>
      <c r="BE141" s="182"/>
      <c r="BF141" s="23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159.7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33"/>
      <c r="N142" s="20"/>
      <c r="O142" s="20"/>
      <c r="P142" s="20"/>
      <c r="Q142" s="20"/>
      <c r="R142" s="20"/>
      <c r="S142" s="20"/>
      <c r="T142" s="20"/>
      <c r="U142" s="20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6"/>
      <c r="BE142" s="182"/>
      <c r="BF142" s="23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159.7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34"/>
      <c r="N143" s="20"/>
      <c r="O143" s="20"/>
      <c r="P143" s="20"/>
      <c r="Q143" s="20"/>
      <c r="R143" s="20"/>
      <c r="S143" s="20"/>
      <c r="T143" s="20"/>
      <c r="U143" s="20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6"/>
      <c r="BE143" s="182"/>
      <c r="BF143" s="23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409.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6"/>
      <c r="BE144" s="21"/>
      <c r="BF144" s="21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156.7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6"/>
      <c r="BE145" s="182"/>
      <c r="BF145" s="23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409.6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6"/>
      <c r="BE146" s="21"/>
      <c r="BF146" s="21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152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6"/>
      <c r="BE147" s="182"/>
      <c r="BF147" s="23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209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6"/>
      <c r="BE148" s="21"/>
      <c r="BF148" s="21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209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181"/>
      <c r="AM149" s="21"/>
      <c r="AN149" s="21"/>
      <c r="AO149" s="21"/>
      <c r="AP149" s="21"/>
      <c r="AQ149" s="21"/>
      <c r="AR149" s="21"/>
      <c r="AS149" s="21"/>
      <c r="AT149" s="18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6"/>
      <c r="BE149" s="182"/>
      <c r="BF149" s="23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189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3"/>
      <c r="AJ150" s="23"/>
      <c r="AK150" s="21"/>
      <c r="AL150" s="196"/>
      <c r="AM150" s="20"/>
      <c r="AN150" s="20"/>
      <c r="AO150" s="21"/>
      <c r="AP150" s="21"/>
      <c r="AQ150" s="21"/>
      <c r="AR150" s="21"/>
      <c r="AS150" s="21"/>
      <c r="AT150" s="196"/>
      <c r="AU150" s="23"/>
      <c r="AV150" s="21"/>
      <c r="AW150" s="21"/>
      <c r="AX150" s="21"/>
      <c r="AY150" s="21"/>
      <c r="AZ150" s="21"/>
      <c r="BA150" s="21"/>
      <c r="BB150" s="21"/>
      <c r="BC150" s="21"/>
      <c r="BD150" s="196"/>
      <c r="BE150" s="21"/>
      <c r="BF150" s="21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189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3"/>
      <c r="AJ151" s="23"/>
      <c r="AK151" s="21"/>
      <c r="AL151" s="196"/>
      <c r="AM151" s="20"/>
      <c r="AN151" s="20"/>
      <c r="AO151" s="21"/>
      <c r="AP151" s="21"/>
      <c r="AQ151" s="21"/>
      <c r="AR151" s="21"/>
      <c r="AS151" s="21"/>
      <c r="AT151" s="196"/>
      <c r="AU151" s="23"/>
      <c r="AV151" s="21"/>
      <c r="AW151" s="21"/>
      <c r="AX151" s="21"/>
      <c r="AY151" s="21"/>
      <c r="AZ151" s="21"/>
      <c r="BA151" s="21"/>
      <c r="BB151" s="21"/>
      <c r="BC151" s="21"/>
      <c r="BD151" s="196"/>
      <c r="BE151" s="23"/>
      <c r="BF151" s="23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204.7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6"/>
      <c r="BE152" s="21"/>
      <c r="BF152" s="21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147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6"/>
      <c r="BE153" s="182"/>
      <c r="BF153" s="23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52.2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0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6"/>
      <c r="BE154" s="182"/>
      <c r="BF154" s="23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192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196"/>
      <c r="O155" s="20"/>
      <c r="P155" s="20"/>
      <c r="Q155" s="20"/>
      <c r="R155" s="20"/>
      <c r="S155" s="20"/>
      <c r="T155" s="20"/>
      <c r="U155" s="20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6"/>
      <c r="BE155" s="182"/>
      <c r="BF155" s="23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192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196"/>
      <c r="O156" s="20"/>
      <c r="P156" s="20"/>
      <c r="Q156" s="20"/>
      <c r="R156" s="20"/>
      <c r="S156" s="20"/>
      <c r="T156" s="20"/>
      <c r="U156" s="20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6"/>
      <c r="BE156" s="182"/>
      <c r="BF156" s="23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409.6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1"/>
      <c r="AJ157" s="21"/>
      <c r="AK157" s="21"/>
      <c r="AL157" s="196"/>
      <c r="AM157" s="21"/>
      <c r="AN157" s="21"/>
      <c r="AO157" s="21"/>
      <c r="AP157" s="21"/>
      <c r="AQ157" s="21"/>
      <c r="AR157" s="21"/>
      <c r="AS157" s="21"/>
      <c r="AT157" s="196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6"/>
      <c r="BE157" s="21"/>
      <c r="BF157" s="21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92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6"/>
      <c r="BE158" s="182"/>
      <c r="BF158" s="23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92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6"/>
      <c r="BE159" s="182"/>
      <c r="BF159" s="23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192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6"/>
      <c r="BE160" s="182"/>
      <c r="BF160" s="23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192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6"/>
      <c r="BE161" s="182"/>
      <c r="BF161" s="23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92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6"/>
      <c r="BE162" s="21"/>
      <c r="BF162" s="21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192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6"/>
      <c r="BE163" s="182"/>
      <c r="BF163" s="23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92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196"/>
      <c r="O164" s="20"/>
      <c r="P164" s="20"/>
      <c r="Q164" s="20"/>
      <c r="R164" s="20"/>
      <c r="S164" s="20"/>
      <c r="T164" s="20"/>
      <c r="U164" s="20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6"/>
      <c r="BE164" s="182"/>
      <c r="BF164" s="23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92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6"/>
      <c r="BE165" s="21"/>
      <c r="BF165" s="20"/>
      <c r="BG165" s="20"/>
      <c r="BH165" s="20"/>
      <c r="BI165" s="23"/>
      <c r="BJ165" s="20"/>
      <c r="BK165" s="21"/>
      <c r="BL165" s="21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92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6"/>
      <c r="BE166" s="182"/>
      <c r="BF166" s="23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192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0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6"/>
      <c r="BE167" s="182"/>
      <c r="BF167" s="23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409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1"/>
      <c r="AJ168" s="21"/>
      <c r="AK168" s="21"/>
      <c r="AL168" s="196"/>
      <c r="AM168" s="21"/>
      <c r="AN168" s="20"/>
      <c r="AO168" s="21"/>
      <c r="AP168" s="21"/>
      <c r="AQ168" s="21"/>
      <c r="AR168" s="21"/>
      <c r="AS168" s="21"/>
      <c r="AT168" s="196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6"/>
      <c r="BE168" s="21"/>
      <c r="BF168" s="21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92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6"/>
      <c r="BE169" s="182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92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6"/>
      <c r="BE170" s="182"/>
      <c r="BF170" s="23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92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6"/>
      <c r="BE171" s="182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92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6"/>
      <c r="BE172" s="182"/>
      <c r="BF172" s="23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92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196"/>
      <c r="O173" s="20"/>
      <c r="P173" s="20"/>
      <c r="Q173" s="20"/>
      <c r="R173" s="20"/>
      <c r="S173" s="20"/>
      <c r="T173" s="20"/>
      <c r="U173" s="20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6"/>
      <c r="BE173" s="182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92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196"/>
      <c r="O174" s="20"/>
      <c r="P174" s="20"/>
      <c r="Q174" s="20"/>
      <c r="R174" s="20"/>
      <c r="S174" s="20"/>
      <c r="T174" s="20"/>
      <c r="U174" s="20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6"/>
      <c r="BE174" s="182"/>
      <c r="BF174" s="23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92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196"/>
      <c r="AM175" s="21"/>
      <c r="AN175" s="20"/>
      <c r="AO175" s="21"/>
      <c r="AP175" s="21"/>
      <c r="AQ175" s="21"/>
      <c r="AR175" s="21"/>
      <c r="AS175" s="21"/>
      <c r="AT175" s="196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6"/>
      <c r="BE175" s="21"/>
      <c r="BF175" s="21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92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6"/>
      <c r="BE176" s="182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92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0"/>
      <c r="P177" s="20"/>
      <c r="Q177" s="20"/>
      <c r="R177" s="20"/>
      <c r="S177" s="20"/>
      <c r="T177" s="20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6"/>
      <c r="BE177" s="182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92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6"/>
      <c r="BE178" s="182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92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196"/>
      <c r="O179" s="20"/>
      <c r="P179" s="20"/>
      <c r="Q179" s="20"/>
      <c r="R179" s="20"/>
      <c r="S179" s="20"/>
      <c r="T179" s="20"/>
      <c r="U179" s="20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6"/>
      <c r="BE179" s="182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92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196"/>
      <c r="O180" s="20"/>
      <c r="P180" s="20"/>
      <c r="Q180" s="20"/>
      <c r="R180" s="20"/>
      <c r="S180" s="20"/>
      <c r="T180" s="20"/>
      <c r="U180" s="20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6"/>
      <c r="BE180" s="182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92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196"/>
      <c r="O181" s="20"/>
      <c r="P181" s="20"/>
      <c r="Q181" s="20"/>
      <c r="R181" s="20"/>
      <c r="S181" s="20"/>
      <c r="T181" s="20"/>
      <c r="U181" s="20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6"/>
      <c r="BE181" s="182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209.2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6"/>
      <c r="BE182" s="23"/>
      <c r="BF182" s="23"/>
      <c r="BG182" s="20"/>
      <c r="BH182" s="20"/>
      <c r="BI182" s="23"/>
      <c r="BJ182" s="20"/>
      <c r="BK182" s="23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62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0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6"/>
      <c r="BE183" s="23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51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0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6"/>
      <c r="BE184" s="23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214.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3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6"/>
      <c r="BE185" s="23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409.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3"/>
      <c r="AJ186" s="20"/>
      <c r="AK186" s="21"/>
      <c r="AL186" s="196"/>
      <c r="AM186" s="23"/>
      <c r="AN186" s="20"/>
      <c r="AO186" s="21"/>
      <c r="AP186" s="21"/>
      <c r="AQ186" s="21"/>
      <c r="AR186" s="21"/>
      <c r="AS186" s="21"/>
      <c r="AT186" s="196"/>
      <c r="AU186" s="23"/>
      <c r="AV186" s="21"/>
      <c r="AW186" s="21"/>
      <c r="AX186" s="21"/>
      <c r="AY186" s="21"/>
      <c r="AZ186" s="21"/>
      <c r="BA186" s="21"/>
      <c r="BB186" s="21"/>
      <c r="BC186" s="21"/>
      <c r="BD186" s="196"/>
      <c r="BE186" s="23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26.7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3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6"/>
      <c r="BE187" s="182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26.7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6"/>
      <c r="BE188" s="182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26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66"/>
      <c r="M189" s="66"/>
      <c r="N189" s="66"/>
      <c r="O189" s="28"/>
      <c r="P189" s="66"/>
      <c r="Q189" s="66"/>
      <c r="R189" s="66"/>
      <c r="S189" s="66"/>
      <c r="T189" s="66"/>
      <c r="U189" s="28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6"/>
      <c r="BE189" s="182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26.7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3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6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239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3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6"/>
      <c r="BE191" s="23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54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0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181"/>
      <c r="AM192" s="21"/>
      <c r="AN192" s="21"/>
      <c r="AO192" s="21"/>
      <c r="AP192" s="21"/>
      <c r="AQ192" s="21"/>
      <c r="AR192" s="21"/>
      <c r="AS192" s="21"/>
      <c r="AT192" s="18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6"/>
      <c r="BE192" s="182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219.7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0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3"/>
      <c r="AJ193" s="23"/>
      <c r="AK193" s="21"/>
      <c r="AL193" s="196"/>
      <c r="AM193" s="20"/>
      <c r="AN193" s="20"/>
      <c r="AO193" s="21"/>
      <c r="AP193" s="21"/>
      <c r="AQ193" s="21"/>
      <c r="AR193" s="21"/>
      <c r="AS193" s="21"/>
      <c r="AT193" s="196"/>
      <c r="AU193" s="23"/>
      <c r="AV193" s="21"/>
      <c r="AW193" s="21"/>
      <c r="AX193" s="21"/>
      <c r="AY193" s="21"/>
      <c r="AZ193" s="21"/>
      <c r="BA193" s="21"/>
      <c r="BB193" s="21"/>
      <c r="BC193" s="21"/>
      <c r="BD193" s="196"/>
      <c r="BE193" s="23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409.6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0"/>
      <c r="AI194" s="21"/>
      <c r="AJ194" s="21"/>
      <c r="AK194" s="21"/>
      <c r="AL194" s="196"/>
      <c r="AM194" s="21"/>
      <c r="AN194" s="21"/>
      <c r="AO194" s="21"/>
      <c r="AP194" s="21"/>
      <c r="AQ194" s="21"/>
      <c r="AR194" s="21"/>
      <c r="AS194" s="21"/>
      <c r="AT194" s="196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6"/>
      <c r="BE194" s="21"/>
      <c r="BF194" s="21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62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6"/>
      <c r="BE195" s="23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51.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6"/>
      <c r="BE196" s="182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36.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6"/>
      <c r="BE197" s="23"/>
      <c r="BF197" s="23"/>
      <c r="BG197" s="20"/>
      <c r="BH197" s="20"/>
      <c r="BI197" s="23"/>
      <c r="BJ197" s="20"/>
      <c r="BK197" s="23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49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6"/>
      <c r="BE198" s="182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211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0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6"/>
      <c r="BE199" s="182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214.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196"/>
      <c r="O200" s="23"/>
      <c r="P200" s="20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6"/>
      <c r="BE200" s="182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89.7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0"/>
      <c r="BC201" s="20"/>
      <c r="BD201" s="196"/>
      <c r="BE201" s="23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94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196"/>
      <c r="AU202" s="20"/>
      <c r="AV202" s="21"/>
      <c r="AW202" s="21"/>
      <c r="AX202" s="21"/>
      <c r="AY202" s="21"/>
      <c r="AZ202" s="21"/>
      <c r="BA202" s="21"/>
      <c r="BB202" s="21"/>
      <c r="BC202" s="21"/>
      <c r="BD202" s="196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94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3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196"/>
      <c r="AU203" s="20"/>
      <c r="AV203" s="21"/>
      <c r="AW203" s="21"/>
      <c r="AX203" s="21"/>
      <c r="AY203" s="21"/>
      <c r="AZ203" s="21"/>
      <c r="BA203" s="21"/>
      <c r="BB203" s="21"/>
      <c r="BC203" s="21"/>
      <c r="BD203" s="196"/>
      <c r="BE203" s="182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64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6"/>
      <c r="BE204" s="182"/>
      <c r="BF204" s="23"/>
      <c r="BG204" s="20"/>
      <c r="BH204" s="20"/>
      <c r="BI204" s="23"/>
      <c r="BJ204" s="20"/>
      <c r="BK204" s="21"/>
      <c r="BL204" s="20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94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196"/>
      <c r="AU205" s="20"/>
      <c r="AV205" s="21"/>
      <c r="AW205" s="21"/>
      <c r="AX205" s="21"/>
      <c r="AY205" s="21"/>
      <c r="AZ205" s="21"/>
      <c r="BA205" s="21"/>
      <c r="BB205" s="21"/>
      <c r="BC205" s="21"/>
      <c r="BD205" s="196"/>
      <c r="BE205" s="182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94.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6"/>
      <c r="BE206" s="182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231.7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0"/>
      <c r="BC207" s="20"/>
      <c r="BD207" s="20"/>
      <c r="BE207" s="182"/>
      <c r="BF207" s="23"/>
      <c r="BG207" s="20"/>
      <c r="BH207" s="20"/>
      <c r="BI207" s="29"/>
      <c r="BJ207" s="20"/>
      <c r="BK207" s="29"/>
      <c r="BL207" s="20"/>
      <c r="BM207" s="20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231.7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6"/>
      <c r="BE208" s="182"/>
      <c r="BF208" s="23"/>
      <c r="BG208" s="20"/>
      <c r="BH208" s="20"/>
      <c r="BI208" s="29"/>
      <c r="BJ208" s="20"/>
      <c r="BK208" s="29"/>
      <c r="BL208" s="20"/>
      <c r="BM208" s="20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82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0"/>
      <c r="BC209" s="20"/>
      <c r="BD209" s="196"/>
      <c r="BE209" s="23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82.2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18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0"/>
      <c r="BC210" s="20"/>
      <c r="BD210" s="196"/>
      <c r="BE210" s="182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77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18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0"/>
      <c r="BC211" s="20"/>
      <c r="BD211" s="196"/>
      <c r="BE211" s="23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77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18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6"/>
      <c r="BE212" s="182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77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3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18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6"/>
      <c r="BE213" s="182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67.2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3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18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0"/>
      <c r="BC214" s="20"/>
      <c r="BD214" s="196"/>
      <c r="BE214" s="23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67.2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18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6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67.2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18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6"/>
      <c r="BE216" s="182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408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0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0"/>
      <c r="AI217" s="20"/>
      <c r="AJ217" s="20"/>
      <c r="AK217" s="21"/>
      <c r="AL217" s="196"/>
      <c r="AM217" s="20"/>
      <c r="AN217" s="20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6"/>
      <c r="BE217" s="23"/>
      <c r="BF217" s="20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238.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181"/>
      <c r="AE218" s="21"/>
      <c r="AF218" s="21"/>
      <c r="AG218" s="21"/>
      <c r="AH218" s="20"/>
      <c r="AI218" s="20"/>
      <c r="AJ218" s="20"/>
      <c r="AK218" s="21"/>
      <c r="AL218" s="196"/>
      <c r="AM218" s="20"/>
      <c r="AN218" s="20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6"/>
      <c r="BE218" s="23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53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0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181"/>
      <c r="AE219" s="21"/>
      <c r="AF219" s="21"/>
      <c r="AG219" s="21"/>
      <c r="AH219" s="20"/>
      <c r="AI219" s="20"/>
      <c r="AJ219" s="20"/>
      <c r="AK219" s="21"/>
      <c r="AL219" s="196"/>
      <c r="AM219" s="20"/>
      <c r="AN219" s="20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6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408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196"/>
      <c r="O220" s="20"/>
      <c r="P220" s="20"/>
      <c r="Q220" s="20"/>
      <c r="R220" s="20"/>
      <c r="S220" s="20"/>
      <c r="T220" s="20"/>
      <c r="U220" s="20"/>
      <c r="V220" s="21"/>
      <c r="W220" s="21"/>
      <c r="X220" s="21"/>
      <c r="Y220" s="21"/>
      <c r="Z220" s="21"/>
      <c r="AA220" s="21"/>
      <c r="AB220" s="21"/>
      <c r="AC220" s="21"/>
      <c r="AD220" s="181"/>
      <c r="AE220" s="21"/>
      <c r="AF220" s="21"/>
      <c r="AG220" s="21"/>
      <c r="AH220" s="21"/>
      <c r="AI220" s="21"/>
      <c r="AJ220" s="21"/>
      <c r="AK220" s="21"/>
      <c r="AL220" s="18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6"/>
      <c r="BE220" s="182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408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196"/>
      <c r="O221" s="23"/>
      <c r="P221" s="20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196"/>
      <c r="AE221" s="23"/>
      <c r="AF221" s="23"/>
      <c r="AG221" s="23"/>
      <c r="AH221" s="20"/>
      <c r="AI221" s="21"/>
      <c r="AJ221" s="21"/>
      <c r="AK221" s="21"/>
      <c r="AL221" s="196"/>
      <c r="AM221" s="20"/>
      <c r="AN221" s="20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6"/>
      <c r="BE221" s="182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408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3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0"/>
      <c r="BC222" s="20"/>
      <c r="BD222" s="196"/>
      <c r="BE222" s="23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59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6"/>
      <c r="BE223" s="182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59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6"/>
      <c r="BE224" s="182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241.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6"/>
      <c r="BE225" s="182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408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0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196"/>
      <c r="AE226" s="23"/>
      <c r="AF226" s="23"/>
      <c r="AG226" s="23"/>
      <c r="AH226" s="23"/>
      <c r="AI226" s="21"/>
      <c r="AJ226" s="21"/>
      <c r="AK226" s="21"/>
      <c r="AL226" s="196"/>
      <c r="AM226" s="20"/>
      <c r="AN226" s="20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6"/>
      <c r="BE226" s="23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63.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196"/>
      <c r="O227" s="23"/>
      <c r="P227" s="20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196"/>
      <c r="AE227" s="23"/>
      <c r="AF227" s="23"/>
      <c r="AG227" s="23"/>
      <c r="AH227" s="23"/>
      <c r="AI227" s="21"/>
      <c r="AJ227" s="21"/>
      <c r="AK227" s="21"/>
      <c r="AL227" s="196"/>
      <c r="AM227" s="20"/>
      <c r="AN227" s="20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6"/>
      <c r="BE227" s="20"/>
      <c r="BF227" s="20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409.6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0"/>
      <c r="AI228" s="23"/>
      <c r="AJ228" s="23"/>
      <c r="AK228" s="21"/>
      <c r="AL228" s="196"/>
      <c r="AM228" s="23"/>
      <c r="AN228" s="23"/>
      <c r="AO228" s="21"/>
      <c r="AP228" s="21"/>
      <c r="AQ228" s="21"/>
      <c r="AR228" s="21"/>
      <c r="AS228" s="21"/>
      <c r="AT228" s="196"/>
      <c r="AU228" s="23"/>
      <c r="AV228" s="21"/>
      <c r="AW228" s="21"/>
      <c r="AX228" s="21"/>
      <c r="AY228" s="21"/>
      <c r="AZ228" s="21"/>
      <c r="BA228" s="21"/>
      <c r="BB228" s="21"/>
      <c r="BC228" s="21"/>
      <c r="BD228" s="196"/>
      <c r="BE228" s="20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32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0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6"/>
      <c r="BE229" s="20"/>
      <c r="BF229" s="20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32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3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6"/>
      <c r="BE230" s="20"/>
      <c r="BF230" s="20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32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6"/>
      <c r="BE231" s="20"/>
      <c r="BF231" s="20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32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6"/>
      <c r="BE232" s="20"/>
      <c r="BF232" s="20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254.2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6"/>
      <c r="BE233" s="23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219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0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6"/>
      <c r="BE234" s="20"/>
      <c r="BF234" s="20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231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3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6"/>
      <c r="BE235" s="23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49.2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0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6"/>
      <c r="BE236" s="23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252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196"/>
      <c r="BE237" s="23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71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0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6"/>
      <c r="BE238" s="20"/>
      <c r="BF238" s="20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409.6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3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6"/>
      <c r="BE239" s="23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69.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0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181"/>
      <c r="AM240" s="21"/>
      <c r="AN240" s="21"/>
      <c r="AO240" s="21"/>
      <c r="AP240" s="21"/>
      <c r="AQ240" s="21"/>
      <c r="AR240" s="21"/>
      <c r="AS240" s="21"/>
      <c r="AT240" s="181"/>
      <c r="AU240" s="21"/>
      <c r="AV240" s="181"/>
      <c r="AW240" s="21"/>
      <c r="AX240" s="21"/>
      <c r="AY240" s="21"/>
      <c r="AZ240" s="21"/>
      <c r="BA240" s="21"/>
      <c r="BB240" s="21"/>
      <c r="BC240" s="21"/>
      <c r="BD240" s="196"/>
      <c r="BE240" s="182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234.7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3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181"/>
      <c r="AM241" s="21"/>
      <c r="AN241" s="21"/>
      <c r="AO241" s="21"/>
      <c r="AP241" s="21"/>
      <c r="AQ241" s="21"/>
      <c r="AR241" s="21"/>
      <c r="AS241" s="21"/>
      <c r="AT241" s="181"/>
      <c r="AU241" s="21"/>
      <c r="AV241" s="181"/>
      <c r="AW241" s="21"/>
      <c r="AX241" s="21"/>
      <c r="AY241" s="21"/>
      <c r="AZ241" s="21"/>
      <c r="BA241" s="21"/>
      <c r="BB241" s="21"/>
      <c r="BC241" s="21"/>
      <c r="BD241" s="196"/>
      <c r="BE241" s="23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82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0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181"/>
      <c r="AM242" s="21"/>
      <c r="AN242" s="21"/>
      <c r="AO242" s="21"/>
      <c r="AP242" s="21"/>
      <c r="AQ242" s="21"/>
      <c r="AR242" s="21"/>
      <c r="AS242" s="21"/>
      <c r="AT242" s="181"/>
      <c r="AU242" s="21"/>
      <c r="AV242" s="181"/>
      <c r="AW242" s="21"/>
      <c r="AX242" s="21"/>
      <c r="AY242" s="21"/>
      <c r="AZ242" s="21"/>
      <c r="BA242" s="21"/>
      <c r="BB242" s="21"/>
      <c r="BC242" s="21"/>
      <c r="BD242" s="196"/>
      <c r="BE242" s="196"/>
      <c r="BF242" s="20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57.2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3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181"/>
      <c r="AM243" s="21"/>
      <c r="AN243" s="21"/>
      <c r="AO243" s="21"/>
      <c r="AP243" s="21"/>
      <c r="AQ243" s="21"/>
      <c r="AR243" s="21"/>
      <c r="AS243" s="21"/>
      <c r="AT243" s="181"/>
      <c r="AU243" s="21"/>
      <c r="AV243" s="181"/>
      <c r="AW243" s="21"/>
      <c r="AX243" s="21"/>
      <c r="AY243" s="21"/>
      <c r="AZ243" s="21"/>
      <c r="BA243" s="21"/>
      <c r="BB243" s="20"/>
      <c r="BC243" s="20"/>
      <c r="BD243" s="196"/>
      <c r="BE243" s="23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44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0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181"/>
      <c r="AM244" s="21"/>
      <c r="AN244" s="21"/>
      <c r="AO244" s="21"/>
      <c r="AP244" s="21"/>
      <c r="AQ244" s="21"/>
      <c r="AR244" s="21"/>
      <c r="AS244" s="21"/>
      <c r="AT244" s="181"/>
      <c r="AU244" s="21"/>
      <c r="AV244" s="181"/>
      <c r="AW244" s="21"/>
      <c r="AX244" s="21"/>
      <c r="AY244" s="21"/>
      <c r="AZ244" s="21"/>
      <c r="BA244" s="21"/>
      <c r="BB244" s="20"/>
      <c r="BC244" s="20"/>
      <c r="BD244" s="196"/>
      <c r="BE244" s="196"/>
      <c r="BF244" s="20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252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181"/>
      <c r="AM245" s="21"/>
      <c r="AN245" s="21"/>
      <c r="AO245" s="21"/>
      <c r="AP245" s="21"/>
      <c r="AQ245" s="21"/>
      <c r="AR245" s="21"/>
      <c r="AS245" s="21"/>
      <c r="AT245" s="181"/>
      <c r="AU245" s="21"/>
      <c r="AV245" s="181"/>
      <c r="AW245" s="21"/>
      <c r="AX245" s="21"/>
      <c r="AY245" s="21"/>
      <c r="AZ245" s="21"/>
      <c r="BA245" s="21"/>
      <c r="BB245" s="21"/>
      <c r="BC245" s="21"/>
      <c r="BD245" s="196"/>
      <c r="BE245" s="23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62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0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181"/>
      <c r="AM246" s="21"/>
      <c r="AN246" s="21"/>
      <c r="AO246" s="21"/>
      <c r="AP246" s="21"/>
      <c r="AQ246" s="21"/>
      <c r="AR246" s="21"/>
      <c r="AS246" s="21"/>
      <c r="AT246" s="181"/>
      <c r="AU246" s="21"/>
      <c r="AV246" s="181"/>
      <c r="AW246" s="21"/>
      <c r="AX246" s="21"/>
      <c r="AY246" s="21"/>
      <c r="AZ246" s="21"/>
      <c r="BA246" s="21"/>
      <c r="BB246" s="21"/>
      <c r="BC246" s="21"/>
      <c r="BD246" s="196"/>
      <c r="BE246" s="182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254.2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3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181"/>
      <c r="AM247" s="21"/>
      <c r="AN247" s="21"/>
      <c r="AO247" s="21"/>
      <c r="AP247" s="21"/>
      <c r="AQ247" s="21"/>
      <c r="AR247" s="21"/>
      <c r="AS247" s="21"/>
      <c r="AT247" s="181"/>
      <c r="AU247" s="21"/>
      <c r="AV247" s="181"/>
      <c r="AW247" s="21"/>
      <c r="AX247" s="21"/>
      <c r="AY247" s="21"/>
      <c r="AZ247" s="21"/>
      <c r="BA247" s="21"/>
      <c r="BB247" s="21"/>
      <c r="BC247" s="21"/>
      <c r="BD247" s="196"/>
      <c r="BE247" s="23"/>
      <c r="BF247" s="20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66.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0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181"/>
      <c r="AM248" s="21"/>
      <c r="AN248" s="21"/>
      <c r="AO248" s="21"/>
      <c r="AP248" s="21"/>
      <c r="AQ248" s="21"/>
      <c r="AR248" s="21"/>
      <c r="AS248" s="21"/>
      <c r="AT248" s="181"/>
      <c r="AU248" s="21"/>
      <c r="AV248" s="181"/>
      <c r="AW248" s="21"/>
      <c r="AX248" s="21"/>
      <c r="AY248" s="21"/>
      <c r="AZ248" s="21"/>
      <c r="BA248" s="21"/>
      <c r="BB248" s="21"/>
      <c r="BC248" s="21"/>
      <c r="BD248" s="196"/>
      <c r="BE248" s="182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81.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0"/>
      <c r="Q249" s="23"/>
      <c r="R249" s="23"/>
      <c r="S249" s="20"/>
      <c r="T249" s="20"/>
      <c r="U249" s="23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181"/>
      <c r="AM249" s="21"/>
      <c r="AN249" s="21"/>
      <c r="AO249" s="21"/>
      <c r="AP249" s="21"/>
      <c r="AQ249" s="21"/>
      <c r="AR249" s="21"/>
      <c r="AS249" s="21"/>
      <c r="AT249" s="181"/>
      <c r="AU249" s="21"/>
      <c r="AV249" s="181"/>
      <c r="AW249" s="21"/>
      <c r="AX249" s="21"/>
      <c r="AY249" s="21"/>
      <c r="AZ249" s="21"/>
      <c r="BA249" s="21"/>
      <c r="BB249" s="21"/>
      <c r="BC249" s="21"/>
      <c r="BD249" s="196"/>
      <c r="BE249" s="182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71" customFormat="1" ht="197.25" customHeight="1" x14ac:dyDescent="0.25">
      <c r="A250" s="17"/>
      <c r="B250" s="18"/>
      <c r="C250" s="18"/>
      <c r="D250" s="19"/>
      <c r="E250" s="19"/>
      <c r="F250" s="66"/>
      <c r="G250" s="18"/>
      <c r="H250" s="18"/>
      <c r="I250" s="18"/>
      <c r="J250" s="18"/>
      <c r="K250" s="18"/>
      <c r="L250" s="66"/>
      <c r="M250" s="66"/>
      <c r="N250" s="66"/>
      <c r="O250" s="19"/>
      <c r="P250" s="19"/>
      <c r="Q250" s="19"/>
      <c r="R250" s="19"/>
      <c r="S250" s="19"/>
      <c r="T250" s="19"/>
      <c r="U250" s="19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F250" s="27"/>
      <c r="AG250" s="27"/>
      <c r="AH250" s="27"/>
      <c r="AI250" s="27"/>
      <c r="AJ250" s="27"/>
      <c r="AK250" s="27"/>
      <c r="AL250" s="27"/>
      <c r="AM250" s="27"/>
      <c r="AN250" s="27"/>
      <c r="AO250" s="27"/>
      <c r="AP250" s="27"/>
      <c r="AQ250" s="27"/>
      <c r="AR250" s="27"/>
      <c r="AS250" s="27"/>
      <c r="AT250" s="27"/>
      <c r="AU250" s="27"/>
      <c r="AV250" s="27"/>
      <c r="AW250" s="27"/>
      <c r="AX250" s="27"/>
      <c r="AY250" s="27"/>
      <c r="AZ250" s="27"/>
      <c r="BA250" s="27"/>
      <c r="BB250" s="27"/>
      <c r="BC250" s="27"/>
      <c r="BD250" s="183"/>
      <c r="BE250" s="183"/>
      <c r="BF250" s="66"/>
      <c r="BG250" s="66"/>
      <c r="BH250" s="66"/>
      <c r="BI250" s="28"/>
      <c r="BJ250" s="66"/>
      <c r="BK250" s="66"/>
      <c r="BL250" s="28"/>
      <c r="BM250" s="27"/>
      <c r="BN250" s="27"/>
      <c r="BO250" s="17"/>
      <c r="BP250" s="27"/>
      <c r="BQ250" s="27"/>
      <c r="BR250" s="28"/>
      <c r="BS250" s="28"/>
      <c r="BT250" s="17"/>
      <c r="BU250" s="70"/>
    </row>
    <row r="251" spans="1:73" s="22" customFormat="1" ht="136.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0"/>
      <c r="P251" s="20"/>
      <c r="Q251" s="23"/>
      <c r="R251" s="23"/>
      <c r="S251" s="23"/>
      <c r="T251" s="23"/>
      <c r="U251" s="20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6"/>
      <c r="BE251" s="196"/>
      <c r="BF251" s="20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243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0"/>
      <c r="P252" s="20"/>
      <c r="Q252" s="23"/>
      <c r="R252" s="23"/>
      <c r="S252" s="23"/>
      <c r="T252" s="23"/>
      <c r="U252" s="20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6"/>
      <c r="BE252" s="20"/>
      <c r="BF252" s="20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243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0"/>
      <c r="P253" s="20"/>
      <c r="Q253" s="23"/>
      <c r="R253" s="23"/>
      <c r="S253" s="23"/>
      <c r="T253" s="23"/>
      <c r="U253" s="20"/>
      <c r="V253" s="21"/>
      <c r="W253" s="21"/>
      <c r="X253" s="21"/>
      <c r="Y253" s="21"/>
      <c r="Z253" s="21"/>
      <c r="AA253" s="21"/>
      <c r="AB253" s="21"/>
      <c r="AC253" s="21"/>
      <c r="AD253" s="181"/>
      <c r="AE253" s="21"/>
      <c r="AF253" s="21"/>
      <c r="AG253" s="21"/>
      <c r="AH253" s="21"/>
      <c r="AI253" s="21"/>
      <c r="AJ253" s="21"/>
      <c r="AK253" s="21"/>
      <c r="AL253" s="181"/>
      <c r="AM253" s="21"/>
      <c r="AN253" s="21"/>
      <c r="AO253" s="21"/>
      <c r="AP253" s="21"/>
      <c r="AQ253" s="21"/>
      <c r="AR253" s="21"/>
      <c r="AS253" s="21"/>
      <c r="AT253" s="181"/>
      <c r="AU253" s="21"/>
      <c r="AV253" s="181"/>
      <c r="AW253" s="21"/>
      <c r="AX253" s="21"/>
      <c r="AY253" s="21"/>
      <c r="AZ253" s="21"/>
      <c r="BA253" s="21"/>
      <c r="BB253" s="21"/>
      <c r="BC253" s="21"/>
      <c r="BD253" s="196"/>
      <c r="BE253" s="196"/>
      <c r="BF253" s="20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79.2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196"/>
      <c r="O254" s="28"/>
      <c r="P254" s="18"/>
      <c r="Q254" s="28"/>
      <c r="R254" s="28"/>
      <c r="S254" s="28"/>
      <c r="T254" s="28"/>
      <c r="U254" s="28"/>
      <c r="V254" s="21"/>
      <c r="W254" s="21"/>
      <c r="X254" s="21"/>
      <c r="Y254" s="21"/>
      <c r="Z254" s="21"/>
      <c r="AA254" s="21"/>
      <c r="AB254" s="21"/>
      <c r="AC254" s="21"/>
      <c r="AD254" s="181"/>
      <c r="AE254" s="21"/>
      <c r="AF254" s="21"/>
      <c r="AG254" s="21"/>
      <c r="AH254" s="20"/>
      <c r="AI254" s="29"/>
      <c r="AJ254" s="29"/>
      <c r="AK254" s="21"/>
      <c r="AL254" s="196"/>
      <c r="AM254" s="29"/>
      <c r="AN254" s="29"/>
      <c r="AO254" s="21"/>
      <c r="AP254" s="21"/>
      <c r="AQ254" s="21"/>
      <c r="AR254" s="21"/>
      <c r="AS254" s="21"/>
      <c r="AT254" s="196"/>
      <c r="AU254" s="29"/>
      <c r="AV254" s="196"/>
      <c r="AW254" s="29"/>
      <c r="AX254" s="21"/>
      <c r="AY254" s="21"/>
      <c r="AZ254" s="21"/>
      <c r="BA254" s="21"/>
      <c r="BB254" s="20"/>
      <c r="BC254" s="23"/>
      <c r="BD254" s="196"/>
      <c r="BE254" s="29"/>
      <c r="BF254" s="29"/>
      <c r="BG254" s="21"/>
      <c r="BH254" s="21"/>
      <c r="BI254" s="21"/>
      <c r="BJ254" s="21"/>
      <c r="BK254" s="21"/>
      <c r="BL254" s="21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264.7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9"/>
      <c r="P255" s="29"/>
      <c r="Q255" s="29"/>
      <c r="R255" s="29"/>
      <c r="S255" s="29"/>
      <c r="T255" s="29"/>
      <c r="U255" s="29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6"/>
      <c r="BE255" s="196"/>
      <c r="BF255" s="20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49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196"/>
      <c r="BE256" s="182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46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9"/>
      <c r="P257" s="29"/>
      <c r="Q257" s="29"/>
      <c r="R257" s="29"/>
      <c r="S257" s="29"/>
      <c r="T257" s="29"/>
      <c r="U257" s="29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181"/>
      <c r="AM257" s="21"/>
      <c r="AN257" s="21"/>
      <c r="AO257" s="21"/>
      <c r="AP257" s="21"/>
      <c r="AQ257" s="21"/>
      <c r="AR257" s="21"/>
      <c r="AS257" s="21"/>
      <c r="AT257" s="181"/>
      <c r="AU257" s="21"/>
      <c r="AV257" s="181"/>
      <c r="AW257" s="21"/>
      <c r="AX257" s="21"/>
      <c r="AY257" s="21"/>
      <c r="AZ257" s="21"/>
      <c r="BA257" s="21"/>
      <c r="BB257" s="20"/>
      <c r="BC257" s="29"/>
      <c r="BD257" s="29"/>
      <c r="BE257" s="29"/>
      <c r="BF257" s="29"/>
      <c r="BG257" s="21"/>
      <c r="BH257" s="21"/>
      <c r="BI257" s="21"/>
      <c r="BJ257" s="21"/>
      <c r="BK257" s="21"/>
      <c r="BL257" s="21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92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0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0"/>
      <c r="AE258" s="23"/>
      <c r="AF258" s="23"/>
      <c r="AG258" s="23"/>
      <c r="AH258" s="23"/>
      <c r="AI258" s="29"/>
      <c r="AJ258" s="29"/>
      <c r="AK258" s="21"/>
      <c r="AL258" s="196"/>
      <c r="AM258" s="23"/>
      <c r="AN258" s="23"/>
      <c r="AO258" s="21"/>
      <c r="AP258" s="21"/>
      <c r="AQ258" s="21"/>
      <c r="AR258" s="21"/>
      <c r="AS258" s="21"/>
      <c r="AT258" s="196"/>
      <c r="AU258" s="23"/>
      <c r="AV258" s="196"/>
      <c r="AW258" s="23"/>
      <c r="AX258" s="21"/>
      <c r="AY258" s="21"/>
      <c r="AZ258" s="21"/>
      <c r="BA258" s="21"/>
      <c r="BB258" s="20"/>
      <c r="BC258" s="23"/>
      <c r="BD258" s="196"/>
      <c r="BE258" s="23"/>
      <c r="BF258" s="23"/>
      <c r="BG258" s="21"/>
      <c r="BH258" s="21"/>
      <c r="BI258" s="21"/>
      <c r="BJ258" s="21"/>
      <c r="BK258" s="21"/>
      <c r="BL258" s="21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23.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0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181"/>
      <c r="AE259" s="21"/>
      <c r="AF259" s="21"/>
      <c r="AG259" s="21"/>
      <c r="AH259" s="20"/>
      <c r="AI259" s="29"/>
      <c r="AJ259" s="29"/>
      <c r="AK259" s="21"/>
      <c r="AL259" s="196"/>
      <c r="AM259" s="29"/>
      <c r="AN259" s="29"/>
      <c r="AO259" s="21"/>
      <c r="AP259" s="21"/>
      <c r="AQ259" s="21"/>
      <c r="AR259" s="21"/>
      <c r="AS259" s="21"/>
      <c r="AT259" s="196"/>
      <c r="AU259" s="29"/>
      <c r="AV259" s="196"/>
      <c r="AW259" s="29"/>
      <c r="AX259" s="21"/>
      <c r="AY259" s="21"/>
      <c r="AZ259" s="21"/>
      <c r="BA259" s="21"/>
      <c r="BB259" s="20"/>
      <c r="BC259" s="23"/>
      <c r="BD259" s="196"/>
      <c r="BE259" s="23"/>
      <c r="BF259" s="23"/>
      <c r="BG259" s="21"/>
      <c r="BH259" s="21"/>
      <c r="BI259" s="21"/>
      <c r="BJ259" s="21"/>
      <c r="BK259" s="21"/>
      <c r="BL259" s="21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23.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196"/>
      <c r="O260" s="23"/>
      <c r="P260" s="20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181"/>
      <c r="AE260" s="21"/>
      <c r="AF260" s="21"/>
      <c r="AG260" s="21"/>
      <c r="AH260" s="20"/>
      <c r="AI260" s="29"/>
      <c r="AJ260" s="29"/>
      <c r="AK260" s="21"/>
      <c r="AL260" s="196"/>
      <c r="AM260" s="29"/>
      <c r="AN260" s="29"/>
      <c r="AO260" s="21"/>
      <c r="AP260" s="21"/>
      <c r="AQ260" s="21"/>
      <c r="AR260" s="21"/>
      <c r="AS260" s="21"/>
      <c r="AT260" s="196"/>
      <c r="AU260" s="29"/>
      <c r="AV260" s="196"/>
      <c r="AW260" s="29"/>
      <c r="AX260" s="21"/>
      <c r="AY260" s="21"/>
      <c r="AZ260" s="21"/>
      <c r="BA260" s="21"/>
      <c r="BB260" s="20"/>
      <c r="BC260" s="23"/>
      <c r="BD260" s="196"/>
      <c r="BE260" s="29"/>
      <c r="BF260" s="29"/>
      <c r="BG260" s="21"/>
      <c r="BH260" s="21"/>
      <c r="BI260" s="21"/>
      <c r="BJ260" s="21"/>
      <c r="BK260" s="21"/>
      <c r="BL260" s="21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408.7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3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181"/>
      <c r="AE261" s="21"/>
      <c r="AF261" s="21"/>
      <c r="AG261" s="21"/>
      <c r="AH261" s="20"/>
      <c r="AI261" s="29"/>
      <c r="AJ261" s="29"/>
      <c r="AK261" s="21"/>
      <c r="AL261" s="196"/>
      <c r="AM261" s="29"/>
      <c r="AN261" s="29"/>
      <c r="AO261" s="21"/>
      <c r="AP261" s="21"/>
      <c r="AQ261" s="21"/>
      <c r="AR261" s="21"/>
      <c r="AS261" s="21"/>
      <c r="AT261" s="196"/>
      <c r="AU261" s="29"/>
      <c r="AV261" s="196"/>
      <c r="AW261" s="29"/>
      <c r="AX261" s="21"/>
      <c r="AY261" s="21"/>
      <c r="AZ261" s="21"/>
      <c r="BA261" s="21"/>
      <c r="BB261" s="20"/>
      <c r="BC261" s="23"/>
      <c r="BD261" s="196"/>
      <c r="BE261" s="23"/>
      <c r="BF261" s="23"/>
      <c r="BG261" s="21"/>
      <c r="BH261" s="21"/>
      <c r="BI261" s="21"/>
      <c r="BJ261" s="21"/>
      <c r="BK261" s="21"/>
      <c r="BL261" s="21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86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0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181"/>
      <c r="AE262" s="21"/>
      <c r="AF262" s="21"/>
      <c r="AG262" s="21"/>
      <c r="AH262" s="20"/>
      <c r="AI262" s="29"/>
      <c r="AJ262" s="29"/>
      <c r="AK262" s="21"/>
      <c r="AL262" s="196"/>
      <c r="AM262" s="29"/>
      <c r="AN262" s="29"/>
      <c r="AO262" s="21"/>
      <c r="AP262" s="21"/>
      <c r="AQ262" s="21"/>
      <c r="AR262" s="21"/>
      <c r="AS262" s="21"/>
      <c r="AT262" s="196"/>
      <c r="AU262" s="29"/>
      <c r="AV262" s="196"/>
      <c r="AW262" s="29"/>
      <c r="AX262" s="21"/>
      <c r="AY262" s="21"/>
      <c r="AZ262" s="21"/>
      <c r="BA262" s="21"/>
      <c r="BB262" s="20"/>
      <c r="BC262" s="23"/>
      <c r="BD262" s="196"/>
      <c r="BE262" s="29"/>
      <c r="BF262" s="29"/>
      <c r="BG262" s="21"/>
      <c r="BH262" s="21"/>
      <c r="BI262" s="21"/>
      <c r="BJ262" s="21"/>
      <c r="BK262" s="21"/>
      <c r="BL262" s="21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409.6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196"/>
      <c r="O263" s="28"/>
      <c r="P263" s="18"/>
      <c r="Q263" s="28"/>
      <c r="R263" s="28"/>
      <c r="S263" s="28"/>
      <c r="T263" s="28"/>
      <c r="U263" s="28"/>
      <c r="V263" s="21"/>
      <c r="W263" s="21"/>
      <c r="X263" s="21"/>
      <c r="Y263" s="21"/>
      <c r="Z263" s="21"/>
      <c r="AA263" s="21"/>
      <c r="AB263" s="21"/>
      <c r="AC263" s="21"/>
      <c r="AD263" s="181"/>
      <c r="AE263" s="21"/>
      <c r="AF263" s="21"/>
      <c r="AG263" s="21"/>
      <c r="AH263" s="20"/>
      <c r="AI263" s="29"/>
      <c r="AJ263" s="29"/>
      <c r="AK263" s="21"/>
      <c r="AL263" s="196"/>
      <c r="AM263" s="29"/>
      <c r="AN263" s="29"/>
      <c r="AO263" s="21"/>
      <c r="AP263" s="21"/>
      <c r="AQ263" s="21"/>
      <c r="AR263" s="21"/>
      <c r="AS263" s="21"/>
      <c r="AT263" s="196"/>
      <c r="AU263" s="29"/>
      <c r="AV263" s="196"/>
      <c r="AW263" s="29"/>
      <c r="AX263" s="21"/>
      <c r="AY263" s="21"/>
      <c r="AZ263" s="21"/>
      <c r="BA263" s="21"/>
      <c r="BB263" s="20"/>
      <c r="BC263" s="23"/>
      <c r="BD263" s="196"/>
      <c r="BE263" s="29"/>
      <c r="BF263" s="29"/>
      <c r="BG263" s="21"/>
      <c r="BH263" s="21"/>
      <c r="BI263" s="21"/>
      <c r="BJ263" s="21"/>
      <c r="BK263" s="21"/>
      <c r="BL263" s="21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216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196"/>
      <c r="O264" s="28"/>
      <c r="P264" s="18"/>
      <c r="Q264" s="28"/>
      <c r="R264" s="28"/>
      <c r="S264" s="28"/>
      <c r="T264" s="28"/>
      <c r="U264" s="28"/>
      <c r="V264" s="21"/>
      <c r="W264" s="21"/>
      <c r="X264" s="21"/>
      <c r="Y264" s="21"/>
      <c r="Z264" s="21"/>
      <c r="AA264" s="21"/>
      <c r="AB264" s="21"/>
      <c r="AC264" s="21"/>
      <c r="AD264" s="181"/>
      <c r="AE264" s="21"/>
      <c r="AF264" s="21"/>
      <c r="AG264" s="21"/>
      <c r="AH264" s="20"/>
      <c r="AI264" s="29"/>
      <c r="AJ264" s="29"/>
      <c r="AK264" s="21"/>
      <c r="AL264" s="196"/>
      <c r="AM264" s="29"/>
      <c r="AN264" s="29"/>
      <c r="AO264" s="21"/>
      <c r="AP264" s="21"/>
      <c r="AQ264" s="21"/>
      <c r="AR264" s="21"/>
      <c r="AS264" s="21"/>
      <c r="AT264" s="196"/>
      <c r="AU264" s="29"/>
      <c r="AV264" s="196"/>
      <c r="AW264" s="29"/>
      <c r="AX264" s="21"/>
      <c r="AY264" s="21"/>
      <c r="AZ264" s="21"/>
      <c r="BA264" s="21"/>
      <c r="BB264" s="20"/>
      <c r="BC264" s="23"/>
      <c r="BD264" s="196"/>
      <c r="BE264" s="29"/>
      <c r="BF264" s="29"/>
      <c r="BG264" s="21"/>
      <c r="BH264" s="21"/>
      <c r="BI264" s="21"/>
      <c r="BJ264" s="21"/>
      <c r="BK264" s="21"/>
      <c r="BL264" s="21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54.2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0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196"/>
      <c r="AE265" s="29"/>
      <c r="AF265" s="29"/>
      <c r="AG265" s="29"/>
      <c r="AH265" s="29"/>
      <c r="AI265" s="21"/>
      <c r="AJ265" s="21"/>
      <c r="AK265" s="21"/>
      <c r="AL265" s="196"/>
      <c r="AM265" s="29"/>
      <c r="AN265" s="29"/>
      <c r="AO265" s="21"/>
      <c r="AP265" s="21"/>
      <c r="AQ265" s="21"/>
      <c r="AR265" s="21"/>
      <c r="AS265" s="21"/>
      <c r="AT265" s="196"/>
      <c r="AU265" s="29"/>
      <c r="AV265" s="196"/>
      <c r="AW265" s="29"/>
      <c r="AX265" s="21"/>
      <c r="AY265" s="21"/>
      <c r="AZ265" s="21"/>
      <c r="BA265" s="21"/>
      <c r="BB265" s="20"/>
      <c r="BC265" s="23"/>
      <c r="BD265" s="196"/>
      <c r="BE265" s="23"/>
      <c r="BF265" s="23"/>
      <c r="BG265" s="21"/>
      <c r="BH265" s="21"/>
      <c r="BI265" s="21"/>
      <c r="BJ265" s="21"/>
      <c r="BK265" s="21"/>
      <c r="BL265" s="21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47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196"/>
      <c r="O266" s="23"/>
      <c r="P266" s="23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196"/>
      <c r="AE266" s="29"/>
      <c r="AF266" s="29"/>
      <c r="AG266" s="29"/>
      <c r="AH266" s="29"/>
      <c r="AI266" s="21"/>
      <c r="AJ266" s="21"/>
      <c r="AK266" s="21"/>
      <c r="AL266" s="196"/>
      <c r="AM266" s="29"/>
      <c r="AN266" s="29"/>
      <c r="AO266" s="21"/>
      <c r="AP266" s="21"/>
      <c r="AQ266" s="21"/>
      <c r="AR266" s="21"/>
      <c r="AS266" s="21"/>
      <c r="AT266" s="196"/>
      <c r="AU266" s="29"/>
      <c r="AV266" s="196"/>
      <c r="AW266" s="29"/>
      <c r="AX266" s="21"/>
      <c r="AY266" s="21"/>
      <c r="AZ266" s="21"/>
      <c r="BA266" s="21"/>
      <c r="BB266" s="20"/>
      <c r="BC266" s="23"/>
      <c r="BD266" s="196"/>
      <c r="BE266" s="29"/>
      <c r="BF266" s="29"/>
      <c r="BG266" s="21"/>
      <c r="BH266" s="21"/>
      <c r="BI266" s="21"/>
      <c r="BJ266" s="21"/>
      <c r="BK266" s="21"/>
      <c r="BL266" s="21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244.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3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196"/>
      <c r="AE267" s="63"/>
      <c r="AF267" s="63"/>
      <c r="AG267" s="63"/>
      <c r="AH267" s="63"/>
      <c r="AI267" s="21"/>
      <c r="AJ267" s="21"/>
      <c r="AK267" s="21"/>
      <c r="AL267" s="196"/>
      <c r="AM267" s="63"/>
      <c r="AN267" s="63"/>
      <c r="AO267" s="21"/>
      <c r="AP267" s="21"/>
      <c r="AQ267" s="21"/>
      <c r="AR267" s="21"/>
      <c r="AS267" s="21"/>
      <c r="AT267" s="196"/>
      <c r="AU267" s="29"/>
      <c r="AV267" s="196"/>
      <c r="AW267" s="23"/>
      <c r="AX267" s="21"/>
      <c r="AY267" s="21"/>
      <c r="AZ267" s="21"/>
      <c r="BA267" s="21"/>
      <c r="BB267" s="20"/>
      <c r="BC267" s="23"/>
      <c r="BD267" s="196"/>
      <c r="BE267" s="23"/>
      <c r="BF267" s="23"/>
      <c r="BG267" s="21"/>
      <c r="BH267" s="20"/>
      <c r="BI267" s="23"/>
      <c r="BJ267" s="20"/>
      <c r="BK267" s="21"/>
      <c r="BL267" s="21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44.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0"/>
      <c r="Q268" s="23"/>
      <c r="R268" s="23"/>
      <c r="S268" s="20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196"/>
      <c r="AE268" s="63"/>
      <c r="AF268" s="63"/>
      <c r="AG268" s="63"/>
      <c r="AH268" s="63"/>
      <c r="AI268" s="21"/>
      <c r="AJ268" s="21"/>
      <c r="AK268" s="21"/>
      <c r="AL268" s="196"/>
      <c r="AM268" s="63"/>
      <c r="AN268" s="63"/>
      <c r="AO268" s="21"/>
      <c r="AP268" s="21"/>
      <c r="AQ268" s="21"/>
      <c r="AR268" s="21"/>
      <c r="AS268" s="21"/>
      <c r="AT268" s="196"/>
      <c r="AU268" s="29"/>
      <c r="AV268" s="196"/>
      <c r="AW268" s="23"/>
      <c r="AX268" s="21"/>
      <c r="AY268" s="21"/>
      <c r="AZ268" s="21"/>
      <c r="BA268" s="21"/>
      <c r="BB268" s="20"/>
      <c r="BC268" s="23"/>
      <c r="BD268" s="196"/>
      <c r="BE268" s="23"/>
      <c r="BF268" s="23"/>
      <c r="BG268" s="21"/>
      <c r="BH268" s="21"/>
      <c r="BI268" s="21"/>
      <c r="BJ268" s="21"/>
      <c r="BK268" s="21"/>
      <c r="BL268" s="21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44.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1"/>
      <c r="W269" s="21"/>
      <c r="X269" s="21"/>
      <c r="Y269" s="21"/>
      <c r="Z269" s="21"/>
      <c r="AA269" s="21"/>
      <c r="AB269" s="21"/>
      <c r="AC269" s="21"/>
      <c r="AD269" s="196"/>
      <c r="AE269" s="63"/>
      <c r="AF269" s="63"/>
      <c r="AG269" s="63"/>
      <c r="AH269" s="63"/>
      <c r="AI269" s="21"/>
      <c r="AJ269" s="21"/>
      <c r="AK269" s="21"/>
      <c r="AL269" s="196"/>
      <c r="AM269" s="63"/>
      <c r="AN269" s="63"/>
      <c r="AO269" s="21"/>
      <c r="AP269" s="21"/>
      <c r="AQ269" s="21"/>
      <c r="AR269" s="21"/>
      <c r="AS269" s="21"/>
      <c r="AT269" s="196"/>
      <c r="AU269" s="29"/>
      <c r="AV269" s="196"/>
      <c r="AW269" s="23"/>
      <c r="AX269" s="21"/>
      <c r="AY269" s="21"/>
      <c r="AZ269" s="21"/>
      <c r="BA269" s="21"/>
      <c r="BB269" s="20"/>
      <c r="BC269" s="23"/>
      <c r="BD269" s="196"/>
      <c r="BE269" s="23"/>
      <c r="BF269" s="23"/>
      <c r="BG269" s="21"/>
      <c r="BH269" s="20"/>
      <c r="BI269" s="23"/>
      <c r="BJ269" s="23"/>
      <c r="BK269" s="21"/>
      <c r="BL269" s="21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44.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0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196"/>
      <c r="AE270" s="63"/>
      <c r="AF270" s="63"/>
      <c r="AG270" s="63"/>
      <c r="AH270" s="63"/>
      <c r="AI270" s="21"/>
      <c r="AJ270" s="21"/>
      <c r="AK270" s="21"/>
      <c r="AL270" s="196"/>
      <c r="AM270" s="63"/>
      <c r="AN270" s="63"/>
      <c r="AO270" s="21"/>
      <c r="AP270" s="21"/>
      <c r="AQ270" s="21"/>
      <c r="AR270" s="21"/>
      <c r="AS270" s="21"/>
      <c r="AT270" s="196"/>
      <c r="AU270" s="29"/>
      <c r="AV270" s="196"/>
      <c r="AW270" s="23"/>
      <c r="AX270" s="21"/>
      <c r="AY270" s="21"/>
      <c r="AZ270" s="21"/>
      <c r="BA270" s="21"/>
      <c r="BB270" s="20"/>
      <c r="BC270" s="23"/>
      <c r="BD270" s="196"/>
      <c r="BE270" s="23"/>
      <c r="BF270" s="23"/>
      <c r="BG270" s="21"/>
      <c r="BH270" s="21"/>
      <c r="BI270" s="21"/>
      <c r="BJ270" s="21"/>
      <c r="BK270" s="21"/>
      <c r="BL270" s="21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408.7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0"/>
      <c r="Q271" s="20"/>
      <c r="R271" s="20"/>
      <c r="S271" s="20"/>
      <c r="T271" s="20"/>
      <c r="U271" s="23"/>
      <c r="V271" s="21"/>
      <c r="W271" s="21"/>
      <c r="X271" s="21"/>
      <c r="Y271" s="21"/>
      <c r="Z271" s="21"/>
      <c r="AA271" s="21"/>
      <c r="AB271" s="21"/>
      <c r="AC271" s="21"/>
      <c r="AD271" s="196"/>
      <c r="AE271" s="63"/>
      <c r="AF271" s="63"/>
      <c r="AG271" s="63"/>
      <c r="AH271" s="63"/>
      <c r="AI271" s="21"/>
      <c r="AJ271" s="21"/>
      <c r="AK271" s="21"/>
      <c r="AL271" s="196"/>
      <c r="AM271" s="63"/>
      <c r="AN271" s="63"/>
      <c r="AO271" s="21"/>
      <c r="AP271" s="21"/>
      <c r="AQ271" s="21"/>
      <c r="AR271" s="21"/>
      <c r="AS271" s="21"/>
      <c r="AT271" s="196"/>
      <c r="AU271" s="29"/>
      <c r="AV271" s="196"/>
      <c r="AW271" s="23"/>
      <c r="AX271" s="21"/>
      <c r="AY271" s="21"/>
      <c r="AZ271" s="21"/>
      <c r="BA271" s="21"/>
      <c r="BB271" s="20"/>
      <c r="BC271" s="23"/>
      <c r="BD271" s="196"/>
      <c r="BE271" s="23"/>
      <c r="BF271" s="20"/>
      <c r="BG271" s="21"/>
      <c r="BH271" s="21"/>
      <c r="BI271" s="21"/>
      <c r="BJ271" s="21"/>
      <c r="BK271" s="21"/>
      <c r="BL271" s="21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246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3"/>
      <c r="P272" s="20"/>
      <c r="Q272" s="23"/>
      <c r="R272" s="23"/>
      <c r="S272" s="23"/>
      <c r="T272" s="23"/>
      <c r="U272" s="23"/>
      <c r="V272" s="21"/>
      <c r="W272" s="21"/>
      <c r="X272" s="21"/>
      <c r="Y272" s="21"/>
      <c r="Z272" s="21"/>
      <c r="AA272" s="21"/>
      <c r="AB272" s="21"/>
      <c r="AC272" s="21"/>
      <c r="AD272" s="196"/>
      <c r="AE272" s="63"/>
      <c r="AF272" s="63"/>
      <c r="AG272" s="63"/>
      <c r="AH272" s="63"/>
      <c r="AI272" s="21"/>
      <c r="AJ272" s="21"/>
      <c r="AK272" s="21"/>
      <c r="AL272" s="196"/>
      <c r="AM272" s="63"/>
      <c r="AN272" s="63"/>
      <c r="AO272" s="21"/>
      <c r="AP272" s="21"/>
      <c r="AQ272" s="21"/>
      <c r="AR272" s="21"/>
      <c r="AS272" s="21"/>
      <c r="AT272" s="196"/>
      <c r="AU272" s="29"/>
      <c r="AV272" s="196"/>
      <c r="AW272" s="23"/>
      <c r="AX272" s="21"/>
      <c r="AY272" s="21"/>
      <c r="AZ272" s="21"/>
      <c r="BA272" s="21"/>
      <c r="BB272" s="20"/>
      <c r="BC272" s="23"/>
      <c r="BD272" s="196"/>
      <c r="BE272" s="23"/>
      <c r="BF272" s="20"/>
      <c r="BG272" s="21"/>
      <c r="BH272" s="20"/>
      <c r="BI272" s="23"/>
      <c r="BJ272" s="23"/>
      <c r="BK272" s="21"/>
      <c r="BL272" s="21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58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0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196"/>
      <c r="AE273" s="63"/>
      <c r="AF273" s="63"/>
      <c r="AG273" s="63"/>
      <c r="AH273" s="20"/>
      <c r="AI273" s="21"/>
      <c r="AJ273" s="21"/>
      <c r="AK273" s="21"/>
      <c r="AL273" s="196"/>
      <c r="AM273" s="63"/>
      <c r="AN273" s="20"/>
      <c r="AO273" s="21"/>
      <c r="AP273" s="21"/>
      <c r="AQ273" s="21"/>
      <c r="AR273" s="21"/>
      <c r="AS273" s="21"/>
      <c r="AT273" s="196"/>
      <c r="AU273" s="23"/>
      <c r="AV273" s="196"/>
      <c r="AW273" s="23"/>
      <c r="AX273" s="21"/>
      <c r="AY273" s="21"/>
      <c r="AZ273" s="21"/>
      <c r="BA273" s="21"/>
      <c r="BB273" s="20"/>
      <c r="BC273" s="23"/>
      <c r="BD273" s="196"/>
      <c r="BE273" s="23"/>
      <c r="BF273" s="20"/>
      <c r="BG273" s="21"/>
      <c r="BH273" s="21"/>
      <c r="BI273" s="21"/>
      <c r="BJ273" s="21"/>
      <c r="BK273" s="21"/>
      <c r="BL273" s="21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01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196"/>
      <c r="O274" s="29"/>
      <c r="P274" s="29"/>
      <c r="Q274" s="29"/>
      <c r="R274" s="29"/>
      <c r="S274" s="29"/>
      <c r="T274" s="29"/>
      <c r="U274" s="29"/>
      <c r="V274" s="21"/>
      <c r="W274" s="21"/>
      <c r="X274" s="21"/>
      <c r="Y274" s="21"/>
      <c r="Z274" s="21"/>
      <c r="AA274" s="21"/>
      <c r="AB274" s="21"/>
      <c r="AC274" s="21"/>
      <c r="AD274" s="196"/>
      <c r="AE274" s="63"/>
      <c r="AF274" s="63"/>
      <c r="AG274" s="63"/>
      <c r="AH274" s="20"/>
      <c r="AI274" s="21"/>
      <c r="AJ274" s="21"/>
      <c r="AK274" s="21"/>
      <c r="AL274" s="196"/>
      <c r="AM274" s="63"/>
      <c r="AN274" s="20"/>
      <c r="AO274" s="21"/>
      <c r="AP274" s="21"/>
      <c r="AQ274" s="21"/>
      <c r="AR274" s="21"/>
      <c r="AS274" s="21"/>
      <c r="AT274" s="196"/>
      <c r="AU274" s="23"/>
      <c r="AV274" s="196"/>
      <c r="AW274" s="23"/>
      <c r="AX274" s="21"/>
      <c r="AY274" s="21"/>
      <c r="AZ274" s="21"/>
      <c r="BA274" s="21"/>
      <c r="BB274" s="20"/>
      <c r="BC274" s="23"/>
      <c r="BD274" s="196"/>
      <c r="BE274" s="23"/>
      <c r="BF274" s="20"/>
      <c r="BG274" s="21"/>
      <c r="BH274" s="21"/>
      <c r="BI274" s="21"/>
      <c r="BJ274" s="21"/>
      <c r="BK274" s="21"/>
      <c r="BL274" s="21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91.2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0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196"/>
      <c r="AE275" s="63"/>
      <c r="AF275" s="63"/>
      <c r="AG275" s="63"/>
      <c r="AH275" s="20"/>
      <c r="AI275" s="21"/>
      <c r="AJ275" s="21"/>
      <c r="AK275" s="21"/>
      <c r="AL275" s="196"/>
      <c r="AM275" s="63"/>
      <c r="AN275" s="20"/>
      <c r="AO275" s="21"/>
      <c r="AP275" s="21"/>
      <c r="AQ275" s="21"/>
      <c r="AR275" s="21"/>
      <c r="AS275" s="21"/>
      <c r="AT275" s="196"/>
      <c r="AU275" s="23"/>
      <c r="AV275" s="196"/>
      <c r="AW275" s="23"/>
      <c r="AX275" s="21"/>
      <c r="AY275" s="21"/>
      <c r="AZ275" s="21"/>
      <c r="BA275" s="21"/>
      <c r="BB275" s="20"/>
      <c r="BC275" s="23"/>
      <c r="BD275" s="196"/>
      <c r="BE275" s="23"/>
      <c r="BF275" s="23"/>
      <c r="BG275" s="21"/>
      <c r="BH275" s="21"/>
      <c r="BI275" s="21"/>
      <c r="BJ275" s="21"/>
      <c r="BK275" s="21"/>
      <c r="BL275" s="21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91.2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196"/>
      <c r="O276" s="28"/>
      <c r="P276" s="18"/>
      <c r="Q276" s="28"/>
      <c r="R276" s="28"/>
      <c r="S276" s="28"/>
      <c r="T276" s="28"/>
      <c r="U276" s="28"/>
      <c r="V276" s="21"/>
      <c r="W276" s="21"/>
      <c r="X276" s="21"/>
      <c r="Y276" s="21"/>
      <c r="Z276" s="21"/>
      <c r="AA276" s="21"/>
      <c r="AB276" s="21"/>
      <c r="AC276" s="21"/>
      <c r="AD276" s="196"/>
      <c r="AE276" s="63"/>
      <c r="AF276" s="63"/>
      <c r="AG276" s="63"/>
      <c r="AH276" s="20"/>
      <c r="AI276" s="21"/>
      <c r="AJ276" s="21"/>
      <c r="AK276" s="21"/>
      <c r="AL276" s="196"/>
      <c r="AM276" s="63"/>
      <c r="AN276" s="20"/>
      <c r="AO276" s="21"/>
      <c r="AP276" s="21"/>
      <c r="AQ276" s="21"/>
      <c r="AR276" s="21"/>
      <c r="AS276" s="21"/>
      <c r="AT276" s="196"/>
      <c r="AU276" s="23"/>
      <c r="AV276" s="196"/>
      <c r="AW276" s="23"/>
      <c r="AX276" s="21"/>
      <c r="AY276" s="21"/>
      <c r="AZ276" s="21"/>
      <c r="BA276" s="21"/>
      <c r="BB276" s="20"/>
      <c r="BC276" s="23"/>
      <c r="BD276" s="196"/>
      <c r="BE276" s="23"/>
      <c r="BF276" s="20"/>
      <c r="BG276" s="21"/>
      <c r="BH276" s="21"/>
      <c r="BI276" s="21"/>
      <c r="BJ276" s="21"/>
      <c r="BK276" s="21"/>
      <c r="BL276" s="21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247.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196"/>
      <c r="O277" s="23"/>
      <c r="P277" s="23"/>
      <c r="Q277" s="23"/>
      <c r="R277" s="23"/>
      <c r="S277" s="23"/>
      <c r="T277" s="23"/>
      <c r="U277" s="28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181"/>
      <c r="AM277" s="21"/>
      <c r="AN277" s="21"/>
      <c r="AO277" s="21"/>
      <c r="AP277" s="21"/>
      <c r="AQ277" s="21"/>
      <c r="AR277" s="21"/>
      <c r="AS277" s="21"/>
      <c r="AT277" s="181"/>
      <c r="AU277" s="21"/>
      <c r="AV277" s="181"/>
      <c r="AW277" s="21"/>
      <c r="AX277" s="21"/>
      <c r="AY277" s="21"/>
      <c r="AZ277" s="21"/>
      <c r="BA277" s="21"/>
      <c r="BB277" s="20"/>
      <c r="BC277" s="23"/>
      <c r="BD277" s="196"/>
      <c r="BE277" s="23"/>
      <c r="BF277" s="20"/>
      <c r="BG277" s="21"/>
      <c r="BH277" s="21"/>
      <c r="BI277" s="21"/>
      <c r="BJ277" s="21"/>
      <c r="BK277" s="21"/>
      <c r="BL277" s="21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271.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196"/>
      <c r="O278" s="28"/>
      <c r="P278" s="18"/>
      <c r="Q278" s="28"/>
      <c r="R278" s="28"/>
      <c r="S278" s="28"/>
      <c r="T278" s="28"/>
      <c r="U278" s="28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181"/>
      <c r="AM278" s="21"/>
      <c r="AN278" s="21"/>
      <c r="AO278" s="21"/>
      <c r="AP278" s="21"/>
      <c r="AQ278" s="21"/>
      <c r="AR278" s="21"/>
      <c r="AS278" s="21"/>
      <c r="AT278" s="181"/>
      <c r="AU278" s="21"/>
      <c r="AV278" s="181"/>
      <c r="AW278" s="21"/>
      <c r="AX278" s="21"/>
      <c r="AY278" s="21"/>
      <c r="AZ278" s="21"/>
      <c r="BA278" s="21"/>
      <c r="BB278" s="20"/>
      <c r="BC278" s="23"/>
      <c r="BD278" s="196"/>
      <c r="BE278" s="23"/>
      <c r="BF278" s="20"/>
      <c r="BG278" s="21"/>
      <c r="BH278" s="21"/>
      <c r="BI278" s="21"/>
      <c r="BJ278" s="21"/>
      <c r="BK278" s="21"/>
      <c r="BL278" s="21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61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196"/>
      <c r="O279" s="28"/>
      <c r="P279" s="18"/>
      <c r="Q279" s="28"/>
      <c r="R279" s="28"/>
      <c r="S279" s="28"/>
      <c r="T279" s="28"/>
      <c r="U279" s="28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181"/>
      <c r="AM279" s="21"/>
      <c r="AN279" s="21"/>
      <c r="AO279" s="21"/>
      <c r="AP279" s="21"/>
      <c r="AQ279" s="21"/>
      <c r="AR279" s="21"/>
      <c r="AS279" s="21"/>
      <c r="AT279" s="181"/>
      <c r="AU279" s="21"/>
      <c r="AV279" s="181"/>
      <c r="AW279" s="21"/>
      <c r="AX279" s="21"/>
      <c r="AY279" s="21"/>
      <c r="AZ279" s="21"/>
      <c r="BA279" s="21"/>
      <c r="BB279" s="20"/>
      <c r="BC279" s="23"/>
      <c r="BD279" s="196"/>
      <c r="BE279" s="23"/>
      <c r="BF279" s="20"/>
      <c r="BG279" s="21"/>
      <c r="BH279" s="21"/>
      <c r="BI279" s="21"/>
      <c r="BJ279" s="21"/>
      <c r="BK279" s="21"/>
      <c r="BL279" s="21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04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181"/>
      <c r="AM280" s="21"/>
      <c r="AN280" s="21"/>
      <c r="AO280" s="21"/>
      <c r="AP280" s="21"/>
      <c r="AQ280" s="21"/>
      <c r="AR280" s="21"/>
      <c r="AS280" s="21"/>
      <c r="AT280" s="181"/>
      <c r="AU280" s="21"/>
      <c r="AV280" s="181"/>
      <c r="AW280" s="21"/>
      <c r="AX280" s="21"/>
      <c r="AY280" s="21"/>
      <c r="AZ280" s="21"/>
      <c r="BA280" s="21"/>
      <c r="BB280" s="20"/>
      <c r="BC280" s="23"/>
      <c r="BD280" s="196"/>
      <c r="BE280" s="20"/>
      <c r="BF280" s="20"/>
      <c r="BG280" s="21"/>
      <c r="BH280" s="21"/>
      <c r="BI280" s="21"/>
      <c r="BJ280" s="21"/>
      <c r="BK280" s="21"/>
      <c r="BL280" s="21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204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196"/>
      <c r="O281" s="20"/>
      <c r="P281" s="20"/>
      <c r="Q281" s="20"/>
      <c r="R281" s="20"/>
      <c r="S281" s="20"/>
      <c r="T281" s="20"/>
      <c r="U281" s="20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181"/>
      <c r="AM281" s="21"/>
      <c r="AN281" s="21"/>
      <c r="AO281" s="21"/>
      <c r="AP281" s="21"/>
      <c r="AQ281" s="21"/>
      <c r="AR281" s="21"/>
      <c r="AS281" s="21"/>
      <c r="AT281" s="181"/>
      <c r="AU281" s="21"/>
      <c r="AV281" s="181"/>
      <c r="AW281" s="21"/>
      <c r="AX281" s="21"/>
      <c r="AY281" s="21"/>
      <c r="AZ281" s="21"/>
      <c r="BA281" s="21"/>
      <c r="BB281" s="20"/>
      <c r="BC281" s="23"/>
      <c r="BD281" s="196"/>
      <c r="BE281" s="23"/>
      <c r="BF281" s="20"/>
      <c r="BG281" s="21"/>
      <c r="BH281" s="21"/>
      <c r="BI281" s="21"/>
      <c r="BJ281" s="21"/>
      <c r="BK281" s="21"/>
      <c r="BL281" s="21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04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196"/>
      <c r="O282" s="28"/>
      <c r="P282" s="18"/>
      <c r="Q282" s="28"/>
      <c r="R282" s="28"/>
      <c r="S282" s="28"/>
      <c r="T282" s="28"/>
      <c r="U282" s="28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181"/>
      <c r="AM282" s="21"/>
      <c r="AN282" s="21"/>
      <c r="AO282" s="21"/>
      <c r="AP282" s="21"/>
      <c r="AQ282" s="21"/>
      <c r="AR282" s="21"/>
      <c r="AS282" s="21"/>
      <c r="AT282" s="181"/>
      <c r="AU282" s="21"/>
      <c r="AV282" s="181"/>
      <c r="AW282" s="21"/>
      <c r="AX282" s="21"/>
      <c r="AY282" s="21"/>
      <c r="AZ282" s="21"/>
      <c r="BA282" s="21"/>
      <c r="BB282" s="20"/>
      <c r="BC282" s="23"/>
      <c r="BD282" s="196"/>
      <c r="BE282" s="23"/>
      <c r="BF282" s="20"/>
      <c r="BG282" s="21"/>
      <c r="BH282" s="21"/>
      <c r="BI282" s="21"/>
      <c r="BJ282" s="21"/>
      <c r="BK282" s="21"/>
      <c r="BL282" s="21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83.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0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181"/>
      <c r="AM283" s="21"/>
      <c r="AN283" s="21"/>
      <c r="AO283" s="21"/>
      <c r="AP283" s="21"/>
      <c r="AQ283" s="21"/>
      <c r="AR283" s="21"/>
      <c r="AS283" s="21"/>
      <c r="AT283" s="181"/>
      <c r="AU283" s="21"/>
      <c r="AV283" s="181"/>
      <c r="AW283" s="21"/>
      <c r="AX283" s="21"/>
      <c r="AY283" s="21"/>
      <c r="AZ283" s="21"/>
      <c r="BA283" s="21"/>
      <c r="BB283" s="20"/>
      <c r="BC283" s="23"/>
      <c r="BD283" s="196"/>
      <c r="BE283" s="23"/>
      <c r="BF283" s="20"/>
      <c r="BG283" s="21"/>
      <c r="BH283" s="21"/>
      <c r="BI283" s="21"/>
      <c r="BJ283" s="21"/>
      <c r="BK283" s="21"/>
      <c r="BL283" s="21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409.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0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0"/>
      <c r="AI284" s="23"/>
      <c r="AJ284" s="23"/>
      <c r="AK284" s="21"/>
      <c r="AL284" s="196"/>
      <c r="AM284" s="23"/>
      <c r="AN284" s="23"/>
      <c r="AO284" s="21"/>
      <c r="AP284" s="21"/>
      <c r="AQ284" s="21"/>
      <c r="AR284" s="21"/>
      <c r="AS284" s="21"/>
      <c r="AT284" s="196"/>
      <c r="AU284" s="23"/>
      <c r="AV284" s="196"/>
      <c r="AW284" s="23"/>
      <c r="AX284" s="21"/>
      <c r="AY284" s="21"/>
      <c r="AZ284" s="21"/>
      <c r="BA284" s="21"/>
      <c r="BB284" s="20"/>
      <c r="BC284" s="23"/>
      <c r="BD284" s="196"/>
      <c r="BE284" s="23"/>
      <c r="BF284" s="23"/>
      <c r="BG284" s="21"/>
      <c r="BH284" s="21"/>
      <c r="BI284" s="21"/>
      <c r="BJ284" s="21"/>
      <c r="BK284" s="21"/>
      <c r="BL284" s="21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14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8"/>
      <c r="P285" s="18"/>
      <c r="Q285" s="28"/>
      <c r="R285" s="28"/>
      <c r="S285" s="28"/>
      <c r="T285" s="28"/>
      <c r="U285" s="28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181"/>
      <c r="AM285" s="21"/>
      <c r="AN285" s="21"/>
      <c r="AO285" s="21"/>
      <c r="AP285" s="21"/>
      <c r="AQ285" s="21"/>
      <c r="AR285" s="21"/>
      <c r="AS285" s="21"/>
      <c r="AT285" s="181"/>
      <c r="AU285" s="21"/>
      <c r="AV285" s="181"/>
      <c r="AW285" s="21"/>
      <c r="AX285" s="21"/>
      <c r="AY285" s="21"/>
      <c r="AZ285" s="21"/>
      <c r="BA285" s="21"/>
      <c r="BB285" s="20"/>
      <c r="BC285" s="23"/>
      <c r="BD285" s="196"/>
      <c r="BE285" s="23"/>
      <c r="BF285" s="20"/>
      <c r="BG285" s="21"/>
      <c r="BH285" s="21"/>
      <c r="BI285" s="21"/>
      <c r="BJ285" s="21"/>
      <c r="BK285" s="21"/>
      <c r="BL285" s="21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14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196"/>
      <c r="O286" s="28"/>
      <c r="P286" s="18"/>
      <c r="Q286" s="28"/>
      <c r="R286" s="28"/>
      <c r="S286" s="28"/>
      <c r="T286" s="28"/>
      <c r="U286" s="28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181"/>
      <c r="AM286" s="21"/>
      <c r="AN286" s="21"/>
      <c r="AO286" s="21"/>
      <c r="AP286" s="21"/>
      <c r="AQ286" s="21"/>
      <c r="AR286" s="21"/>
      <c r="AS286" s="21"/>
      <c r="AT286" s="181"/>
      <c r="AU286" s="21"/>
      <c r="AV286" s="181"/>
      <c r="AW286" s="21"/>
      <c r="AX286" s="21"/>
      <c r="AY286" s="21"/>
      <c r="AZ286" s="21"/>
      <c r="BA286" s="21"/>
      <c r="BB286" s="20"/>
      <c r="BC286" s="23"/>
      <c r="BD286" s="196"/>
      <c r="BE286" s="23"/>
      <c r="BF286" s="20"/>
      <c r="BG286" s="21"/>
      <c r="BH286" s="21"/>
      <c r="BI286" s="21"/>
      <c r="BJ286" s="21"/>
      <c r="BK286" s="21"/>
      <c r="BL286" s="21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14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196"/>
      <c r="O287" s="28"/>
      <c r="P287" s="18"/>
      <c r="Q287" s="28"/>
      <c r="R287" s="28"/>
      <c r="S287" s="28"/>
      <c r="T287" s="28"/>
      <c r="U287" s="28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181"/>
      <c r="AM287" s="21"/>
      <c r="AN287" s="21"/>
      <c r="AO287" s="21"/>
      <c r="AP287" s="21"/>
      <c r="AQ287" s="21"/>
      <c r="AR287" s="21"/>
      <c r="AS287" s="21"/>
      <c r="AT287" s="181"/>
      <c r="AU287" s="21"/>
      <c r="AV287" s="181"/>
      <c r="AW287" s="21"/>
      <c r="AX287" s="21"/>
      <c r="AY287" s="21"/>
      <c r="AZ287" s="21"/>
      <c r="BA287" s="21"/>
      <c r="BB287" s="20"/>
      <c r="BC287" s="23"/>
      <c r="BD287" s="196"/>
      <c r="BE287" s="23"/>
      <c r="BF287" s="20"/>
      <c r="BG287" s="21"/>
      <c r="BH287" s="21"/>
      <c r="BI287" s="21"/>
      <c r="BJ287" s="21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14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196"/>
      <c r="O288" s="28"/>
      <c r="P288" s="18"/>
      <c r="Q288" s="28"/>
      <c r="R288" s="28"/>
      <c r="S288" s="28"/>
      <c r="T288" s="28"/>
      <c r="U288" s="28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181"/>
      <c r="AM288" s="21"/>
      <c r="AN288" s="21"/>
      <c r="AO288" s="21"/>
      <c r="AP288" s="21"/>
      <c r="AQ288" s="21"/>
      <c r="AR288" s="21"/>
      <c r="AS288" s="21"/>
      <c r="AT288" s="181"/>
      <c r="AU288" s="21"/>
      <c r="AV288" s="181"/>
      <c r="AW288" s="21"/>
      <c r="AX288" s="21"/>
      <c r="AY288" s="21"/>
      <c r="AZ288" s="21"/>
      <c r="BA288" s="21"/>
      <c r="BB288" s="20"/>
      <c r="BC288" s="23"/>
      <c r="BD288" s="196"/>
      <c r="BE288" s="23"/>
      <c r="BF288" s="20"/>
      <c r="BG288" s="21"/>
      <c r="BH288" s="21"/>
      <c r="BI288" s="21"/>
      <c r="BJ288" s="21"/>
      <c r="BK288" s="21"/>
      <c r="BL288" s="21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14.7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196"/>
      <c r="O289" s="28"/>
      <c r="P289" s="18"/>
      <c r="Q289" s="28"/>
      <c r="R289" s="28"/>
      <c r="S289" s="28"/>
      <c r="T289" s="28"/>
      <c r="U289" s="28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181"/>
      <c r="AM289" s="21"/>
      <c r="AN289" s="21"/>
      <c r="AO289" s="21"/>
      <c r="AP289" s="21"/>
      <c r="AQ289" s="21"/>
      <c r="AR289" s="21"/>
      <c r="AS289" s="21"/>
      <c r="AT289" s="181"/>
      <c r="AU289" s="21"/>
      <c r="AV289" s="181"/>
      <c r="AW289" s="21"/>
      <c r="AX289" s="21"/>
      <c r="AY289" s="21"/>
      <c r="AZ289" s="21"/>
      <c r="BA289" s="21"/>
      <c r="BB289" s="20"/>
      <c r="BC289" s="23"/>
      <c r="BD289" s="196"/>
      <c r="BE289" s="23"/>
      <c r="BF289" s="20"/>
      <c r="BG289" s="21"/>
      <c r="BH289" s="21"/>
      <c r="BI289" s="21"/>
      <c r="BJ289" s="21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04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0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181"/>
      <c r="AM290" s="21"/>
      <c r="AN290" s="21"/>
      <c r="AO290" s="21"/>
      <c r="AP290" s="21"/>
      <c r="AQ290" s="21"/>
      <c r="AR290" s="21"/>
      <c r="AS290" s="21"/>
      <c r="AT290" s="181"/>
      <c r="AU290" s="21"/>
      <c r="AV290" s="181"/>
      <c r="AW290" s="21"/>
      <c r="AX290" s="21"/>
      <c r="AY290" s="21"/>
      <c r="AZ290" s="21"/>
      <c r="BA290" s="21"/>
      <c r="BB290" s="20"/>
      <c r="BC290" s="23"/>
      <c r="BD290" s="196"/>
      <c r="BE290" s="23"/>
      <c r="BF290" s="20"/>
      <c r="BG290" s="21"/>
      <c r="BH290" s="21"/>
      <c r="BI290" s="21"/>
      <c r="BJ290" s="21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204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196"/>
      <c r="O291" s="28"/>
      <c r="P291" s="18"/>
      <c r="Q291" s="28"/>
      <c r="R291" s="28"/>
      <c r="S291" s="28"/>
      <c r="T291" s="28"/>
      <c r="U291" s="28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181"/>
      <c r="AM291" s="21"/>
      <c r="AN291" s="21"/>
      <c r="AO291" s="21"/>
      <c r="AP291" s="21"/>
      <c r="AQ291" s="21"/>
      <c r="AR291" s="21"/>
      <c r="AS291" s="21"/>
      <c r="AT291" s="181"/>
      <c r="AU291" s="21"/>
      <c r="AV291" s="181"/>
      <c r="AW291" s="21"/>
      <c r="AX291" s="21"/>
      <c r="AY291" s="21"/>
      <c r="AZ291" s="21"/>
      <c r="BA291" s="21"/>
      <c r="BB291" s="20"/>
      <c r="BC291" s="23"/>
      <c r="BD291" s="196"/>
      <c r="BE291" s="23"/>
      <c r="BF291" s="20"/>
      <c r="BG291" s="21"/>
      <c r="BH291" s="21"/>
      <c r="BI291" s="21"/>
      <c r="BJ291" s="21"/>
      <c r="BK291" s="21"/>
      <c r="BL291" s="21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16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0"/>
      <c r="AK292" s="63"/>
      <c r="AL292" s="181"/>
      <c r="AM292" s="21"/>
      <c r="AN292" s="21"/>
      <c r="AO292" s="21"/>
      <c r="AP292" s="21"/>
      <c r="AQ292" s="21"/>
      <c r="AR292" s="21"/>
      <c r="AS292" s="21"/>
      <c r="AT292" s="181"/>
      <c r="AU292" s="21"/>
      <c r="AV292" s="181"/>
      <c r="AW292" s="21"/>
      <c r="AX292" s="21"/>
      <c r="AY292" s="21"/>
      <c r="AZ292" s="21"/>
      <c r="BA292" s="21"/>
      <c r="BB292" s="20"/>
      <c r="BC292" s="63"/>
      <c r="BD292" s="196"/>
      <c r="BE292" s="63"/>
      <c r="BF292" s="20"/>
      <c r="BG292" s="21"/>
      <c r="BH292" s="21"/>
      <c r="BI292" s="21"/>
      <c r="BJ292" s="21"/>
      <c r="BK292" s="21"/>
      <c r="BL292" s="21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58.2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63"/>
      <c r="P293" s="63"/>
      <c r="Q293" s="63"/>
      <c r="R293" s="63"/>
      <c r="S293" s="63"/>
      <c r="T293" s="63"/>
      <c r="U293" s="6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81"/>
      <c r="AM293" s="21"/>
      <c r="AN293" s="21"/>
      <c r="AO293" s="21"/>
      <c r="AP293" s="21"/>
      <c r="AQ293" s="21"/>
      <c r="AR293" s="21"/>
      <c r="AS293" s="21"/>
      <c r="AT293" s="181"/>
      <c r="AU293" s="21"/>
      <c r="AV293" s="181"/>
      <c r="AW293" s="21"/>
      <c r="AX293" s="21"/>
      <c r="AY293" s="21"/>
      <c r="AZ293" s="21"/>
      <c r="BA293" s="21"/>
      <c r="BB293" s="20"/>
      <c r="BC293" s="23"/>
      <c r="BD293" s="196"/>
      <c r="BE293" s="23"/>
      <c r="BF293" s="20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41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63"/>
      <c r="P294" s="63"/>
      <c r="Q294" s="63"/>
      <c r="R294" s="63"/>
      <c r="S294" s="63"/>
      <c r="T294" s="63"/>
      <c r="U294" s="6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181"/>
      <c r="AM294" s="21"/>
      <c r="AN294" s="21"/>
      <c r="AO294" s="21"/>
      <c r="AP294" s="21"/>
      <c r="AQ294" s="21"/>
      <c r="AR294" s="21"/>
      <c r="AS294" s="21"/>
      <c r="AT294" s="181"/>
      <c r="AU294" s="21"/>
      <c r="AV294" s="181"/>
      <c r="AW294" s="21"/>
      <c r="AX294" s="21"/>
      <c r="AY294" s="21"/>
      <c r="AZ294" s="21"/>
      <c r="BA294" s="21"/>
      <c r="BB294" s="20"/>
      <c r="BC294" s="23"/>
      <c r="BD294" s="196"/>
      <c r="BE294" s="23"/>
      <c r="BF294" s="20"/>
      <c r="BG294" s="21"/>
      <c r="BH294" s="21"/>
      <c r="BI294" s="21"/>
      <c r="BJ294" s="21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256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0"/>
      <c r="AI295" s="23"/>
      <c r="AJ295" s="23"/>
      <c r="AK295" s="21"/>
      <c r="AL295" s="196"/>
      <c r="AM295" s="23"/>
      <c r="AN295" s="23"/>
      <c r="AO295" s="21"/>
      <c r="AP295" s="21"/>
      <c r="AQ295" s="21"/>
      <c r="AR295" s="21"/>
      <c r="AS295" s="21"/>
      <c r="AT295" s="196"/>
      <c r="AU295" s="29"/>
      <c r="AV295" s="196"/>
      <c r="AW295" s="23"/>
      <c r="AX295" s="21"/>
      <c r="AY295" s="21"/>
      <c r="AZ295" s="21"/>
      <c r="BA295" s="21"/>
      <c r="BB295" s="20"/>
      <c r="BC295" s="23"/>
      <c r="BD295" s="196"/>
      <c r="BE295" s="23"/>
      <c r="BF295" s="23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53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3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0"/>
      <c r="AI296" s="23"/>
      <c r="AJ296" s="23"/>
      <c r="AK296" s="21"/>
      <c r="AL296" s="196"/>
      <c r="AM296" s="23"/>
      <c r="AN296" s="23"/>
      <c r="AO296" s="21"/>
      <c r="AP296" s="21"/>
      <c r="AQ296" s="21"/>
      <c r="AR296" s="21"/>
      <c r="AS296" s="21"/>
      <c r="AT296" s="196"/>
      <c r="AU296" s="29"/>
      <c r="AV296" s="196"/>
      <c r="AW296" s="23"/>
      <c r="AX296" s="21"/>
      <c r="AY296" s="21"/>
      <c r="AZ296" s="21"/>
      <c r="BA296" s="21"/>
      <c r="BB296" s="20"/>
      <c r="BC296" s="23"/>
      <c r="BD296" s="196"/>
      <c r="BE296" s="23"/>
      <c r="BF296" s="20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64.2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196"/>
      <c r="O297" s="28"/>
      <c r="P297" s="18"/>
      <c r="Q297" s="28"/>
      <c r="R297" s="28"/>
      <c r="S297" s="28"/>
      <c r="T297" s="28"/>
      <c r="U297" s="28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0"/>
      <c r="AI297" s="23"/>
      <c r="AJ297" s="23"/>
      <c r="AK297" s="21"/>
      <c r="AL297" s="196"/>
      <c r="AM297" s="23"/>
      <c r="AN297" s="23"/>
      <c r="AO297" s="21"/>
      <c r="AP297" s="21"/>
      <c r="AQ297" s="21"/>
      <c r="AR297" s="21"/>
      <c r="AS297" s="21"/>
      <c r="AT297" s="196"/>
      <c r="AU297" s="29"/>
      <c r="AV297" s="196"/>
      <c r="AW297" s="23"/>
      <c r="AX297" s="21"/>
      <c r="AY297" s="21"/>
      <c r="AZ297" s="21"/>
      <c r="BA297" s="21"/>
      <c r="BB297" s="20"/>
      <c r="BC297" s="23"/>
      <c r="BD297" s="196"/>
      <c r="BE297" s="23"/>
      <c r="BF297" s="20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389.2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9"/>
      <c r="P298" s="29"/>
      <c r="Q298" s="29"/>
      <c r="R298" s="29"/>
      <c r="S298" s="29"/>
      <c r="T298" s="29"/>
      <c r="U298" s="29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0"/>
      <c r="AI298" s="29"/>
      <c r="AJ298" s="29"/>
      <c r="AK298" s="21"/>
      <c r="AL298" s="196"/>
      <c r="AM298" s="29"/>
      <c r="AN298" s="29"/>
      <c r="AO298" s="21"/>
      <c r="AP298" s="21"/>
      <c r="AQ298" s="21"/>
      <c r="AR298" s="21"/>
      <c r="AS298" s="21"/>
      <c r="AT298" s="196"/>
      <c r="AU298" s="29"/>
      <c r="AV298" s="196"/>
      <c r="AW298" s="29"/>
      <c r="AX298" s="21"/>
      <c r="AY298" s="21"/>
      <c r="AZ298" s="21"/>
      <c r="BA298" s="21"/>
      <c r="BB298" s="20"/>
      <c r="BC298" s="23"/>
      <c r="BD298" s="196"/>
      <c r="BE298" s="29"/>
      <c r="BF298" s="29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21.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9"/>
      <c r="P299" s="29"/>
      <c r="Q299" s="29"/>
      <c r="R299" s="29"/>
      <c r="S299" s="29"/>
      <c r="T299" s="29"/>
      <c r="U299" s="29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0"/>
      <c r="AI299" s="23"/>
      <c r="AJ299" s="23"/>
      <c r="AK299" s="21"/>
      <c r="AL299" s="196"/>
      <c r="AM299" s="23"/>
      <c r="AN299" s="23"/>
      <c r="AO299" s="21"/>
      <c r="AP299" s="21"/>
      <c r="AQ299" s="21"/>
      <c r="AR299" s="21"/>
      <c r="AS299" s="21"/>
      <c r="AT299" s="196"/>
      <c r="AU299" s="23"/>
      <c r="AV299" s="196"/>
      <c r="AW299" s="23"/>
      <c r="AX299" s="21"/>
      <c r="AY299" s="21"/>
      <c r="AZ299" s="21"/>
      <c r="BA299" s="21"/>
      <c r="BB299" s="20"/>
      <c r="BC299" s="23"/>
      <c r="BD299" s="196"/>
      <c r="BE299" s="23"/>
      <c r="BF299" s="23"/>
      <c r="BG299" s="21"/>
      <c r="BH299" s="21"/>
      <c r="BI299" s="21"/>
      <c r="BJ299" s="21"/>
      <c r="BK299" s="21"/>
      <c r="BL299" s="21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21.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9"/>
      <c r="P300" s="29"/>
      <c r="Q300" s="29"/>
      <c r="R300" s="29"/>
      <c r="S300" s="29"/>
      <c r="T300" s="29"/>
      <c r="U300" s="29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0"/>
      <c r="AI300" s="23"/>
      <c r="AJ300" s="23"/>
      <c r="AK300" s="21"/>
      <c r="AL300" s="196"/>
      <c r="AM300" s="23"/>
      <c r="AN300" s="23"/>
      <c r="AO300" s="21"/>
      <c r="AP300" s="21"/>
      <c r="AQ300" s="21"/>
      <c r="AR300" s="21"/>
      <c r="AS300" s="21"/>
      <c r="AT300" s="196"/>
      <c r="AU300" s="23"/>
      <c r="AV300" s="196"/>
      <c r="AW300" s="23"/>
      <c r="AX300" s="21"/>
      <c r="AY300" s="21"/>
      <c r="AZ300" s="21"/>
      <c r="BA300" s="21"/>
      <c r="BB300" s="20"/>
      <c r="BC300" s="23"/>
      <c r="BD300" s="196"/>
      <c r="BE300" s="23"/>
      <c r="BF300" s="23"/>
      <c r="BG300" s="21"/>
      <c r="BH300" s="21"/>
      <c r="BI300" s="21"/>
      <c r="BJ300" s="21"/>
      <c r="BK300" s="21"/>
      <c r="BL300" s="21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21.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9"/>
      <c r="P301" s="29"/>
      <c r="Q301" s="29"/>
      <c r="R301" s="29"/>
      <c r="S301" s="29"/>
      <c r="T301" s="29"/>
      <c r="U301" s="29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0"/>
      <c r="AI301" s="23"/>
      <c r="AJ301" s="23"/>
      <c r="AK301" s="21"/>
      <c r="AL301" s="196"/>
      <c r="AM301" s="23"/>
      <c r="AN301" s="23"/>
      <c r="AO301" s="21"/>
      <c r="AP301" s="21"/>
      <c r="AQ301" s="21"/>
      <c r="AR301" s="21"/>
      <c r="AS301" s="21"/>
      <c r="AT301" s="196"/>
      <c r="AU301" s="23"/>
      <c r="AV301" s="196"/>
      <c r="AW301" s="23"/>
      <c r="AX301" s="21"/>
      <c r="AY301" s="21"/>
      <c r="AZ301" s="21"/>
      <c r="BA301" s="21"/>
      <c r="BB301" s="20"/>
      <c r="BC301" s="23"/>
      <c r="BD301" s="196"/>
      <c r="BE301" s="23"/>
      <c r="BF301" s="23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21.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9"/>
      <c r="P302" s="29"/>
      <c r="Q302" s="29"/>
      <c r="R302" s="29"/>
      <c r="S302" s="29"/>
      <c r="T302" s="29"/>
      <c r="U302" s="29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0"/>
      <c r="AI302" s="23"/>
      <c r="AJ302" s="23"/>
      <c r="AK302" s="21"/>
      <c r="AL302" s="196"/>
      <c r="AM302" s="23"/>
      <c r="AN302" s="23"/>
      <c r="AO302" s="21"/>
      <c r="AP302" s="21"/>
      <c r="AQ302" s="21"/>
      <c r="AR302" s="21"/>
      <c r="AS302" s="21"/>
      <c r="AT302" s="196"/>
      <c r="AU302" s="23"/>
      <c r="AV302" s="196"/>
      <c r="AW302" s="23"/>
      <c r="AX302" s="21"/>
      <c r="AY302" s="21"/>
      <c r="AZ302" s="21"/>
      <c r="BA302" s="21"/>
      <c r="BB302" s="20"/>
      <c r="BC302" s="23"/>
      <c r="BD302" s="196"/>
      <c r="BE302" s="23"/>
      <c r="BF302" s="23"/>
      <c r="BG302" s="21"/>
      <c r="BH302" s="21"/>
      <c r="BI302" s="21"/>
      <c r="BJ302" s="21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21.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9"/>
      <c r="P303" s="29"/>
      <c r="Q303" s="29"/>
      <c r="R303" s="29"/>
      <c r="S303" s="29"/>
      <c r="T303" s="29"/>
      <c r="U303" s="29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0"/>
      <c r="AI303" s="23"/>
      <c r="AJ303" s="23"/>
      <c r="AK303" s="21"/>
      <c r="AL303" s="196"/>
      <c r="AM303" s="23"/>
      <c r="AN303" s="23"/>
      <c r="AO303" s="21"/>
      <c r="AP303" s="21"/>
      <c r="AQ303" s="21"/>
      <c r="AR303" s="21"/>
      <c r="AS303" s="21"/>
      <c r="AT303" s="196"/>
      <c r="AU303" s="23"/>
      <c r="AV303" s="196"/>
      <c r="AW303" s="23"/>
      <c r="AX303" s="21"/>
      <c r="AY303" s="21"/>
      <c r="AZ303" s="21"/>
      <c r="BA303" s="21"/>
      <c r="BB303" s="20"/>
      <c r="BC303" s="23"/>
      <c r="BD303" s="196"/>
      <c r="BE303" s="23"/>
      <c r="BF303" s="23"/>
      <c r="BG303" s="21"/>
      <c r="BH303" s="21"/>
      <c r="BI303" s="21"/>
      <c r="BJ303" s="21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409.6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0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1"/>
      <c r="AM304" s="21"/>
      <c r="AN304" s="21"/>
      <c r="AO304" s="21"/>
      <c r="AP304" s="21"/>
      <c r="AQ304" s="21"/>
      <c r="AR304" s="21"/>
      <c r="AS304" s="21"/>
      <c r="AT304" s="181"/>
      <c r="AU304" s="21"/>
      <c r="AV304" s="181"/>
      <c r="AW304" s="21"/>
      <c r="AX304" s="21"/>
      <c r="AY304" s="21"/>
      <c r="AZ304" s="21"/>
      <c r="BA304" s="21"/>
      <c r="BB304" s="20"/>
      <c r="BC304" s="23"/>
      <c r="BD304" s="196"/>
      <c r="BE304" s="23"/>
      <c r="BF304" s="20"/>
      <c r="BG304" s="21"/>
      <c r="BH304" s="21"/>
      <c r="BI304" s="21"/>
      <c r="BJ304" s="21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409.6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196"/>
      <c r="O305" s="63"/>
      <c r="P305" s="63"/>
      <c r="Q305" s="63"/>
      <c r="R305" s="63"/>
      <c r="S305" s="63"/>
      <c r="T305" s="63"/>
      <c r="U305" s="6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181"/>
      <c r="AM305" s="21"/>
      <c r="AN305" s="21"/>
      <c r="AO305" s="21"/>
      <c r="AP305" s="21"/>
      <c r="AQ305" s="21"/>
      <c r="AR305" s="21"/>
      <c r="AS305" s="21"/>
      <c r="AT305" s="181"/>
      <c r="AU305" s="21"/>
      <c r="AV305" s="181"/>
      <c r="AW305" s="21"/>
      <c r="AX305" s="21"/>
      <c r="AY305" s="21"/>
      <c r="AZ305" s="21"/>
      <c r="BA305" s="21"/>
      <c r="BB305" s="20"/>
      <c r="BC305" s="23"/>
      <c r="BD305" s="196"/>
      <c r="BE305" s="23"/>
      <c r="BF305" s="20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409.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9"/>
      <c r="P306" s="29"/>
      <c r="Q306" s="29"/>
      <c r="R306" s="29"/>
      <c r="S306" s="29"/>
      <c r="T306" s="29"/>
      <c r="U306" s="29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81"/>
      <c r="AM306" s="21"/>
      <c r="AN306" s="21"/>
      <c r="AO306" s="21"/>
      <c r="AP306" s="21"/>
      <c r="AQ306" s="21"/>
      <c r="AR306" s="21"/>
      <c r="AS306" s="21"/>
      <c r="AT306" s="181"/>
      <c r="AU306" s="21"/>
      <c r="AV306" s="181"/>
      <c r="AW306" s="21"/>
      <c r="AX306" s="21"/>
      <c r="AY306" s="21"/>
      <c r="AZ306" s="21"/>
      <c r="BA306" s="21"/>
      <c r="BB306" s="20"/>
      <c r="BC306" s="23"/>
      <c r="BD306" s="196"/>
      <c r="BE306" s="29"/>
      <c r="BF306" s="29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409.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196"/>
      <c r="BE307" s="20"/>
      <c r="BF307" s="20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71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196"/>
      <c r="BE308" s="196"/>
      <c r="BF308" s="20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251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196"/>
      <c r="O309" s="28"/>
      <c r="P309" s="18"/>
      <c r="Q309" s="28"/>
      <c r="R309" s="28"/>
      <c r="S309" s="28"/>
      <c r="T309" s="28"/>
      <c r="U309" s="28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0"/>
      <c r="AI309" s="23"/>
      <c r="AJ309" s="23"/>
      <c r="AK309" s="21"/>
      <c r="AL309" s="196"/>
      <c r="AM309" s="23"/>
      <c r="AN309" s="23"/>
      <c r="AO309" s="21"/>
      <c r="AP309" s="21"/>
      <c r="AQ309" s="21"/>
      <c r="AR309" s="21"/>
      <c r="AS309" s="21"/>
      <c r="AT309" s="196"/>
      <c r="AU309" s="23"/>
      <c r="AV309" s="196"/>
      <c r="AW309" s="23"/>
      <c r="AX309" s="21"/>
      <c r="AY309" s="21"/>
      <c r="AZ309" s="21"/>
      <c r="BA309" s="21"/>
      <c r="BB309" s="20"/>
      <c r="BC309" s="23"/>
      <c r="BD309" s="196"/>
      <c r="BE309" s="23"/>
      <c r="BF309" s="23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409.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0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0"/>
      <c r="AI310" s="23"/>
      <c r="AJ310" s="23"/>
      <c r="AK310" s="21"/>
      <c r="AL310" s="196"/>
      <c r="AM310" s="23"/>
      <c r="AN310" s="23"/>
      <c r="AO310" s="21"/>
      <c r="AP310" s="21"/>
      <c r="AQ310" s="21"/>
      <c r="AR310" s="21"/>
      <c r="AS310" s="21"/>
      <c r="AT310" s="196"/>
      <c r="AU310" s="23"/>
      <c r="AV310" s="196"/>
      <c r="AW310" s="23"/>
      <c r="AX310" s="21"/>
      <c r="AY310" s="21"/>
      <c r="AZ310" s="21"/>
      <c r="BA310" s="21"/>
      <c r="BB310" s="20"/>
      <c r="BC310" s="23"/>
      <c r="BD310" s="196"/>
      <c r="BE310" s="23"/>
      <c r="BF310" s="23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209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196"/>
      <c r="O311" s="28"/>
      <c r="P311" s="18"/>
      <c r="Q311" s="28"/>
      <c r="R311" s="28"/>
      <c r="S311" s="28"/>
      <c r="T311" s="28"/>
      <c r="U311" s="28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0"/>
      <c r="AI311" s="23"/>
      <c r="AJ311" s="23"/>
      <c r="AK311" s="21"/>
      <c r="AL311" s="196"/>
      <c r="AM311" s="23"/>
      <c r="AN311" s="23"/>
      <c r="AO311" s="21"/>
      <c r="AP311" s="21"/>
      <c r="AQ311" s="21"/>
      <c r="AR311" s="21"/>
      <c r="AS311" s="21"/>
      <c r="AT311" s="196"/>
      <c r="AU311" s="23"/>
      <c r="AV311" s="196"/>
      <c r="AW311" s="23"/>
      <c r="AX311" s="21"/>
      <c r="AY311" s="21"/>
      <c r="AZ311" s="21"/>
      <c r="BA311" s="21"/>
      <c r="BB311" s="20"/>
      <c r="BC311" s="23"/>
      <c r="BD311" s="196"/>
      <c r="BE311" s="23"/>
      <c r="BF311" s="23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98.7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196"/>
      <c r="O312" s="28"/>
      <c r="P312" s="18"/>
      <c r="Q312" s="28"/>
      <c r="R312" s="28"/>
      <c r="S312" s="28"/>
      <c r="T312" s="28"/>
      <c r="U312" s="28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1"/>
      <c r="AM312" s="21"/>
      <c r="AN312" s="21"/>
      <c r="AO312" s="21"/>
      <c r="AP312" s="21"/>
      <c r="AQ312" s="21"/>
      <c r="AR312" s="21"/>
      <c r="AS312" s="21"/>
      <c r="AT312" s="181"/>
      <c r="AU312" s="21"/>
      <c r="AV312" s="181"/>
      <c r="AW312" s="21"/>
      <c r="AX312" s="21"/>
      <c r="AY312" s="21"/>
      <c r="AZ312" s="21"/>
      <c r="BA312" s="21"/>
      <c r="BB312" s="20"/>
      <c r="BC312" s="23"/>
      <c r="BD312" s="196"/>
      <c r="BE312" s="23"/>
      <c r="BF312" s="20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408.7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196"/>
      <c r="O313" s="28"/>
      <c r="P313" s="18"/>
      <c r="Q313" s="28"/>
      <c r="R313" s="28"/>
      <c r="S313" s="28"/>
      <c r="T313" s="28"/>
      <c r="U313" s="28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1"/>
      <c r="AM313" s="21"/>
      <c r="AN313" s="21"/>
      <c r="AO313" s="21"/>
      <c r="AP313" s="21"/>
      <c r="AQ313" s="21"/>
      <c r="AR313" s="21"/>
      <c r="AS313" s="21"/>
      <c r="AT313" s="181"/>
      <c r="AU313" s="21"/>
      <c r="AV313" s="181"/>
      <c r="AW313" s="21"/>
      <c r="AX313" s="21"/>
      <c r="AY313" s="21"/>
      <c r="AZ313" s="21"/>
      <c r="BA313" s="21"/>
      <c r="BB313" s="20"/>
      <c r="BC313" s="23"/>
      <c r="BD313" s="196"/>
      <c r="BE313" s="23"/>
      <c r="BF313" s="20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254.2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196"/>
      <c r="O314" s="28"/>
      <c r="P314" s="18"/>
      <c r="Q314" s="28"/>
      <c r="R314" s="28"/>
      <c r="S314" s="28"/>
      <c r="T314" s="28"/>
      <c r="U314" s="28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181"/>
      <c r="AM314" s="21"/>
      <c r="AN314" s="21"/>
      <c r="AO314" s="21"/>
      <c r="AP314" s="21"/>
      <c r="AQ314" s="21"/>
      <c r="AR314" s="21"/>
      <c r="AS314" s="21"/>
      <c r="AT314" s="181"/>
      <c r="AU314" s="21"/>
      <c r="AV314" s="181"/>
      <c r="AW314" s="21"/>
      <c r="AX314" s="21"/>
      <c r="AY314" s="21"/>
      <c r="AZ314" s="21"/>
      <c r="BA314" s="21"/>
      <c r="BB314" s="20"/>
      <c r="BC314" s="23"/>
      <c r="BD314" s="196"/>
      <c r="BE314" s="23"/>
      <c r="BF314" s="20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261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9"/>
      <c r="P315" s="29"/>
      <c r="Q315" s="29"/>
      <c r="R315" s="29"/>
      <c r="S315" s="29"/>
      <c r="T315" s="29"/>
      <c r="U315" s="29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181"/>
      <c r="AU315" s="21"/>
      <c r="AV315" s="181"/>
      <c r="AW315" s="21"/>
      <c r="AX315" s="21"/>
      <c r="AY315" s="21"/>
      <c r="AZ315" s="21"/>
      <c r="BA315" s="21"/>
      <c r="BB315" s="20"/>
      <c r="BC315" s="23"/>
      <c r="BD315" s="196"/>
      <c r="BE315" s="23"/>
      <c r="BF315" s="20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49.2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8"/>
      <c r="P316" s="18"/>
      <c r="Q316" s="28"/>
      <c r="R316" s="28"/>
      <c r="S316" s="28"/>
      <c r="T316" s="28"/>
      <c r="U316" s="28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81"/>
      <c r="AM316" s="21"/>
      <c r="AN316" s="21"/>
      <c r="AO316" s="21"/>
      <c r="AP316" s="21"/>
      <c r="AQ316" s="21"/>
      <c r="AR316" s="21"/>
      <c r="AS316" s="21"/>
      <c r="AT316" s="181"/>
      <c r="AU316" s="21"/>
      <c r="AV316" s="181"/>
      <c r="AW316" s="21"/>
      <c r="AX316" s="21"/>
      <c r="AY316" s="21"/>
      <c r="AZ316" s="21"/>
      <c r="BA316" s="21"/>
      <c r="BB316" s="20"/>
      <c r="BC316" s="23"/>
      <c r="BD316" s="196"/>
      <c r="BE316" s="23"/>
      <c r="BF316" s="20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49.2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196"/>
      <c r="O317" s="28"/>
      <c r="P317" s="18"/>
      <c r="Q317" s="28"/>
      <c r="R317" s="28"/>
      <c r="S317" s="28"/>
      <c r="T317" s="28"/>
      <c r="U317" s="28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81"/>
      <c r="AM317" s="21"/>
      <c r="AN317" s="21"/>
      <c r="AO317" s="21"/>
      <c r="AP317" s="21"/>
      <c r="AQ317" s="21"/>
      <c r="AR317" s="21"/>
      <c r="AS317" s="21"/>
      <c r="AT317" s="181"/>
      <c r="AU317" s="21"/>
      <c r="AV317" s="181"/>
      <c r="AW317" s="21"/>
      <c r="AX317" s="21"/>
      <c r="AY317" s="21"/>
      <c r="AZ317" s="21"/>
      <c r="BA317" s="21"/>
      <c r="BB317" s="20"/>
      <c r="BC317" s="23"/>
      <c r="BD317" s="196"/>
      <c r="BE317" s="23"/>
      <c r="BF317" s="20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49.2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196"/>
      <c r="O318" s="23"/>
      <c r="P318" s="23"/>
      <c r="Q318" s="23"/>
      <c r="R318" s="23"/>
      <c r="S318" s="23"/>
      <c r="T318" s="23"/>
      <c r="U318" s="28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1"/>
      <c r="AM318" s="21"/>
      <c r="AN318" s="21"/>
      <c r="AO318" s="21"/>
      <c r="AP318" s="21"/>
      <c r="AQ318" s="21"/>
      <c r="AR318" s="21"/>
      <c r="AS318" s="21"/>
      <c r="AT318" s="181"/>
      <c r="AU318" s="21"/>
      <c r="AV318" s="181"/>
      <c r="AW318" s="21"/>
      <c r="AX318" s="21"/>
      <c r="AY318" s="21"/>
      <c r="AZ318" s="21"/>
      <c r="BA318" s="21"/>
      <c r="BB318" s="20"/>
      <c r="BC318" s="23"/>
      <c r="BD318" s="196"/>
      <c r="BE318" s="23"/>
      <c r="BF318" s="20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49.2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196"/>
      <c r="O319" s="28"/>
      <c r="P319" s="18"/>
      <c r="Q319" s="28"/>
      <c r="R319" s="28"/>
      <c r="S319" s="28"/>
      <c r="T319" s="28"/>
      <c r="U319" s="28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181"/>
      <c r="AU319" s="21"/>
      <c r="AV319" s="181"/>
      <c r="AW319" s="21"/>
      <c r="AX319" s="21"/>
      <c r="AY319" s="21"/>
      <c r="AZ319" s="21"/>
      <c r="BA319" s="21"/>
      <c r="BB319" s="20"/>
      <c r="BC319" s="23"/>
      <c r="BD319" s="196"/>
      <c r="BE319" s="23"/>
      <c r="BF319" s="20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49.2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196"/>
      <c r="O320" s="28"/>
      <c r="P320" s="18"/>
      <c r="Q320" s="28"/>
      <c r="R320" s="28"/>
      <c r="S320" s="28"/>
      <c r="T320" s="28"/>
      <c r="U320" s="28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181"/>
      <c r="AU320" s="21"/>
      <c r="AV320" s="181"/>
      <c r="AW320" s="21"/>
      <c r="AX320" s="21"/>
      <c r="AY320" s="21"/>
      <c r="AZ320" s="21"/>
      <c r="BA320" s="21"/>
      <c r="BB320" s="20"/>
      <c r="BC320" s="23"/>
      <c r="BD320" s="196"/>
      <c r="BE320" s="23"/>
      <c r="BF320" s="20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267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181"/>
      <c r="AU321" s="21"/>
      <c r="AV321" s="181"/>
      <c r="AW321" s="21"/>
      <c r="AX321" s="21"/>
      <c r="AY321" s="21"/>
      <c r="AZ321" s="21"/>
      <c r="BA321" s="21"/>
      <c r="BB321" s="20"/>
      <c r="BC321" s="23"/>
      <c r="BD321" s="196"/>
      <c r="BE321" s="23"/>
      <c r="BF321" s="23"/>
      <c r="BG321" s="21"/>
      <c r="BH321" s="21"/>
      <c r="BI321" s="21"/>
      <c r="BJ321" s="20"/>
      <c r="BK321" s="23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54.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181"/>
      <c r="AU322" s="21"/>
      <c r="AV322" s="181"/>
      <c r="AW322" s="21"/>
      <c r="AX322" s="21"/>
      <c r="AY322" s="21"/>
      <c r="AZ322" s="21"/>
      <c r="BA322" s="21"/>
      <c r="BB322" s="20"/>
      <c r="BC322" s="23"/>
      <c r="BD322" s="196"/>
      <c r="BE322" s="63"/>
      <c r="BF322" s="29"/>
      <c r="BG322" s="21"/>
      <c r="BH322" s="21"/>
      <c r="BI322" s="21"/>
      <c r="BJ322" s="21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44.7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181"/>
      <c r="AU323" s="21"/>
      <c r="AV323" s="181"/>
      <c r="AW323" s="21"/>
      <c r="AX323" s="21"/>
      <c r="AY323" s="21"/>
      <c r="AZ323" s="21"/>
      <c r="BA323" s="21"/>
      <c r="BB323" s="20"/>
      <c r="BC323" s="23"/>
      <c r="BD323" s="196"/>
      <c r="BE323" s="63"/>
      <c r="BF323" s="29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409.6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181"/>
      <c r="AU324" s="21"/>
      <c r="AV324" s="181"/>
      <c r="AW324" s="21"/>
      <c r="AX324" s="21"/>
      <c r="AY324" s="21"/>
      <c r="AZ324" s="21"/>
      <c r="BA324" s="21"/>
      <c r="BB324" s="20"/>
      <c r="BC324" s="20"/>
      <c r="BD324" s="20"/>
      <c r="BE324" s="23"/>
      <c r="BF324" s="20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252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1"/>
      <c r="AM325" s="21"/>
      <c r="AN325" s="21"/>
      <c r="AO325" s="21"/>
      <c r="AP325" s="21"/>
      <c r="AQ325" s="21"/>
      <c r="AR325" s="21"/>
      <c r="AS325" s="21"/>
      <c r="AT325" s="181"/>
      <c r="AU325" s="21"/>
      <c r="AV325" s="181"/>
      <c r="AW325" s="21"/>
      <c r="AX325" s="21"/>
      <c r="AY325" s="21"/>
      <c r="AZ325" s="21"/>
      <c r="BA325" s="21"/>
      <c r="BB325" s="20"/>
      <c r="BC325" s="23"/>
      <c r="BD325" s="196"/>
      <c r="BE325" s="23"/>
      <c r="BF325" s="20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220.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9"/>
      <c r="P326" s="29"/>
      <c r="Q326" s="29"/>
      <c r="R326" s="29"/>
      <c r="S326" s="29"/>
      <c r="T326" s="29"/>
      <c r="U326" s="29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1"/>
      <c r="AM326" s="21"/>
      <c r="AN326" s="21"/>
      <c r="AO326" s="21"/>
      <c r="AP326" s="21"/>
      <c r="AQ326" s="21"/>
      <c r="AR326" s="21"/>
      <c r="AS326" s="21"/>
      <c r="AT326" s="181"/>
      <c r="AU326" s="21"/>
      <c r="AV326" s="181"/>
      <c r="AW326" s="21"/>
      <c r="AX326" s="21"/>
      <c r="AY326" s="21"/>
      <c r="AZ326" s="21"/>
      <c r="BA326" s="21"/>
      <c r="BB326" s="20"/>
      <c r="BC326" s="23"/>
      <c r="BD326" s="196"/>
      <c r="BE326" s="29"/>
      <c r="BF326" s="29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220.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181"/>
      <c r="AU327" s="21"/>
      <c r="AV327" s="181"/>
      <c r="AW327" s="21"/>
      <c r="AX327" s="21"/>
      <c r="AY327" s="21"/>
      <c r="AZ327" s="21"/>
      <c r="BA327" s="21"/>
      <c r="BB327" s="20"/>
      <c r="BC327" s="23"/>
      <c r="BD327" s="196"/>
      <c r="BE327" s="20"/>
      <c r="BF327" s="20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220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0"/>
      <c r="BC328" s="23"/>
      <c r="BD328" s="196"/>
      <c r="BE328" s="23"/>
      <c r="BF328" s="20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409.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9"/>
      <c r="P329" s="29"/>
      <c r="Q329" s="29"/>
      <c r="R329" s="29"/>
      <c r="S329" s="29"/>
      <c r="T329" s="29"/>
      <c r="U329" s="29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0"/>
      <c r="AI329" s="29"/>
      <c r="AJ329" s="29"/>
      <c r="AK329" s="21"/>
      <c r="AL329" s="196"/>
      <c r="AM329" s="29"/>
      <c r="AN329" s="29"/>
      <c r="AO329" s="21"/>
      <c r="AP329" s="21"/>
      <c r="AQ329" s="21"/>
      <c r="AR329" s="21"/>
      <c r="AS329" s="21"/>
      <c r="AT329" s="196"/>
      <c r="AU329" s="29"/>
      <c r="AV329" s="196"/>
      <c r="AW329" s="29"/>
      <c r="AX329" s="21"/>
      <c r="AY329" s="21"/>
      <c r="AZ329" s="21"/>
      <c r="BA329" s="21"/>
      <c r="BB329" s="20"/>
      <c r="BC329" s="23"/>
      <c r="BD329" s="196"/>
      <c r="BE329" s="29"/>
      <c r="BF329" s="29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44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9"/>
      <c r="P330" s="29"/>
      <c r="Q330" s="29"/>
      <c r="R330" s="29"/>
      <c r="S330" s="29"/>
      <c r="T330" s="29"/>
      <c r="U330" s="29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0"/>
      <c r="AI330" s="29"/>
      <c r="AJ330" s="29"/>
      <c r="AK330" s="21"/>
      <c r="AL330" s="196"/>
      <c r="AM330" s="29"/>
      <c r="AN330" s="29"/>
      <c r="AO330" s="21"/>
      <c r="AP330" s="21"/>
      <c r="AQ330" s="21"/>
      <c r="AR330" s="21"/>
      <c r="AS330" s="21"/>
      <c r="AT330" s="196"/>
      <c r="AU330" s="29"/>
      <c r="AV330" s="196"/>
      <c r="AW330" s="29"/>
      <c r="AX330" s="21"/>
      <c r="AY330" s="21"/>
      <c r="AZ330" s="21"/>
      <c r="BA330" s="21"/>
      <c r="BB330" s="20"/>
      <c r="BC330" s="23"/>
      <c r="BD330" s="196"/>
      <c r="BE330" s="29"/>
      <c r="BF330" s="29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44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9"/>
      <c r="P331" s="29"/>
      <c r="Q331" s="29"/>
      <c r="R331" s="29"/>
      <c r="S331" s="29"/>
      <c r="T331" s="29"/>
      <c r="U331" s="29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0"/>
      <c r="AI331" s="29"/>
      <c r="AJ331" s="29"/>
      <c r="AK331" s="21"/>
      <c r="AL331" s="196"/>
      <c r="AM331" s="29"/>
      <c r="AN331" s="29"/>
      <c r="AO331" s="21"/>
      <c r="AP331" s="21"/>
      <c r="AQ331" s="21"/>
      <c r="AR331" s="21"/>
      <c r="AS331" s="21"/>
      <c r="AT331" s="196"/>
      <c r="AU331" s="29"/>
      <c r="AV331" s="196"/>
      <c r="AW331" s="29"/>
      <c r="AX331" s="21"/>
      <c r="AY331" s="21"/>
      <c r="AZ331" s="21"/>
      <c r="BA331" s="21"/>
      <c r="BB331" s="20"/>
      <c r="BC331" s="23"/>
      <c r="BD331" s="196"/>
      <c r="BE331" s="29"/>
      <c r="BF331" s="29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44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9"/>
      <c r="P332" s="29"/>
      <c r="Q332" s="29"/>
      <c r="R332" s="29"/>
      <c r="S332" s="29"/>
      <c r="T332" s="29"/>
      <c r="U332" s="29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0"/>
      <c r="AI332" s="29"/>
      <c r="AJ332" s="29"/>
      <c r="AK332" s="21"/>
      <c r="AL332" s="196"/>
      <c r="AM332" s="29"/>
      <c r="AN332" s="29"/>
      <c r="AO332" s="21"/>
      <c r="AP332" s="21"/>
      <c r="AQ332" s="21"/>
      <c r="AR332" s="21"/>
      <c r="AS332" s="21"/>
      <c r="AT332" s="196"/>
      <c r="AU332" s="29"/>
      <c r="AV332" s="196"/>
      <c r="AW332" s="29"/>
      <c r="AX332" s="21"/>
      <c r="AY332" s="21"/>
      <c r="AZ332" s="21"/>
      <c r="BA332" s="21"/>
      <c r="BB332" s="20"/>
      <c r="BC332" s="23"/>
      <c r="BD332" s="196"/>
      <c r="BE332" s="29"/>
      <c r="BF332" s="29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44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9"/>
      <c r="P333" s="29"/>
      <c r="Q333" s="29"/>
      <c r="R333" s="29"/>
      <c r="S333" s="29"/>
      <c r="T333" s="29"/>
      <c r="U333" s="29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0"/>
      <c r="AI333" s="29"/>
      <c r="AJ333" s="29"/>
      <c r="AK333" s="21"/>
      <c r="AL333" s="196"/>
      <c r="AM333" s="29"/>
      <c r="AN333" s="29"/>
      <c r="AO333" s="21"/>
      <c r="AP333" s="21"/>
      <c r="AQ333" s="21"/>
      <c r="AR333" s="21"/>
      <c r="AS333" s="21"/>
      <c r="AT333" s="196"/>
      <c r="AU333" s="29"/>
      <c r="AV333" s="196"/>
      <c r="AW333" s="29"/>
      <c r="AX333" s="21"/>
      <c r="AY333" s="21"/>
      <c r="AZ333" s="21"/>
      <c r="BA333" s="21"/>
      <c r="BB333" s="20"/>
      <c r="BC333" s="23"/>
      <c r="BD333" s="196"/>
      <c r="BE333" s="29"/>
      <c r="BF333" s="29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44.7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9"/>
      <c r="P334" s="29"/>
      <c r="Q334" s="29"/>
      <c r="R334" s="29"/>
      <c r="S334" s="29"/>
      <c r="T334" s="29"/>
      <c r="U334" s="29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0"/>
      <c r="AI334" s="29"/>
      <c r="AJ334" s="29"/>
      <c r="AK334" s="21"/>
      <c r="AL334" s="196"/>
      <c r="AM334" s="29"/>
      <c r="AN334" s="29"/>
      <c r="AO334" s="21"/>
      <c r="AP334" s="21"/>
      <c r="AQ334" s="21"/>
      <c r="AR334" s="21"/>
      <c r="AS334" s="21"/>
      <c r="AT334" s="196"/>
      <c r="AU334" s="29"/>
      <c r="AV334" s="196"/>
      <c r="AW334" s="29"/>
      <c r="AX334" s="21"/>
      <c r="AY334" s="21"/>
      <c r="AZ334" s="21"/>
      <c r="BA334" s="21"/>
      <c r="BB334" s="20"/>
      <c r="BC334" s="23"/>
      <c r="BD334" s="196"/>
      <c r="BE334" s="29"/>
      <c r="BF334" s="29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409.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9"/>
      <c r="P335" s="29"/>
      <c r="Q335" s="29"/>
      <c r="R335" s="29"/>
      <c r="S335" s="29"/>
      <c r="T335" s="29"/>
      <c r="U335" s="29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0"/>
      <c r="BC335" s="23"/>
      <c r="BD335" s="196"/>
      <c r="BE335" s="63"/>
      <c r="BF335" s="29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408.7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0"/>
      <c r="BC336" s="23"/>
      <c r="BD336" s="196"/>
      <c r="BE336" s="20"/>
      <c r="BF336" s="20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46.2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0"/>
      <c r="BC337" s="23"/>
      <c r="BD337" s="196"/>
      <c r="BE337" s="63"/>
      <c r="BF337" s="29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408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181"/>
      <c r="AU338" s="21"/>
      <c r="AV338" s="181"/>
      <c r="AW338" s="21"/>
      <c r="AX338" s="21"/>
      <c r="AY338" s="21"/>
      <c r="AZ338" s="21"/>
      <c r="BA338" s="21"/>
      <c r="BB338" s="20"/>
      <c r="BC338" s="23"/>
      <c r="BD338" s="196"/>
      <c r="BE338" s="20"/>
      <c r="BF338" s="20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56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181"/>
      <c r="AU339" s="21"/>
      <c r="AV339" s="181"/>
      <c r="AW339" s="21"/>
      <c r="AX339" s="21"/>
      <c r="AY339" s="21"/>
      <c r="AZ339" s="21"/>
      <c r="BA339" s="21"/>
      <c r="BB339" s="20"/>
      <c r="BC339" s="23"/>
      <c r="BD339" s="196"/>
      <c r="BE339" s="63"/>
      <c r="BF339" s="29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32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9"/>
      <c r="P340" s="29"/>
      <c r="Q340" s="29"/>
      <c r="R340" s="29"/>
      <c r="S340" s="29"/>
      <c r="T340" s="29"/>
      <c r="U340" s="29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0"/>
      <c r="BC340" s="23"/>
      <c r="BD340" s="196"/>
      <c r="BE340" s="29"/>
      <c r="BF340" s="29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32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9"/>
      <c r="P341" s="29"/>
      <c r="Q341" s="29"/>
      <c r="R341" s="29"/>
      <c r="S341" s="29"/>
      <c r="T341" s="29"/>
      <c r="U341" s="29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0"/>
      <c r="BC341" s="23"/>
      <c r="BD341" s="196"/>
      <c r="BE341" s="63"/>
      <c r="BF341" s="29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46.7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0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181"/>
      <c r="AW342" s="21"/>
      <c r="AX342" s="21"/>
      <c r="AY342" s="21"/>
      <c r="AZ342" s="21"/>
      <c r="BA342" s="21"/>
      <c r="BB342" s="20"/>
      <c r="BC342" s="23"/>
      <c r="BD342" s="196"/>
      <c r="BE342" s="23"/>
      <c r="BF342" s="23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84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3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0"/>
      <c r="BC343" s="23"/>
      <c r="BD343" s="184"/>
      <c r="BE343" s="185"/>
      <c r="BF343" s="29"/>
      <c r="BG343" s="21"/>
      <c r="BH343" s="21"/>
      <c r="BI343" s="21"/>
      <c r="BJ343" s="21"/>
      <c r="BK343" s="21"/>
      <c r="BL343" s="21"/>
      <c r="BM343" s="21"/>
      <c r="BN343" s="193"/>
      <c r="BO343" s="24"/>
      <c r="BP343" s="21"/>
      <c r="BQ343" s="21"/>
      <c r="BR343" s="23"/>
      <c r="BS343" s="23"/>
      <c r="BT343" s="24"/>
      <c r="BU343" s="25"/>
    </row>
    <row r="344" spans="1:73" s="22" customFormat="1" ht="184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196"/>
      <c r="O344" s="28"/>
      <c r="P344" s="18"/>
      <c r="Q344" s="28"/>
      <c r="R344" s="28"/>
      <c r="S344" s="28"/>
      <c r="T344" s="28"/>
      <c r="U344" s="28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181"/>
      <c r="AU344" s="21"/>
      <c r="AV344" s="181"/>
      <c r="AW344" s="21"/>
      <c r="AX344" s="21"/>
      <c r="AY344" s="21"/>
      <c r="AZ344" s="21"/>
      <c r="BA344" s="21"/>
      <c r="BB344" s="20"/>
      <c r="BC344" s="23"/>
      <c r="BD344" s="184"/>
      <c r="BE344" s="185"/>
      <c r="BF344" s="29"/>
      <c r="BG344" s="21"/>
      <c r="BH344" s="21"/>
      <c r="BI344" s="21"/>
      <c r="BJ344" s="21"/>
      <c r="BK344" s="21"/>
      <c r="BL344" s="21"/>
      <c r="BM344" s="21"/>
      <c r="BN344" s="193"/>
      <c r="BO344" s="24"/>
      <c r="BP344" s="21"/>
      <c r="BQ344" s="21"/>
      <c r="BR344" s="23"/>
      <c r="BS344" s="23"/>
      <c r="BT344" s="24"/>
      <c r="BU344" s="25"/>
    </row>
    <row r="345" spans="1:73" s="22" customFormat="1" ht="184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181"/>
      <c r="AU345" s="21"/>
      <c r="AV345" s="181"/>
      <c r="AW345" s="21"/>
      <c r="AX345" s="21"/>
      <c r="AY345" s="21"/>
      <c r="AZ345" s="21"/>
      <c r="BA345" s="21"/>
      <c r="BB345" s="20"/>
      <c r="BC345" s="23"/>
      <c r="BD345" s="196"/>
      <c r="BE345" s="20"/>
      <c r="BF345" s="20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84.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181"/>
      <c r="AU346" s="21"/>
      <c r="AV346" s="181"/>
      <c r="AW346" s="21"/>
      <c r="AX346" s="21"/>
      <c r="AY346" s="21"/>
      <c r="AZ346" s="21"/>
      <c r="BA346" s="21"/>
      <c r="BB346" s="20"/>
      <c r="BC346" s="23"/>
      <c r="BD346" s="184"/>
      <c r="BE346" s="185"/>
      <c r="BF346" s="20"/>
      <c r="BG346" s="21"/>
      <c r="BH346" s="21"/>
      <c r="BI346" s="21"/>
      <c r="BJ346" s="21"/>
      <c r="BK346" s="21"/>
      <c r="BL346" s="21"/>
      <c r="BM346" s="21"/>
      <c r="BN346" s="193"/>
      <c r="BO346" s="24"/>
      <c r="BP346" s="21"/>
      <c r="BQ346" s="21"/>
      <c r="BR346" s="23"/>
      <c r="BS346" s="23"/>
      <c r="BT346" s="24"/>
      <c r="BU346" s="25"/>
    </row>
    <row r="347" spans="1:73" s="22" customFormat="1" ht="189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63"/>
      <c r="P347" s="63"/>
      <c r="Q347" s="63"/>
      <c r="R347" s="63"/>
      <c r="S347" s="63"/>
      <c r="T347" s="63"/>
      <c r="U347" s="6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1"/>
      <c r="AM347" s="21"/>
      <c r="AN347" s="21"/>
      <c r="AO347" s="21"/>
      <c r="AP347" s="21"/>
      <c r="AQ347" s="21"/>
      <c r="AR347" s="21"/>
      <c r="AS347" s="21"/>
      <c r="AT347" s="181"/>
      <c r="AU347" s="21"/>
      <c r="AV347" s="181"/>
      <c r="AW347" s="21"/>
      <c r="AX347" s="21"/>
      <c r="AY347" s="21"/>
      <c r="AZ347" s="21"/>
      <c r="BA347" s="21"/>
      <c r="BB347" s="20"/>
      <c r="BC347" s="23"/>
      <c r="BD347" s="184"/>
      <c r="BE347" s="185"/>
      <c r="BF347" s="20"/>
      <c r="BG347" s="21"/>
      <c r="BH347" s="21"/>
      <c r="BI347" s="21"/>
      <c r="BJ347" s="21"/>
      <c r="BK347" s="21"/>
      <c r="BL347" s="21"/>
      <c r="BM347" s="21"/>
      <c r="BN347" s="193"/>
      <c r="BO347" s="24"/>
      <c r="BP347" s="21"/>
      <c r="BQ347" s="21"/>
      <c r="BR347" s="23"/>
      <c r="BS347" s="23"/>
      <c r="BT347" s="24"/>
      <c r="BU347" s="25"/>
    </row>
    <row r="348" spans="1:73" s="22" customFormat="1" ht="184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181"/>
      <c r="AU348" s="21"/>
      <c r="AV348" s="181"/>
      <c r="AW348" s="21"/>
      <c r="AX348" s="21"/>
      <c r="AY348" s="21"/>
      <c r="AZ348" s="21"/>
      <c r="BA348" s="21"/>
      <c r="BB348" s="20"/>
      <c r="BC348" s="23"/>
      <c r="BD348" s="196"/>
      <c r="BE348" s="20"/>
      <c r="BF348" s="20"/>
      <c r="BG348" s="21"/>
      <c r="BH348" s="21"/>
      <c r="BI348" s="21"/>
      <c r="BJ348" s="20"/>
      <c r="BK348" s="23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84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1"/>
      <c r="AM349" s="21"/>
      <c r="AN349" s="21"/>
      <c r="AO349" s="21"/>
      <c r="AP349" s="21"/>
      <c r="AQ349" s="21"/>
      <c r="AR349" s="21"/>
      <c r="AS349" s="21"/>
      <c r="AT349" s="181"/>
      <c r="AU349" s="21"/>
      <c r="AV349" s="181"/>
      <c r="AW349" s="21"/>
      <c r="AX349" s="21"/>
      <c r="AY349" s="21"/>
      <c r="AZ349" s="21"/>
      <c r="BA349" s="21"/>
      <c r="BB349" s="20"/>
      <c r="BC349" s="23"/>
      <c r="BD349" s="186"/>
      <c r="BE349" s="185"/>
      <c r="BF349" s="20"/>
      <c r="BG349" s="21"/>
      <c r="BH349" s="21"/>
      <c r="BI349" s="21"/>
      <c r="BJ349" s="20"/>
      <c r="BK349" s="23"/>
      <c r="BL349" s="23"/>
      <c r="BM349" s="21"/>
      <c r="BN349" s="193"/>
      <c r="BO349" s="24"/>
      <c r="BP349" s="21"/>
      <c r="BQ349" s="21"/>
      <c r="BR349" s="23"/>
      <c r="BS349" s="23"/>
      <c r="BT349" s="24"/>
      <c r="BU349" s="25"/>
    </row>
    <row r="350" spans="1:73" s="22" customFormat="1" ht="184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9"/>
      <c r="P350" s="29"/>
      <c r="Q350" s="29"/>
      <c r="R350" s="29"/>
      <c r="S350" s="29"/>
      <c r="T350" s="29"/>
      <c r="U350" s="29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81"/>
      <c r="AM350" s="21"/>
      <c r="AN350" s="21"/>
      <c r="AO350" s="21"/>
      <c r="AP350" s="21"/>
      <c r="AQ350" s="21"/>
      <c r="AR350" s="21"/>
      <c r="AS350" s="21"/>
      <c r="AT350" s="181"/>
      <c r="AU350" s="21"/>
      <c r="AV350" s="181"/>
      <c r="AW350" s="21"/>
      <c r="AX350" s="21"/>
      <c r="AY350" s="21"/>
      <c r="AZ350" s="21"/>
      <c r="BA350" s="21"/>
      <c r="BB350" s="20"/>
      <c r="BC350" s="23"/>
      <c r="BD350" s="196"/>
      <c r="BE350" s="29"/>
      <c r="BF350" s="29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84.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9"/>
      <c r="P351" s="29"/>
      <c r="Q351" s="29"/>
      <c r="R351" s="29"/>
      <c r="S351" s="29"/>
      <c r="T351" s="29"/>
      <c r="U351" s="29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1"/>
      <c r="AM351" s="21"/>
      <c r="AN351" s="21"/>
      <c r="AO351" s="21"/>
      <c r="AP351" s="21"/>
      <c r="AQ351" s="21"/>
      <c r="AR351" s="21"/>
      <c r="AS351" s="21"/>
      <c r="AT351" s="181"/>
      <c r="AU351" s="21"/>
      <c r="AV351" s="181"/>
      <c r="AW351" s="21"/>
      <c r="AX351" s="21"/>
      <c r="AY351" s="21"/>
      <c r="AZ351" s="21"/>
      <c r="BA351" s="21"/>
      <c r="BB351" s="20"/>
      <c r="BC351" s="23"/>
      <c r="BD351" s="196"/>
      <c r="BE351" s="23"/>
      <c r="BF351" s="20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84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9"/>
      <c r="P352" s="29"/>
      <c r="Q352" s="29"/>
      <c r="R352" s="29"/>
      <c r="S352" s="29"/>
      <c r="T352" s="29"/>
      <c r="U352" s="29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181"/>
      <c r="AU352" s="21"/>
      <c r="AV352" s="181"/>
      <c r="AW352" s="21"/>
      <c r="AX352" s="21"/>
      <c r="AY352" s="21"/>
      <c r="AZ352" s="21"/>
      <c r="BA352" s="21"/>
      <c r="BB352" s="20"/>
      <c r="BC352" s="23"/>
      <c r="BD352" s="196"/>
      <c r="BE352" s="29"/>
      <c r="BF352" s="29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84.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9"/>
      <c r="P353" s="29"/>
      <c r="Q353" s="29"/>
      <c r="R353" s="29"/>
      <c r="S353" s="29"/>
      <c r="T353" s="29"/>
      <c r="U353" s="29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1"/>
      <c r="AM353" s="21"/>
      <c r="AN353" s="21"/>
      <c r="AO353" s="21"/>
      <c r="AP353" s="21"/>
      <c r="AQ353" s="21"/>
      <c r="AR353" s="21"/>
      <c r="AS353" s="21"/>
      <c r="AT353" s="181"/>
      <c r="AU353" s="21"/>
      <c r="AV353" s="181"/>
      <c r="AW353" s="21"/>
      <c r="AX353" s="21"/>
      <c r="AY353" s="21"/>
      <c r="AZ353" s="21"/>
      <c r="BA353" s="21"/>
      <c r="BB353" s="20"/>
      <c r="BC353" s="23"/>
      <c r="BD353" s="196"/>
      <c r="BE353" s="23"/>
      <c r="BF353" s="20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12.2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3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196"/>
      <c r="BE354" s="23"/>
      <c r="BF354" s="23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409.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196"/>
      <c r="BE355" s="23"/>
      <c r="BF355" s="23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86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196"/>
      <c r="O356" s="28"/>
      <c r="P356" s="18"/>
      <c r="Q356" s="28"/>
      <c r="R356" s="28"/>
      <c r="S356" s="28"/>
      <c r="T356" s="28"/>
      <c r="U356" s="28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181"/>
      <c r="BE356" s="21"/>
      <c r="BF356" s="21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22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196"/>
      <c r="BE357" s="23"/>
      <c r="BF357" s="23"/>
      <c r="BG357" s="21"/>
      <c r="BH357" s="21"/>
      <c r="BI357" s="21"/>
      <c r="BJ357" s="21"/>
      <c r="BK357" s="21"/>
      <c r="BL357" s="20"/>
      <c r="BM357" s="23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22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0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181"/>
      <c r="BE358" s="21"/>
      <c r="BF358" s="21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22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0"/>
      <c r="P359" s="20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181"/>
      <c r="BE359" s="21"/>
      <c r="BF359" s="21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57.2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0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196"/>
      <c r="BE360" s="23"/>
      <c r="BF360" s="23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82.2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196"/>
      <c r="O361" s="28"/>
      <c r="P361" s="18"/>
      <c r="Q361" s="28"/>
      <c r="R361" s="28"/>
      <c r="S361" s="28"/>
      <c r="T361" s="28"/>
      <c r="U361" s="28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81"/>
      <c r="BE361" s="21"/>
      <c r="BF361" s="21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29.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9"/>
      <c r="P362" s="29"/>
      <c r="Q362" s="29"/>
      <c r="R362" s="29"/>
      <c r="S362" s="29"/>
      <c r="T362" s="29"/>
      <c r="U362" s="29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181"/>
      <c r="BE362" s="21"/>
      <c r="BF362" s="21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409.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0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0"/>
      <c r="AI363" s="23"/>
      <c r="AJ363" s="23"/>
      <c r="AK363" s="23"/>
      <c r="AL363" s="196"/>
      <c r="AM363" s="23"/>
      <c r="AN363" s="23"/>
      <c r="AO363" s="21"/>
      <c r="AP363" s="21"/>
      <c r="AQ363" s="21"/>
      <c r="AR363" s="21"/>
      <c r="AS363" s="21"/>
      <c r="AT363" s="196"/>
      <c r="AU363" s="23"/>
      <c r="AV363" s="196"/>
      <c r="AW363" s="23"/>
      <c r="AX363" s="21"/>
      <c r="AY363" s="21"/>
      <c r="AZ363" s="21"/>
      <c r="BA363" s="21"/>
      <c r="BB363" s="20"/>
      <c r="BC363" s="23"/>
      <c r="BD363" s="196"/>
      <c r="BE363" s="23"/>
      <c r="BF363" s="23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41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8"/>
      <c r="P364" s="18"/>
      <c r="Q364" s="28"/>
      <c r="R364" s="28"/>
      <c r="S364" s="28"/>
      <c r="T364" s="28"/>
      <c r="U364" s="28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0"/>
      <c r="AK364" s="23"/>
      <c r="AL364" s="23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0"/>
      <c r="BC364" s="23"/>
      <c r="BD364" s="196"/>
      <c r="BE364" s="23"/>
      <c r="BF364" s="23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41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196"/>
      <c r="O365" s="28"/>
      <c r="P365" s="18"/>
      <c r="Q365" s="28"/>
      <c r="R365" s="28"/>
      <c r="S365" s="28"/>
      <c r="T365" s="28"/>
      <c r="U365" s="28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0"/>
      <c r="AK365" s="23"/>
      <c r="AL365" s="23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0"/>
      <c r="BC365" s="23"/>
      <c r="BD365" s="196"/>
      <c r="BE365" s="23"/>
      <c r="BF365" s="23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41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196"/>
      <c r="O366" s="23"/>
      <c r="P366" s="23"/>
      <c r="Q366" s="23"/>
      <c r="R366" s="23"/>
      <c r="S366" s="23"/>
      <c r="T366" s="23"/>
      <c r="U366" s="28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0"/>
      <c r="AK366" s="23"/>
      <c r="AL366" s="23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0"/>
      <c r="BC366" s="23"/>
      <c r="BD366" s="196"/>
      <c r="BE366" s="23"/>
      <c r="BF366" s="23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41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196"/>
      <c r="O367" s="28"/>
      <c r="P367" s="18"/>
      <c r="Q367" s="28"/>
      <c r="R367" s="28"/>
      <c r="S367" s="28"/>
      <c r="T367" s="28"/>
      <c r="U367" s="28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0"/>
      <c r="AK367" s="23"/>
      <c r="AL367" s="23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0"/>
      <c r="BC367" s="23"/>
      <c r="BD367" s="196"/>
      <c r="BE367" s="23"/>
      <c r="BF367" s="23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41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196"/>
      <c r="O368" s="28"/>
      <c r="P368" s="18"/>
      <c r="Q368" s="28"/>
      <c r="R368" s="28"/>
      <c r="S368" s="28"/>
      <c r="T368" s="28"/>
      <c r="U368" s="28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0"/>
      <c r="AK368" s="23"/>
      <c r="AL368" s="23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0"/>
      <c r="BC368" s="23"/>
      <c r="BD368" s="196"/>
      <c r="BE368" s="23"/>
      <c r="BF368" s="23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01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196"/>
      <c r="BE369" s="23"/>
      <c r="BF369" s="23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01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196"/>
      <c r="O370" s="28"/>
      <c r="P370" s="18"/>
      <c r="Q370" s="28"/>
      <c r="R370" s="28"/>
      <c r="S370" s="28"/>
      <c r="T370" s="28"/>
      <c r="U370" s="28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181"/>
      <c r="BE370" s="21"/>
      <c r="BF370" s="21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01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196"/>
      <c r="BE371" s="23"/>
      <c r="BF371" s="23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01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196"/>
      <c r="O372" s="28"/>
      <c r="P372" s="18"/>
      <c r="Q372" s="28"/>
      <c r="R372" s="28"/>
      <c r="S372" s="28"/>
      <c r="T372" s="28"/>
      <c r="U372" s="28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81"/>
      <c r="BE372" s="21"/>
      <c r="BF372" s="21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409.6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0"/>
      <c r="Q373" s="20"/>
      <c r="R373" s="20"/>
      <c r="S373" s="20"/>
      <c r="T373" s="20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81"/>
      <c r="BE373" s="21"/>
      <c r="BF373" s="21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01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0"/>
      <c r="Q374" s="20"/>
      <c r="R374" s="20"/>
      <c r="S374" s="20"/>
      <c r="T374" s="20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81"/>
      <c r="BE374" s="21"/>
      <c r="BF374" s="21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01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0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0"/>
      <c r="AK375" s="23"/>
      <c r="AL375" s="23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0"/>
      <c r="BC375" s="23"/>
      <c r="BD375" s="196"/>
      <c r="BE375" s="23"/>
      <c r="BF375" s="23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01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0"/>
      <c r="Q376" s="28"/>
      <c r="R376" s="28"/>
      <c r="S376" s="28"/>
      <c r="T376" s="28"/>
      <c r="U376" s="28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81"/>
      <c r="BE376" s="21"/>
      <c r="BF376" s="21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01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0"/>
      <c r="R377" s="20"/>
      <c r="S377" s="20"/>
      <c r="T377" s="20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81"/>
      <c r="BE377" s="21"/>
      <c r="BF377" s="21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01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196"/>
      <c r="O378" s="28"/>
      <c r="P378" s="18"/>
      <c r="Q378" s="28"/>
      <c r="R378" s="28"/>
      <c r="S378" s="28"/>
      <c r="T378" s="28"/>
      <c r="U378" s="28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181"/>
      <c r="BE378" s="21"/>
      <c r="BF378" s="21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59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9"/>
      <c r="P379" s="29"/>
      <c r="Q379" s="29"/>
      <c r="R379" s="29"/>
      <c r="S379" s="29"/>
      <c r="T379" s="29"/>
      <c r="U379" s="29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196"/>
      <c r="BE379" s="29"/>
      <c r="BF379" s="29"/>
      <c r="BG379" s="21"/>
      <c r="BH379" s="21"/>
      <c r="BI379" s="21"/>
      <c r="BJ379" s="20"/>
      <c r="BK379" s="63"/>
      <c r="BL379" s="29"/>
      <c r="BM379" s="21"/>
      <c r="BN379" s="193"/>
      <c r="BO379" s="24"/>
      <c r="BP379" s="21"/>
      <c r="BQ379" s="21"/>
      <c r="BR379" s="23"/>
      <c r="BS379" s="23"/>
      <c r="BT379" s="24"/>
      <c r="BU379" s="25"/>
    </row>
    <row r="380" spans="1:73" s="22" customFormat="1" ht="244.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0"/>
      <c r="P380" s="20"/>
      <c r="Q380" s="29"/>
      <c r="R380" s="29"/>
      <c r="S380" s="29"/>
      <c r="T380" s="29"/>
      <c r="U380" s="29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96"/>
      <c r="BE380" s="187"/>
      <c r="BF380" s="29"/>
      <c r="BG380" s="21"/>
      <c r="BH380" s="21"/>
      <c r="BI380" s="21"/>
      <c r="BJ380" s="20"/>
      <c r="BK380" s="63"/>
      <c r="BL380" s="29"/>
      <c r="BM380" s="21"/>
      <c r="BN380" s="193"/>
      <c r="BO380" s="24"/>
      <c r="BP380" s="21"/>
      <c r="BQ380" s="21"/>
      <c r="BR380" s="23"/>
      <c r="BS380" s="23"/>
      <c r="BT380" s="24"/>
      <c r="BU380" s="25"/>
    </row>
    <row r="381" spans="1:73" s="22" customFormat="1" ht="219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63"/>
      <c r="P381" s="63"/>
      <c r="Q381" s="63"/>
      <c r="R381" s="63"/>
      <c r="S381" s="63"/>
      <c r="T381" s="63"/>
      <c r="U381" s="6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186"/>
      <c r="BE381" s="188"/>
      <c r="BF381" s="189"/>
      <c r="BG381" s="21"/>
      <c r="BH381" s="21"/>
      <c r="BI381" s="21"/>
      <c r="BJ381" s="21"/>
      <c r="BK381" s="21"/>
      <c r="BL381" s="21"/>
      <c r="BM381" s="21"/>
      <c r="BN381" s="193"/>
      <c r="BO381" s="24"/>
      <c r="BP381" s="21"/>
      <c r="BQ381" s="21"/>
      <c r="BR381" s="23"/>
      <c r="BS381" s="23"/>
      <c r="BT381" s="24"/>
      <c r="BU381" s="25"/>
    </row>
    <row r="382" spans="1:73" s="22" customFormat="1" ht="219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9"/>
      <c r="P382" s="29"/>
      <c r="Q382" s="29"/>
      <c r="R382" s="29"/>
      <c r="S382" s="29"/>
      <c r="T382" s="29"/>
      <c r="U382" s="29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196"/>
      <c r="BE382" s="29"/>
      <c r="BF382" s="29"/>
      <c r="BG382" s="21"/>
      <c r="BH382" s="21"/>
      <c r="BI382" s="21"/>
      <c r="BJ382" s="21"/>
      <c r="BK382" s="21"/>
      <c r="BL382" s="21"/>
      <c r="BM382" s="21"/>
      <c r="BN382" s="193"/>
      <c r="BO382" s="24"/>
      <c r="BP382" s="21"/>
      <c r="BQ382" s="21"/>
      <c r="BR382" s="23"/>
      <c r="BS382" s="23"/>
      <c r="BT382" s="24"/>
      <c r="BU382" s="25"/>
    </row>
    <row r="383" spans="1:73" s="22" customFormat="1" ht="219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9"/>
      <c r="P383" s="29"/>
      <c r="Q383" s="29"/>
      <c r="R383" s="29"/>
      <c r="S383" s="29"/>
      <c r="T383" s="29"/>
      <c r="U383" s="29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186"/>
      <c r="BE383" s="188"/>
      <c r="BF383" s="189"/>
      <c r="BG383" s="21"/>
      <c r="BH383" s="21"/>
      <c r="BI383" s="21"/>
      <c r="BJ383" s="21"/>
      <c r="BK383" s="21"/>
      <c r="BL383" s="21"/>
      <c r="BM383" s="21"/>
      <c r="BN383" s="193"/>
      <c r="BO383" s="24"/>
      <c r="BP383" s="21"/>
      <c r="BQ383" s="21"/>
      <c r="BR383" s="23"/>
      <c r="BS383" s="23"/>
      <c r="BT383" s="24"/>
      <c r="BU383" s="25"/>
    </row>
    <row r="384" spans="1:73" s="22" customFormat="1" ht="409.6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9"/>
      <c r="P384" s="29"/>
      <c r="Q384" s="29"/>
      <c r="R384" s="29"/>
      <c r="S384" s="29"/>
      <c r="T384" s="29"/>
      <c r="U384" s="29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196"/>
      <c r="BE384" s="29"/>
      <c r="BF384" s="20"/>
      <c r="BG384" s="21"/>
      <c r="BH384" s="21"/>
      <c r="BI384" s="21"/>
      <c r="BJ384" s="21"/>
      <c r="BK384" s="21"/>
      <c r="BL384" s="21"/>
      <c r="BM384" s="21"/>
      <c r="BN384" s="193"/>
      <c r="BO384" s="24"/>
      <c r="BP384" s="21"/>
      <c r="BQ384" s="21"/>
      <c r="BR384" s="23"/>
      <c r="BS384" s="23"/>
      <c r="BT384" s="24"/>
      <c r="BU384" s="25"/>
    </row>
    <row r="385" spans="1:75" s="22" customFormat="1" ht="409.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9"/>
      <c r="P385" s="29"/>
      <c r="Q385" s="29"/>
      <c r="R385" s="29"/>
      <c r="S385" s="29"/>
      <c r="T385" s="29"/>
      <c r="U385" s="29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0"/>
      <c r="AI385" s="29"/>
      <c r="AJ385" s="29"/>
      <c r="AK385" s="21"/>
      <c r="AL385" s="196"/>
      <c r="AM385" s="29"/>
      <c r="AN385" s="29"/>
      <c r="AO385" s="21"/>
      <c r="AP385" s="21"/>
      <c r="AQ385" s="21"/>
      <c r="AR385" s="21"/>
      <c r="AS385" s="21"/>
      <c r="AT385" s="196"/>
      <c r="AU385" s="29"/>
      <c r="AV385" s="196"/>
      <c r="AW385" s="29"/>
      <c r="AX385" s="21"/>
      <c r="AY385" s="21"/>
      <c r="AZ385" s="21"/>
      <c r="BA385" s="21"/>
      <c r="BB385" s="21"/>
      <c r="BC385" s="21"/>
      <c r="BD385" s="196"/>
      <c r="BE385" s="29"/>
      <c r="BF385" s="29"/>
      <c r="BG385" s="21"/>
      <c r="BH385" s="21"/>
      <c r="BI385" s="21"/>
      <c r="BJ385" s="21"/>
      <c r="BK385" s="21"/>
      <c r="BL385" s="21"/>
      <c r="BM385" s="21"/>
      <c r="BN385" s="193"/>
      <c r="BO385" s="24"/>
      <c r="BP385" s="21"/>
      <c r="BQ385" s="21"/>
      <c r="BR385" s="23"/>
      <c r="BS385" s="23"/>
      <c r="BT385" s="24"/>
      <c r="BU385" s="25"/>
    </row>
    <row r="386" spans="1:75" s="22" customFormat="1" ht="137.2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9"/>
      <c r="P386" s="29"/>
      <c r="Q386" s="29"/>
      <c r="R386" s="29"/>
      <c r="S386" s="29"/>
      <c r="T386" s="29"/>
      <c r="U386" s="29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186"/>
      <c r="BE386" s="188"/>
      <c r="BF386" s="189"/>
      <c r="BG386" s="21"/>
      <c r="BH386" s="21"/>
      <c r="BI386" s="21"/>
      <c r="BJ386" s="21"/>
      <c r="BK386" s="21"/>
      <c r="BL386" s="21"/>
      <c r="BM386" s="21"/>
      <c r="BN386" s="193"/>
      <c r="BO386" s="24"/>
      <c r="BP386" s="21"/>
      <c r="BQ386" s="21"/>
      <c r="BR386" s="23"/>
      <c r="BS386" s="23"/>
      <c r="BT386" s="24"/>
      <c r="BU386" s="25"/>
    </row>
    <row r="387" spans="1:75" s="22" customFormat="1" ht="137.2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9"/>
      <c r="P387" s="29"/>
      <c r="Q387" s="29"/>
      <c r="R387" s="29"/>
      <c r="S387" s="29"/>
      <c r="T387" s="29"/>
      <c r="U387" s="29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186"/>
      <c r="BE387" s="188"/>
      <c r="BF387" s="189"/>
      <c r="BG387" s="21"/>
      <c r="BH387" s="21"/>
      <c r="BI387" s="21"/>
      <c r="BJ387" s="21"/>
      <c r="BK387" s="21"/>
      <c r="BL387" s="21"/>
      <c r="BM387" s="21"/>
      <c r="BN387" s="193"/>
      <c r="BO387" s="24"/>
      <c r="BP387" s="21"/>
      <c r="BQ387" s="21"/>
      <c r="BR387" s="23"/>
      <c r="BS387" s="23"/>
      <c r="BT387" s="24"/>
      <c r="BU387" s="25"/>
    </row>
    <row r="388" spans="1:75" s="22" customFormat="1" ht="137.2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9"/>
      <c r="P388" s="29"/>
      <c r="Q388" s="29"/>
      <c r="R388" s="29"/>
      <c r="S388" s="29"/>
      <c r="T388" s="29"/>
      <c r="U388" s="29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186"/>
      <c r="BE388" s="188"/>
      <c r="BF388" s="189"/>
      <c r="BG388" s="21"/>
      <c r="BH388" s="21"/>
      <c r="BI388" s="21"/>
      <c r="BJ388" s="21"/>
      <c r="BK388" s="21"/>
      <c r="BL388" s="21"/>
      <c r="BM388" s="21"/>
      <c r="BN388" s="193"/>
      <c r="BO388" s="24"/>
      <c r="BP388" s="21"/>
      <c r="BQ388" s="21"/>
      <c r="BR388" s="23"/>
      <c r="BS388" s="23"/>
      <c r="BT388" s="24"/>
      <c r="BU388" s="25"/>
    </row>
    <row r="389" spans="1:75" s="22" customFormat="1" ht="137.2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9"/>
      <c r="P389" s="29"/>
      <c r="Q389" s="29"/>
      <c r="R389" s="29"/>
      <c r="S389" s="29"/>
      <c r="T389" s="29"/>
      <c r="U389" s="29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186"/>
      <c r="BE389" s="188"/>
      <c r="BF389" s="189"/>
      <c r="BG389" s="21"/>
      <c r="BH389" s="21"/>
      <c r="BI389" s="21"/>
      <c r="BJ389" s="21"/>
      <c r="BK389" s="21"/>
      <c r="BL389" s="21"/>
      <c r="BM389" s="21"/>
      <c r="BN389" s="193"/>
      <c r="BO389" s="24"/>
      <c r="BP389" s="21"/>
      <c r="BQ389" s="21"/>
      <c r="BR389" s="23"/>
      <c r="BS389" s="23"/>
      <c r="BT389" s="24"/>
      <c r="BU389" s="25"/>
    </row>
    <row r="390" spans="1:75" s="22" customFormat="1" ht="137.2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9"/>
      <c r="P390" s="29"/>
      <c r="Q390" s="29"/>
      <c r="R390" s="29"/>
      <c r="S390" s="29"/>
      <c r="T390" s="29"/>
      <c r="U390" s="29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186"/>
      <c r="BE390" s="188"/>
      <c r="BF390" s="189"/>
      <c r="BG390" s="21"/>
      <c r="BH390" s="21"/>
      <c r="BI390" s="21"/>
      <c r="BJ390" s="21"/>
      <c r="BK390" s="21"/>
      <c r="BL390" s="21"/>
      <c r="BM390" s="21"/>
      <c r="BN390" s="193"/>
      <c r="BO390" s="24"/>
      <c r="BP390" s="21"/>
      <c r="BQ390" s="21"/>
      <c r="BR390" s="23"/>
      <c r="BS390" s="23"/>
      <c r="BT390" s="24"/>
      <c r="BU390" s="25"/>
    </row>
    <row r="391" spans="1:75" s="22" customFormat="1" ht="291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9"/>
      <c r="P391" s="29"/>
      <c r="Q391" s="29"/>
      <c r="R391" s="29"/>
      <c r="S391" s="29"/>
      <c r="T391" s="29"/>
      <c r="U391" s="29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0"/>
      <c r="BC391" s="21"/>
      <c r="BD391" s="196"/>
      <c r="BE391" s="29"/>
      <c r="BF391" s="20"/>
      <c r="BG391" s="23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5" s="22" customFormat="1" ht="291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9"/>
      <c r="P392" s="29"/>
      <c r="Q392" s="29"/>
      <c r="R392" s="29"/>
      <c r="S392" s="29"/>
      <c r="T392" s="29"/>
      <c r="U392" s="29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0"/>
      <c r="BC392" s="21"/>
      <c r="BD392" s="196"/>
      <c r="BE392" s="182"/>
      <c r="BF392" s="20"/>
      <c r="BG392" s="23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5" s="22" customFormat="1" ht="197.2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3"/>
      <c r="Q393" s="23"/>
      <c r="R393" s="23"/>
      <c r="S393" s="23"/>
      <c r="T393" s="23"/>
      <c r="U393" s="20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96"/>
      <c r="BE393" s="20"/>
      <c r="BF393" s="20"/>
      <c r="BG393" s="21"/>
      <c r="BH393" s="21"/>
      <c r="BI393" s="21"/>
      <c r="BJ393" s="21"/>
      <c r="BK393" s="21"/>
      <c r="BL393" s="21"/>
      <c r="BM393" s="21"/>
      <c r="BN393" s="193"/>
      <c r="BO393" s="24"/>
      <c r="BP393" s="21"/>
      <c r="BQ393" s="21"/>
      <c r="BR393" s="23"/>
      <c r="BS393" s="23"/>
      <c r="BT393" s="24"/>
      <c r="BU393" s="25"/>
    </row>
    <row r="394" spans="1:75" s="22" customFormat="1" ht="197.2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3"/>
      <c r="Q394" s="23"/>
      <c r="R394" s="23"/>
      <c r="S394" s="23"/>
      <c r="T394" s="23"/>
      <c r="U394" s="20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184"/>
      <c r="BE394" s="189"/>
      <c r="BF394" s="189"/>
      <c r="BG394" s="21"/>
      <c r="BH394" s="21"/>
      <c r="BI394" s="21"/>
      <c r="BJ394" s="21"/>
      <c r="BK394" s="21"/>
      <c r="BL394" s="21"/>
      <c r="BM394" s="21"/>
      <c r="BN394" s="193"/>
      <c r="BO394" s="24"/>
      <c r="BP394" s="21"/>
      <c r="BQ394" s="21"/>
      <c r="BR394" s="23"/>
      <c r="BS394" s="23"/>
      <c r="BT394" s="24"/>
      <c r="BU394" s="25"/>
    </row>
    <row r="395" spans="1:75" s="22" customFormat="1" ht="279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190"/>
      <c r="P395" s="190"/>
      <c r="Q395" s="190"/>
      <c r="R395" s="190"/>
      <c r="S395" s="190"/>
      <c r="T395" s="190"/>
      <c r="U395" s="190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196"/>
      <c r="BE395" s="63"/>
      <c r="BF395" s="63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5" s="22" customFormat="1" ht="171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3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196"/>
      <c r="BE396" s="23"/>
      <c r="BF396" s="23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5" s="22" customFormat="1" ht="129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3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191"/>
      <c r="BE397" s="29"/>
      <c r="BF397" s="29"/>
      <c r="BG397" s="21"/>
      <c r="BH397" s="21"/>
      <c r="BI397" s="21"/>
      <c r="BJ397" s="21"/>
      <c r="BK397" s="21"/>
      <c r="BL397" s="21"/>
      <c r="BM397" s="21"/>
      <c r="BN397" s="193"/>
      <c r="BO397" s="24"/>
      <c r="BP397" s="21"/>
      <c r="BQ397" s="21"/>
      <c r="BR397" s="23"/>
      <c r="BS397" s="23"/>
      <c r="BT397" s="24"/>
      <c r="BU397" s="25"/>
    </row>
    <row r="398" spans="1:75" s="22" customFormat="1" ht="187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9"/>
      <c r="O398" s="29"/>
      <c r="P398" s="29"/>
      <c r="Q398" s="29"/>
      <c r="R398" s="29"/>
      <c r="S398" s="29"/>
      <c r="T398" s="29"/>
      <c r="U398" s="29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196"/>
      <c r="BE398" s="23"/>
      <c r="BF398" s="23"/>
      <c r="BG398" s="21"/>
      <c r="BH398" s="21"/>
      <c r="BI398" s="21"/>
      <c r="BJ398" s="21"/>
      <c r="BK398" s="21"/>
      <c r="BL398" s="21"/>
      <c r="BM398" s="23"/>
      <c r="BN398" s="21"/>
      <c r="BO398" s="24"/>
      <c r="BP398" s="21"/>
      <c r="BQ398" s="21"/>
      <c r="BR398" s="21"/>
      <c r="BS398" s="21"/>
      <c r="BT398" s="23"/>
      <c r="BU398" s="24"/>
      <c r="BV398" s="25"/>
      <c r="BW398" s="30"/>
    </row>
    <row r="399" spans="1:75" s="22" customFormat="1" ht="187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196"/>
      <c r="O399" s="28"/>
      <c r="P399" s="18"/>
      <c r="Q399" s="28"/>
      <c r="R399" s="28"/>
      <c r="S399" s="28"/>
      <c r="T399" s="28"/>
      <c r="U399" s="2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1"/>
      <c r="BE399" s="21"/>
      <c r="BF399" s="21"/>
      <c r="BG399" s="21"/>
      <c r="BH399" s="21"/>
      <c r="BI399" s="21"/>
      <c r="BJ399" s="21"/>
      <c r="BK399" s="21"/>
      <c r="BL399" s="21"/>
      <c r="BM399" s="23"/>
      <c r="BN399" s="21"/>
      <c r="BO399" s="24"/>
      <c r="BP399" s="25"/>
      <c r="BQ399" s="21"/>
      <c r="BR399" s="21"/>
      <c r="BS399" s="21"/>
      <c r="BT399" s="23"/>
      <c r="BU399" s="24"/>
      <c r="BV399" s="25"/>
      <c r="BW399" s="30"/>
    </row>
    <row r="400" spans="1:75" s="22" customFormat="1" ht="409.6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3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3"/>
      <c r="AV400" s="21"/>
      <c r="AW400" s="23"/>
      <c r="AX400" s="21"/>
      <c r="AY400" s="21"/>
      <c r="AZ400" s="21"/>
      <c r="BA400" s="21"/>
      <c r="BB400" s="21"/>
      <c r="BC400" s="21"/>
      <c r="BD400" s="21"/>
      <c r="BE400" s="21"/>
      <c r="BF400" s="21"/>
      <c r="BG400" s="21"/>
      <c r="BH400" s="21"/>
      <c r="BI400" s="21"/>
      <c r="BJ400" s="21"/>
      <c r="BK400" s="21"/>
      <c r="BL400" s="21"/>
      <c r="BM400" s="23"/>
      <c r="BN400" s="21"/>
      <c r="BO400" s="24"/>
      <c r="BP400" s="25"/>
      <c r="BQ400" s="21"/>
      <c r="BR400" s="21"/>
      <c r="BS400" s="21"/>
      <c r="BT400" s="23"/>
      <c r="BU400" s="24"/>
      <c r="BV400" s="25"/>
      <c r="BW400" s="30"/>
    </row>
    <row r="401" spans="1:75" s="22" customFormat="1" ht="409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3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196"/>
      <c r="BE401" s="23"/>
      <c r="BF401" s="23"/>
      <c r="BG401" s="21"/>
      <c r="BH401" s="21"/>
      <c r="BI401" s="21"/>
      <c r="BJ401" s="21"/>
      <c r="BK401" s="21"/>
      <c r="BL401" s="21"/>
      <c r="BM401" s="23"/>
      <c r="BN401" s="21"/>
      <c r="BO401" s="24"/>
      <c r="BP401" s="25"/>
      <c r="BQ401" s="21"/>
      <c r="BR401" s="21"/>
      <c r="BS401" s="21"/>
      <c r="BT401" s="23"/>
      <c r="BU401" s="24"/>
      <c r="BV401" s="25"/>
      <c r="BW401" s="30"/>
    </row>
    <row r="402" spans="1:75" s="22" customFormat="1" ht="194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196"/>
      <c r="O402" s="28"/>
      <c r="P402" s="18"/>
      <c r="Q402" s="28"/>
      <c r="R402" s="28"/>
      <c r="S402" s="28"/>
      <c r="T402" s="28"/>
      <c r="U402" s="28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1"/>
      <c r="BF402" s="21"/>
      <c r="BG402" s="21"/>
      <c r="BH402" s="21"/>
      <c r="BI402" s="21"/>
      <c r="BJ402" s="21"/>
      <c r="BK402" s="21"/>
      <c r="BL402" s="21"/>
      <c r="BM402" s="23"/>
      <c r="BN402" s="21"/>
      <c r="BO402" s="24"/>
      <c r="BP402" s="25"/>
      <c r="BQ402" s="36"/>
      <c r="BR402" s="36"/>
      <c r="BS402" s="36"/>
      <c r="BT402" s="40"/>
      <c r="BU402" s="26"/>
      <c r="BV402" s="36"/>
      <c r="BW402" s="30"/>
    </row>
    <row r="403" spans="1:75" s="22" customFormat="1" ht="219.7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21"/>
      <c r="BG403" s="21"/>
      <c r="BH403" s="21"/>
      <c r="BI403" s="21"/>
      <c r="BJ403" s="21"/>
      <c r="BK403" s="21"/>
      <c r="BL403" s="21"/>
      <c r="BM403" s="21"/>
      <c r="BN403" s="21"/>
      <c r="BO403" s="24"/>
      <c r="BP403" s="25"/>
      <c r="BQ403" s="36"/>
      <c r="BR403" s="36"/>
      <c r="BS403" s="36"/>
      <c r="BT403" s="40"/>
      <c r="BU403" s="26"/>
      <c r="BV403" s="36"/>
      <c r="BW403" s="30"/>
    </row>
    <row r="404" spans="1:75" s="22" customFormat="1" ht="198.7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18"/>
      <c r="M404" s="20"/>
      <c r="N404" s="21"/>
      <c r="O404" s="182"/>
      <c r="P404" s="182"/>
      <c r="Q404" s="182"/>
      <c r="R404" s="182"/>
      <c r="S404" s="182"/>
      <c r="T404" s="182"/>
      <c r="U404" s="182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1"/>
      <c r="BE404" s="21"/>
      <c r="BF404" s="21"/>
      <c r="BG404" s="21"/>
      <c r="BH404" s="21"/>
      <c r="BI404" s="21"/>
      <c r="BJ404" s="21"/>
      <c r="BK404" s="21"/>
      <c r="BL404" s="21"/>
      <c r="BM404" s="23"/>
      <c r="BN404" s="21"/>
      <c r="BO404" s="24"/>
      <c r="BP404" s="25"/>
      <c r="BQ404" s="21"/>
      <c r="BR404" s="21"/>
      <c r="BS404" s="21"/>
      <c r="BT404" s="23"/>
      <c r="BU404" s="24"/>
      <c r="BV404" s="25"/>
      <c r="BW404" s="30"/>
    </row>
    <row r="405" spans="1:75" s="22" customFormat="1" ht="198.7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18"/>
      <c r="M405" s="20"/>
      <c r="N405" s="21"/>
      <c r="O405" s="23"/>
      <c r="P405" s="23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1"/>
      <c r="BE405" s="21"/>
      <c r="BF405" s="21"/>
      <c r="BG405" s="21"/>
      <c r="BH405" s="21"/>
      <c r="BI405" s="21"/>
      <c r="BJ405" s="21"/>
      <c r="BK405" s="21"/>
      <c r="BL405" s="21"/>
      <c r="BM405" s="23"/>
      <c r="BN405" s="21"/>
      <c r="BO405" s="24"/>
      <c r="BP405" s="25"/>
      <c r="BQ405" s="21"/>
      <c r="BR405" s="21"/>
      <c r="BS405" s="21"/>
      <c r="BT405" s="23"/>
      <c r="BU405" s="24"/>
      <c r="BV405" s="25"/>
      <c r="BW405" s="30"/>
    </row>
    <row r="406" spans="1:75" s="22" customFormat="1" ht="198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18"/>
      <c r="M406" s="20"/>
      <c r="N406" s="21"/>
      <c r="O406" s="28"/>
      <c r="P406" s="18"/>
      <c r="Q406" s="28"/>
      <c r="R406" s="28"/>
      <c r="S406" s="28"/>
      <c r="T406" s="28"/>
      <c r="U406" s="2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1"/>
      <c r="BE406" s="21"/>
      <c r="BF406" s="21"/>
      <c r="BG406" s="21"/>
      <c r="BH406" s="21"/>
      <c r="BI406" s="21"/>
      <c r="BJ406" s="21"/>
      <c r="BK406" s="21"/>
      <c r="BL406" s="21"/>
      <c r="BM406" s="23"/>
      <c r="BN406" s="21"/>
      <c r="BO406" s="24"/>
      <c r="BP406" s="25"/>
      <c r="BQ406" s="21"/>
      <c r="BR406" s="21"/>
      <c r="BS406" s="21"/>
      <c r="BT406" s="23"/>
      <c r="BU406" s="24"/>
      <c r="BV406" s="25"/>
      <c r="BW406" s="30"/>
    </row>
    <row r="407" spans="1:75" s="22" customFormat="1" ht="146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18"/>
      <c r="M407" s="20"/>
      <c r="N407" s="21"/>
      <c r="O407" s="28"/>
      <c r="P407" s="18"/>
      <c r="Q407" s="28"/>
      <c r="R407" s="28"/>
      <c r="S407" s="28"/>
      <c r="T407" s="28"/>
      <c r="U407" s="28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1"/>
      <c r="BE407" s="21"/>
      <c r="BF407" s="21"/>
      <c r="BG407" s="21"/>
      <c r="BH407" s="21"/>
      <c r="BI407" s="21"/>
      <c r="BJ407" s="21"/>
      <c r="BK407" s="21"/>
      <c r="BL407" s="21"/>
      <c r="BM407" s="23"/>
      <c r="BN407" s="21"/>
      <c r="BO407" s="24"/>
      <c r="BP407" s="25"/>
      <c r="BQ407" s="21"/>
      <c r="BR407" s="21"/>
      <c r="BS407" s="21"/>
      <c r="BT407" s="23"/>
      <c r="BU407" s="24"/>
      <c r="BV407" s="25"/>
      <c r="BW407" s="30"/>
    </row>
    <row r="408" spans="1:75" s="22" customFormat="1" ht="227.2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18"/>
      <c r="M408" s="20"/>
      <c r="N408" s="21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1"/>
      <c r="BE408" s="21"/>
      <c r="BF408" s="21"/>
      <c r="BG408" s="21"/>
      <c r="BH408" s="21"/>
      <c r="BI408" s="21"/>
      <c r="BJ408" s="21"/>
      <c r="BK408" s="21"/>
      <c r="BL408" s="21"/>
      <c r="BM408" s="23"/>
      <c r="BN408" s="21"/>
      <c r="BO408" s="24"/>
      <c r="BP408" s="25"/>
      <c r="BQ408" s="21"/>
      <c r="BR408" s="21"/>
      <c r="BS408" s="21"/>
      <c r="BT408" s="23"/>
      <c r="BU408" s="24"/>
      <c r="BV408" s="25"/>
      <c r="BW408" s="30"/>
    </row>
    <row r="409" spans="1:75" s="22" customFormat="1" ht="154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18"/>
      <c r="M409" s="20"/>
      <c r="N409" s="21"/>
      <c r="O409" s="28"/>
      <c r="P409" s="2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1"/>
      <c r="BE409" s="21"/>
      <c r="BF409" s="21"/>
      <c r="BG409" s="21"/>
      <c r="BH409" s="21"/>
      <c r="BI409" s="21"/>
      <c r="BJ409" s="21"/>
      <c r="BK409" s="21"/>
      <c r="BL409" s="21"/>
      <c r="BM409" s="23"/>
      <c r="BN409" s="21"/>
      <c r="BO409" s="24"/>
      <c r="BP409" s="25"/>
      <c r="BQ409" s="21"/>
      <c r="BR409" s="21"/>
      <c r="BS409" s="21"/>
      <c r="BT409" s="23"/>
      <c r="BU409" s="24"/>
      <c r="BV409" s="25"/>
      <c r="BW409" s="30"/>
    </row>
    <row r="410" spans="1:75" s="22" customFormat="1" ht="154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18"/>
      <c r="M410" s="20"/>
      <c r="N410" s="21"/>
      <c r="O410" s="28"/>
      <c r="P410" s="18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1"/>
      <c r="BE410" s="21"/>
      <c r="BF410" s="21"/>
      <c r="BG410" s="21"/>
      <c r="BH410" s="21"/>
      <c r="BI410" s="21"/>
      <c r="BJ410" s="21"/>
      <c r="BK410" s="21"/>
      <c r="BL410" s="21"/>
      <c r="BM410" s="23"/>
      <c r="BN410" s="21"/>
      <c r="BO410" s="24"/>
      <c r="BP410" s="25"/>
      <c r="BQ410" s="36"/>
      <c r="BR410" s="36"/>
      <c r="BS410" s="36"/>
      <c r="BT410" s="40"/>
      <c r="BU410" s="26"/>
      <c r="BV410" s="36"/>
      <c r="BW410" s="30"/>
    </row>
    <row r="411" spans="1:75" s="22" customFormat="1" ht="182.2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18"/>
      <c r="M411" s="20"/>
      <c r="N411" s="21"/>
      <c r="O411" s="23"/>
      <c r="P411" s="23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21"/>
      <c r="BG411" s="21"/>
      <c r="BH411" s="21"/>
      <c r="BI411" s="21"/>
      <c r="BJ411" s="21"/>
      <c r="BK411" s="21"/>
      <c r="BL411" s="23"/>
      <c r="BM411" s="21"/>
      <c r="BN411" s="21"/>
      <c r="BO411" s="24"/>
      <c r="BP411" s="25"/>
      <c r="BQ411" s="36"/>
      <c r="BR411" s="36"/>
      <c r="BS411" s="36"/>
      <c r="BT411" s="40"/>
      <c r="BU411" s="26"/>
      <c r="BV411" s="36"/>
      <c r="BW411" s="30"/>
    </row>
    <row r="412" spans="1:75" s="22" customFormat="1" ht="182.2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18"/>
      <c r="M412" s="20"/>
      <c r="N412" s="21"/>
      <c r="O412" s="23"/>
      <c r="P412" s="23"/>
      <c r="Q412" s="23"/>
      <c r="R412" s="23"/>
      <c r="S412" s="23"/>
      <c r="T412" s="23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1"/>
      <c r="BE412" s="21"/>
      <c r="BF412" s="21"/>
      <c r="BG412" s="21"/>
      <c r="BH412" s="21"/>
      <c r="BI412" s="21"/>
      <c r="BJ412" s="21"/>
      <c r="BK412" s="21"/>
      <c r="BL412" s="21"/>
      <c r="BM412" s="21"/>
      <c r="BN412" s="21"/>
      <c r="BO412" s="24"/>
      <c r="BP412" s="25"/>
      <c r="BQ412" s="36"/>
      <c r="BR412" s="36"/>
      <c r="BS412" s="36"/>
      <c r="BT412" s="40"/>
      <c r="BU412" s="26"/>
      <c r="BV412" s="36"/>
      <c r="BW412" s="30"/>
    </row>
    <row r="413" spans="1:75" s="22" customFormat="1" ht="312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18"/>
      <c r="M413" s="20"/>
      <c r="N413" s="21"/>
      <c r="O413" s="28"/>
      <c r="P413" s="28"/>
      <c r="Q413" s="28"/>
      <c r="R413" s="28"/>
      <c r="S413" s="28"/>
      <c r="T413" s="28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181"/>
      <c r="BE413" s="21"/>
      <c r="BF413" s="21"/>
      <c r="BG413" s="23"/>
      <c r="BH413" s="21"/>
      <c r="BI413" s="21"/>
      <c r="BJ413" s="21"/>
      <c r="BK413" s="21"/>
      <c r="BL413" s="23"/>
      <c r="BM413" s="21"/>
      <c r="BN413" s="21"/>
      <c r="BO413" s="24"/>
      <c r="BP413" s="25"/>
      <c r="BQ413" s="26"/>
    </row>
    <row r="414" spans="1:75" s="22" customFormat="1" ht="174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18"/>
      <c r="M414" s="20"/>
      <c r="N414" s="21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21"/>
      <c r="BG414" s="23"/>
      <c r="BH414" s="21"/>
      <c r="BI414" s="21"/>
      <c r="BJ414" s="21"/>
      <c r="BK414" s="21"/>
      <c r="BL414" s="23"/>
      <c r="BM414" s="21"/>
      <c r="BN414" s="21"/>
      <c r="BO414" s="24"/>
      <c r="BP414" s="25"/>
      <c r="BQ414" s="26"/>
    </row>
    <row r="415" spans="1:75" s="22" customFormat="1" ht="167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18"/>
      <c r="M415" s="20"/>
      <c r="N415" s="21"/>
      <c r="O415" s="23"/>
      <c r="P415" s="23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181"/>
      <c r="BE415" s="21"/>
      <c r="BF415" s="21"/>
      <c r="BG415" s="23"/>
      <c r="BH415" s="21"/>
      <c r="BI415" s="21"/>
      <c r="BJ415" s="21"/>
      <c r="BK415" s="21"/>
      <c r="BL415" s="23"/>
      <c r="BM415" s="21"/>
      <c r="BN415" s="21"/>
      <c r="BO415" s="24"/>
      <c r="BP415" s="25"/>
      <c r="BQ415" s="26"/>
    </row>
    <row r="416" spans="1:75" s="22" customFormat="1" ht="167.2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18"/>
      <c r="M416" s="20"/>
      <c r="N416" s="21"/>
      <c r="O416" s="23"/>
      <c r="P416" s="23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21"/>
      <c r="BG416" s="23"/>
      <c r="BH416" s="21"/>
      <c r="BI416" s="21"/>
      <c r="BJ416" s="21"/>
      <c r="BK416" s="21"/>
      <c r="BL416" s="23"/>
      <c r="BM416" s="21"/>
      <c r="BN416" s="21"/>
      <c r="BO416" s="24"/>
      <c r="BP416" s="25"/>
      <c r="BQ416" s="26"/>
    </row>
    <row r="417" spans="1:73" s="22" customFormat="1" ht="167.2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18"/>
      <c r="M417" s="20"/>
      <c r="N417" s="21"/>
      <c r="O417" s="23"/>
      <c r="P417" s="23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21"/>
      <c r="BG417" s="23"/>
      <c r="BH417" s="21"/>
      <c r="BI417" s="21"/>
      <c r="BJ417" s="21"/>
      <c r="BK417" s="21"/>
      <c r="BL417" s="23"/>
      <c r="BM417" s="21"/>
      <c r="BN417" s="21"/>
      <c r="BO417" s="24"/>
      <c r="BP417" s="25"/>
      <c r="BQ417" s="26"/>
    </row>
    <row r="418" spans="1:73" s="22" customFormat="1" ht="372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18"/>
      <c r="M418" s="20"/>
      <c r="N418" s="21"/>
      <c r="O418" s="18"/>
      <c r="P418" s="18"/>
      <c r="Q418" s="18"/>
      <c r="R418" s="18"/>
      <c r="S418" s="18"/>
      <c r="T418" s="18"/>
      <c r="U418" s="1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21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1"/>
      <c r="BS418" s="21"/>
    </row>
    <row r="419" spans="1:73" s="22" customFormat="1" ht="257.2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18"/>
      <c r="M419" s="20"/>
      <c r="N419" s="21"/>
      <c r="O419" s="18"/>
      <c r="P419" s="18"/>
      <c r="Q419" s="27"/>
      <c r="R419" s="27"/>
      <c r="S419" s="27"/>
      <c r="T419" s="27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"/>
      <c r="BE419" s="21"/>
      <c r="BF419" s="21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1"/>
      <c r="BS419" s="21"/>
    </row>
    <row r="420" spans="1:73" s="22" customFormat="1" ht="254.2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18"/>
      <c r="M420" s="20"/>
      <c r="N420" s="21"/>
      <c r="O420" s="18"/>
      <c r="P420" s="18"/>
      <c r="Q420" s="27"/>
      <c r="R420" s="27"/>
      <c r="S420" s="27"/>
      <c r="T420" s="27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21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1"/>
      <c r="BS420" s="21"/>
    </row>
    <row r="421" spans="1:73" s="22" customFormat="1" ht="319.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18"/>
      <c r="M421" s="20"/>
      <c r="N421" s="21"/>
      <c r="O421" s="23"/>
      <c r="P421" s="23"/>
      <c r="Q421" s="23"/>
      <c r="R421" s="23"/>
      <c r="S421" s="23"/>
      <c r="T421" s="23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21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1"/>
      <c r="BS421" s="21"/>
    </row>
    <row r="422" spans="1:73" s="22" customFormat="1" ht="409.6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18"/>
      <c r="M422" s="18"/>
      <c r="N422" s="18"/>
      <c r="O422" s="28"/>
      <c r="P422" s="18"/>
      <c r="Q422" s="28"/>
      <c r="R422" s="28"/>
      <c r="S422" s="28"/>
      <c r="T422" s="28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1"/>
      <c r="BE422" s="21"/>
      <c r="BF422" s="21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1"/>
      <c r="BS422" s="21"/>
    </row>
    <row r="423" spans="1:73" s="22" customFormat="1" ht="141.7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18"/>
      <c r="M423" s="20"/>
      <c r="N423" s="21"/>
      <c r="O423" s="23"/>
      <c r="P423" s="23"/>
      <c r="Q423" s="23"/>
      <c r="R423" s="23"/>
      <c r="S423" s="23"/>
      <c r="T423" s="23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1"/>
      <c r="BE423" s="21"/>
      <c r="BF423" s="21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1"/>
      <c r="BS423" s="21"/>
    </row>
    <row r="424" spans="1:73" s="22" customFormat="1" ht="141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18"/>
      <c r="M424" s="20"/>
      <c r="N424" s="18"/>
      <c r="O424" s="23"/>
      <c r="P424" s="23"/>
      <c r="Q424" s="23"/>
      <c r="R424" s="23"/>
      <c r="S424" s="23"/>
      <c r="T424" s="23"/>
      <c r="U424" s="23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1"/>
      <c r="BE424" s="21"/>
      <c r="BF424" s="21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1"/>
      <c r="BS424" s="21"/>
    </row>
    <row r="425" spans="1:73" s="22" customFormat="1" ht="292.5" customHeight="1" x14ac:dyDescent="0.45">
      <c r="A425" s="17"/>
      <c r="B425" s="18"/>
      <c r="C425" s="176"/>
      <c r="D425" s="19"/>
      <c r="E425" s="19"/>
      <c r="F425" s="20"/>
      <c r="G425" s="18"/>
      <c r="H425" s="18"/>
      <c r="I425" s="18"/>
      <c r="J425" s="18"/>
      <c r="K425" s="18"/>
      <c r="L425" s="18"/>
      <c r="M425" s="20"/>
      <c r="N425" s="21"/>
      <c r="O425" s="27"/>
      <c r="P425" s="18"/>
      <c r="Q425" s="27"/>
      <c r="R425" s="27"/>
      <c r="S425" s="27"/>
      <c r="T425" s="27"/>
      <c r="U425" s="27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1"/>
      <c r="BF425" s="21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1"/>
      <c r="BS425" s="24"/>
      <c r="BT425" s="25"/>
      <c r="BU425" s="26"/>
    </row>
    <row r="426" spans="1:73" s="22" customFormat="1" ht="177" customHeight="1" x14ac:dyDescent="0.45">
      <c r="A426" s="17"/>
      <c r="B426" s="18"/>
      <c r="C426" s="176"/>
      <c r="D426" s="19"/>
      <c r="E426" s="19"/>
      <c r="F426" s="20"/>
      <c r="G426" s="18"/>
      <c r="H426" s="18"/>
      <c r="I426" s="18"/>
      <c r="J426" s="18"/>
      <c r="K426" s="18"/>
      <c r="L426" s="18"/>
      <c r="M426" s="20"/>
      <c r="N426" s="21"/>
      <c r="O426" s="18"/>
      <c r="P426" s="18"/>
      <c r="Q426" s="27"/>
      <c r="R426" s="27"/>
      <c r="S426" s="27"/>
      <c r="T426" s="27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1"/>
      <c r="BE426" s="21"/>
      <c r="BF426" s="21"/>
      <c r="BG426" s="21"/>
      <c r="BH426" s="21"/>
      <c r="BI426" s="21"/>
      <c r="BJ426" s="21"/>
      <c r="BK426" s="21"/>
      <c r="BL426" s="21"/>
      <c r="BM426" s="21"/>
      <c r="BN426" s="21"/>
      <c r="BO426" s="21"/>
      <c r="BP426" s="21"/>
      <c r="BQ426" s="21"/>
      <c r="BR426" s="21"/>
      <c r="BS426" s="24"/>
      <c r="BT426" s="25"/>
      <c r="BU426" s="26"/>
    </row>
  </sheetData>
  <autoFilter ref="A2:BW45"/>
  <mergeCells count="17">
    <mergeCell ref="M142:M143"/>
    <mergeCell ref="M4:M5"/>
    <mergeCell ref="M10:M11"/>
    <mergeCell ref="M15:M16"/>
    <mergeCell ref="M18:M19"/>
    <mergeCell ref="M21:M22"/>
    <mergeCell ref="M28:M29"/>
    <mergeCell ref="J3:J5"/>
    <mergeCell ref="J6:J11"/>
    <mergeCell ref="J12:J16"/>
    <mergeCell ref="J17:J19"/>
    <mergeCell ref="J20:J22"/>
    <mergeCell ref="J23:J29"/>
    <mergeCell ref="K23:K29"/>
    <mergeCell ref="K12:K16"/>
    <mergeCell ref="K3:K5"/>
    <mergeCell ref="A1:BT1"/>
  </mergeCells>
  <pageMargins left="0" right="0" top="0" bottom="0" header="0" footer="0"/>
  <pageSetup paperSize="9" scale="1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0" sqref="K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87_лот_(Всего)</vt:lpstr>
      <vt:lpstr>шаблон</vt:lpstr>
      <vt:lpstr>Лист1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2019-12-11T06:06:31Z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