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шаблон!$A$2:$BW$67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шаблон!$A$1:$BO$15</definedName>
  </definedNames>
  <calcPr calcId="145621"/>
</workbook>
</file>

<file path=xl/calcChain.xml><?xml version="1.0" encoding="utf-8"?>
<calcChain xmlns="http://schemas.openxmlformats.org/spreadsheetml/2006/main">
  <c r="V10" i="4" l="1"/>
  <c r="W10" i="4"/>
  <c r="X10" i="4"/>
  <c r="Y10" i="4"/>
  <c r="Z10" i="4"/>
  <c r="AA10" i="4"/>
  <c r="AB10" i="4"/>
  <c r="AC10" i="4"/>
  <c r="AD10" i="4"/>
  <c r="AE10" i="4"/>
  <c r="AF10" i="4"/>
  <c r="AG10" i="4"/>
  <c r="AH10" i="4"/>
  <c r="AI10" i="4"/>
  <c r="AJ10" i="4"/>
  <c r="AK10" i="4"/>
  <c r="AL10" i="4"/>
  <c r="AM10" i="4"/>
  <c r="AN10" i="4"/>
  <c r="AO10" i="4"/>
  <c r="AP10" i="4"/>
  <c r="AQ10" i="4"/>
  <c r="AR10" i="4"/>
  <c r="AS10" i="4"/>
  <c r="AT10" i="4"/>
  <c r="AU10" i="4"/>
  <c r="AV10" i="4"/>
  <c r="AW10" i="4"/>
  <c r="AX10" i="4"/>
  <c r="AY10" i="4"/>
  <c r="AZ10" i="4"/>
  <c r="BA10" i="4"/>
  <c r="BC10" i="4"/>
  <c r="BD10" i="4"/>
  <c r="BE10" i="4"/>
  <c r="BF10" i="4"/>
  <c r="BG10" i="4"/>
  <c r="BH10" i="4"/>
  <c r="BI10" i="4"/>
  <c r="BJ10" i="4"/>
  <c r="BK10" i="4"/>
  <c r="BL10" i="4"/>
  <c r="BM10" i="4"/>
  <c r="BN10" i="4"/>
  <c r="P10" i="4"/>
  <c r="Q10" i="4"/>
  <c r="R10" i="4"/>
  <c r="S10" i="4"/>
  <c r="T10" i="4"/>
  <c r="U10" i="4"/>
  <c r="O10" i="4"/>
  <c r="BN3" i="4" l="1"/>
  <c r="O3" i="4"/>
  <c r="BC3" i="4"/>
  <c r="S8" i="4"/>
  <c r="U8" i="4"/>
  <c r="T8" i="4"/>
  <c r="R8" i="4"/>
  <c r="Q8" i="4"/>
  <c r="O8" i="4"/>
  <c r="P3" i="4" l="1"/>
  <c r="BS3" i="4"/>
  <c r="BT3" i="4" s="1"/>
  <c r="N4" i="4"/>
  <c r="O4" i="4"/>
  <c r="R4" i="4"/>
  <c r="N5" i="4"/>
  <c r="Q5" i="4"/>
  <c r="R5" i="4"/>
  <c r="S5" i="4"/>
  <c r="S3" i="4" s="1"/>
  <c r="T5" i="4"/>
  <c r="U5" i="4"/>
  <c r="AM3" i="4" s="1"/>
  <c r="N6" i="4"/>
  <c r="O6" i="4"/>
  <c r="Q6" i="4" s="1"/>
  <c r="N7" i="4"/>
  <c r="N8" i="4"/>
  <c r="N9" i="4"/>
  <c r="O9" i="4"/>
  <c r="Q9" i="4" s="1"/>
  <c r="R6" i="4" l="1"/>
  <c r="R9" i="4"/>
  <c r="T9" i="4"/>
  <c r="T6" i="4"/>
  <c r="O5" i="4"/>
  <c r="Q4" i="4"/>
  <c r="U6" i="4" l="1"/>
  <c r="AO3" i="4" s="1"/>
  <c r="U9" i="4"/>
  <c r="BE3" i="4" s="1"/>
  <c r="Q3" i="4"/>
  <c r="U4" i="4"/>
  <c r="T3" i="4"/>
  <c r="R3" i="4"/>
  <c r="U3" i="4" l="1"/>
  <c r="AG3" i="4"/>
  <c r="BN41" i="4" l="1"/>
  <c r="BN42" i="4"/>
  <c r="BN43" i="4"/>
  <c r="BN44" i="4"/>
  <c r="BN45" i="4"/>
  <c r="BN46" i="4"/>
  <c r="BN47" i="4"/>
  <c r="BN48" i="4"/>
  <c r="BN49" i="4"/>
  <c r="BN50" i="4"/>
  <c r="BN51" i="4"/>
  <c r="BN52" i="4"/>
  <c r="BN53" i="4"/>
  <c r="BN54" i="4"/>
  <c r="BN55" i="4"/>
  <c r="BN56" i="4"/>
  <c r="BN57" i="4"/>
  <c r="BN58" i="4"/>
  <c r="BN59" i="4"/>
  <c r="BN60" i="4"/>
  <c r="BN61" i="4"/>
  <c r="BN62" i="4"/>
  <c r="BN63" i="4"/>
  <c r="BN64" i="4"/>
  <c r="BN65" i="4"/>
  <c r="BN66" i="4"/>
  <c r="BN67" i="4"/>
  <c r="BS54" i="4" l="1"/>
  <c r="BT54" i="4" s="1"/>
  <c r="BS53" i="4"/>
  <c r="BT53" i="4" s="1"/>
  <c r="BS52" i="4"/>
  <c r="BT52" i="4" s="1"/>
  <c r="BS67" i="4"/>
  <c r="BT67" i="4" s="1"/>
  <c r="BS41" i="4"/>
  <c r="BT41" i="4" s="1"/>
  <c r="BS42" i="4"/>
  <c r="BT42" i="4" s="1"/>
  <c r="BS43" i="4"/>
  <c r="BT43" i="4" s="1"/>
  <c r="BS44" i="4"/>
  <c r="BT44" i="4" s="1"/>
  <c r="BS45" i="4"/>
  <c r="BT45" i="4" s="1"/>
  <c r="BS46" i="4"/>
  <c r="BT46" i="4" s="1"/>
  <c r="BS47" i="4"/>
  <c r="BT47" i="4" s="1"/>
  <c r="BS48" i="4"/>
  <c r="BT48" i="4" s="1"/>
  <c r="BS49" i="4"/>
  <c r="BT49" i="4" s="1"/>
  <c r="BS50" i="4"/>
  <c r="BT50" i="4" s="1"/>
  <c r="BS51" i="4"/>
  <c r="BT51" i="4" s="1"/>
  <c r="BS55" i="4"/>
  <c r="BT55" i="4" s="1"/>
  <c r="BS56" i="4"/>
  <c r="BT56" i="4" s="1"/>
  <c r="BS57" i="4"/>
  <c r="BT57" i="4" s="1"/>
  <c r="BS58" i="4"/>
  <c r="BT58" i="4" s="1"/>
  <c r="BS59" i="4"/>
  <c r="BT59" i="4" s="1"/>
  <c r="BS60" i="4"/>
  <c r="BT60" i="4" s="1"/>
  <c r="BS61" i="4"/>
  <c r="BT61" i="4" s="1"/>
  <c r="BS62" i="4"/>
  <c r="BT62" i="4" s="1"/>
  <c r="BS63" i="4"/>
  <c r="BT63" i="4" s="1"/>
  <c r="BS64" i="4"/>
  <c r="BT64" i="4" s="1"/>
  <c r="BS65" i="4"/>
  <c r="BT65" i="4" s="1"/>
  <c r="BS66" i="4"/>
  <c r="BT66" i="4" s="1"/>
  <c r="O75" i="2" l="1"/>
  <c r="R75" i="2"/>
  <c r="M76" i="2"/>
  <c r="N76" i="2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/>
  <c r="S42" i="2"/>
  <c r="S41" i="2"/>
  <c r="P42" i="2"/>
  <c r="T42" i="2"/>
  <c r="BB41" i="2" s="1"/>
  <c r="BK41" i="2" s="1"/>
  <c r="P72" i="2"/>
  <c r="Q72" i="2"/>
  <c r="Q70" i="2"/>
  <c r="S72" i="2"/>
  <c r="S70" i="2"/>
  <c r="S76" i="2"/>
  <c r="S75" i="2"/>
  <c r="Q76" i="2"/>
  <c r="Q75" i="2"/>
  <c r="P76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T76" i="2"/>
  <c r="P75" i="2"/>
  <c r="T72" i="2"/>
  <c r="P70" i="2"/>
  <c r="T40" i="2"/>
  <c r="P38" i="2"/>
  <c r="P55" i="2"/>
  <c r="T56" i="2"/>
  <c r="S55" i="2"/>
  <c r="Q55" i="2"/>
  <c r="T47" i="2"/>
  <c r="T37" i="2"/>
  <c r="BJ35" i="2" s="1"/>
  <c r="BB70" i="2"/>
  <c r="BK70" i="2" s="1"/>
  <c r="T70" i="2"/>
  <c r="T75" i="2"/>
  <c r="BB75" i="2"/>
  <c r="BK75" i="2" s="1"/>
  <c r="BB46" i="2"/>
  <c r="BK46" i="2" s="1"/>
  <c r="T46" i="2"/>
  <c r="AF55" i="2"/>
  <c r="T55" i="2"/>
  <c r="BB38" i="2"/>
  <c r="BK38" i="2"/>
  <c r="T38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 s="1"/>
  <c r="Q22" i="2"/>
  <c r="Q21" i="2" s="1"/>
  <c r="N11" i="2"/>
  <c r="S12" i="2"/>
  <c r="S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T17" i="2"/>
  <c r="T12" i="2"/>
  <c r="Q44" i="2"/>
  <c r="Q43" i="2"/>
  <c r="N43" i="2"/>
  <c r="S44" i="2"/>
  <c r="S43" i="2" s="1"/>
  <c r="P44" i="2"/>
  <c r="BB11" i="2"/>
  <c r="BK11" i="2" s="1"/>
  <c r="T11" i="2"/>
  <c r="BB16" i="2"/>
  <c r="BK16" i="2"/>
  <c r="T16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N77" i="2"/>
  <c r="S78" i="2"/>
  <c r="S77" i="2"/>
  <c r="P78" i="2"/>
  <c r="T78" i="2"/>
  <c r="BB77" i="2" s="1"/>
  <c r="BK77" i="2" s="1"/>
  <c r="P77" i="2"/>
  <c r="T77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/>
  <c r="P82" i="2"/>
  <c r="Q52" i="2"/>
  <c r="Q51" i="2"/>
  <c r="N51" i="2"/>
  <c r="S52" i="2"/>
  <c r="S51" i="2"/>
  <c r="P52" i="2"/>
  <c r="Q50" i="2"/>
  <c r="Q49" i="2"/>
  <c r="N49" i="2"/>
  <c r="S50" i="2"/>
  <c r="S49" i="2"/>
  <c r="P50" i="2"/>
  <c r="M5" i="2"/>
  <c r="M4" i="2"/>
  <c r="N5" i="2"/>
  <c r="S5" i="2" s="1"/>
  <c r="T4" i="2"/>
  <c r="N4" i="2"/>
  <c r="R3" i="2"/>
  <c r="O3" i="2"/>
  <c r="N3" i="2"/>
  <c r="AZ3" i="2"/>
  <c r="T82" i="2"/>
  <c r="BB81" i="2"/>
  <c r="P81" i="2"/>
  <c r="T83" i="2"/>
  <c r="BF81" i="2" s="1"/>
  <c r="BK81" i="2" s="1"/>
  <c r="T52" i="2"/>
  <c r="P51" i="2"/>
  <c r="T50" i="2"/>
  <c r="P49" i="2"/>
  <c r="Q5" i="2"/>
  <c r="Q3" i="2" s="1"/>
  <c r="P5" i="2"/>
  <c r="T81" i="2"/>
  <c r="T51" i="2"/>
  <c r="BB51" i="2"/>
  <c r="BK51" i="2" s="1"/>
  <c r="T49" i="2"/>
  <c r="BB49" i="2"/>
  <c r="BK49" i="2"/>
  <c r="P3" i="2"/>
  <c r="M86" i="2"/>
  <c r="M85" i="2"/>
  <c r="N86" i="2"/>
  <c r="P86" i="2" s="1"/>
  <c r="N85" i="2"/>
  <c r="S85" i="2" s="1"/>
  <c r="R84" i="2"/>
  <c r="O84" i="2"/>
  <c r="N84" i="2"/>
  <c r="Q85" i="2"/>
  <c r="Q86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 s="1"/>
  <c r="T19" i="2"/>
  <c r="AZ18" i="2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19" i="2"/>
  <c r="N18" i="2"/>
  <c r="Q84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S20" i="2"/>
  <c r="S18" i="2"/>
  <c r="P6" i="2"/>
  <c r="Q7" i="2"/>
  <c r="Q6" i="2" s="1"/>
  <c r="T61" i="2"/>
  <c r="P60" i="2"/>
  <c r="T54" i="2"/>
  <c r="P53" i="2"/>
  <c r="P18" i="2"/>
  <c r="T7" i="2"/>
  <c r="T6" i="2"/>
  <c r="BH6" i="2"/>
  <c r="BK6" i="2"/>
  <c r="T60" i="2"/>
  <c r="BB60" i="2"/>
  <c r="BK60" i="2"/>
  <c r="T53" i="2"/>
  <c r="BB53" i="2"/>
  <c r="BK53" i="2" s="1"/>
  <c r="S84" i="2" l="1"/>
  <c r="T85" i="2"/>
  <c r="Q18" i="2"/>
  <c r="T20" i="2"/>
  <c r="T86" i="2"/>
  <c r="BF84" i="2" s="1"/>
  <c r="P84" i="2"/>
  <c r="S3" i="2"/>
  <c r="T5" i="2"/>
  <c r="S29" i="2"/>
  <c r="Q68" i="2"/>
  <c r="S68" i="2"/>
  <c r="P68" i="2"/>
  <c r="N73" i="2"/>
  <c r="S74" i="2"/>
  <c r="S73" i="2" s="1"/>
  <c r="Q74" i="2"/>
  <c r="Q73" i="2" s="1"/>
  <c r="P74" i="2"/>
  <c r="Q14" i="2"/>
  <c r="Q13" i="2" s="1"/>
  <c r="P14" i="2"/>
  <c r="N13" i="2"/>
  <c r="S14" i="2"/>
  <c r="S13" i="2" s="1"/>
  <c r="Q9" i="2"/>
  <c r="Q8" i="2" s="1"/>
  <c r="S9" i="2"/>
  <c r="S8" i="2" s="1"/>
  <c r="N8" i="2"/>
  <c r="P9" i="2"/>
  <c r="T29" i="2"/>
  <c r="BB29" i="2"/>
  <c r="BK29" i="2" s="1"/>
  <c r="S36" i="2"/>
  <c r="S35" i="2" s="1"/>
  <c r="N35" i="2"/>
  <c r="P36" i="2"/>
  <c r="Q36" i="2"/>
  <c r="Q35" i="2" s="1"/>
  <c r="S62" i="2"/>
  <c r="T63" i="2"/>
  <c r="N64" i="2"/>
  <c r="S65" i="2"/>
  <c r="S64" i="2" s="1"/>
  <c r="P65" i="2"/>
  <c r="Q65" i="2"/>
  <c r="Q64" i="2" s="1"/>
  <c r="P64" i="2" l="1"/>
  <c r="T65" i="2"/>
  <c r="P35" i="2"/>
  <c r="T36" i="2"/>
  <c r="P8" i="2"/>
  <c r="T9" i="2"/>
  <c r="P13" i="2"/>
  <c r="T14" i="2"/>
  <c r="P73" i="2"/>
  <c r="T74" i="2"/>
  <c r="T68" i="2"/>
  <c r="BB64" i="2" s="1"/>
  <c r="BB3" i="2"/>
  <c r="BK3" i="2" s="1"/>
  <c r="T3" i="2"/>
  <c r="BB18" i="2"/>
  <c r="BK18" i="2" s="1"/>
  <c r="T18" i="2"/>
  <c r="T84" i="2"/>
  <c r="BB84" i="2"/>
  <c r="BK84" i="2" s="1"/>
  <c r="BB62" i="2"/>
  <c r="BK62" i="2" s="1"/>
  <c r="T62" i="2"/>
  <c r="BB73" i="2" l="1"/>
  <c r="BK73" i="2" s="1"/>
  <c r="T73" i="2"/>
  <c r="BB13" i="2"/>
  <c r="BK13" i="2" s="1"/>
  <c r="T13" i="2"/>
  <c r="BB8" i="2"/>
  <c r="BK8" i="2" s="1"/>
  <c r="T8" i="2"/>
  <c r="BB35" i="2"/>
  <c r="BK35" i="2" s="1"/>
  <c r="T35" i="2"/>
  <c r="AF64" i="2"/>
  <c r="T64" i="2"/>
  <c r="BK64" i="2"/>
</calcChain>
</file>

<file path=xl/sharedStrings.xml><?xml version="1.0" encoding="utf-8"?>
<sst xmlns="http://schemas.openxmlformats.org/spreadsheetml/2006/main" count="510" uniqueCount="358">
  <si>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</si>
  <si>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</si>
  <si>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</si>
  <si>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</si>
  <si>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</si>
  <si>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</si>
  <si>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</si>
  <si>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</si>
  <si>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</si>
  <si>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</si>
  <si>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</si>
  <si>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</si>
  <si>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</si>
  <si>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</si>
  <si>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</si>
  <si>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</si>
  <si>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</si>
  <si>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</si>
  <si>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</si>
  <si>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</si>
  <si>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</si>
  <si>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</si>
  <si>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</si>
  <si>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</si>
  <si>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</si>
  <si>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</si>
  <si>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</si>
  <si>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</si>
  <si>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</si>
  <si>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</si>
  <si>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</si>
  <si>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</si>
  <si>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</si>
  <si>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</si>
  <si>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</si>
  <si>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</si>
  <si>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</si>
  <si>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</si>
  <si>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</si>
  <si>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</si>
  <si>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</si>
  <si>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</si>
  <si>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</si>
  <si>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</si>
  <si>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</si>
  <si>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</si>
  <si>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</si>
  <si>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</si>
  <si>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</si>
  <si>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</si>
  <si>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</si>
  <si>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</si>
  <si>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</si>
  <si>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</si>
  <si>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</si>
  <si>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</si>
  <si>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</si>
  <si>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</si>
  <si>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</si>
  <si>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</si>
  <si>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</si>
  <si>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</si>
  <si>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</si>
  <si>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</si>
  <si>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</si>
  <si>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</si>
  <si>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</si>
  <si>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</si>
  <si>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</si>
  <si>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</si>
  <si>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</si>
  <si>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</si>
  <si>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</si>
  <si>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</si>
  <si>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</si>
  <si>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</si>
  <si>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</si>
  <si>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</si>
  <si>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</si>
  <si>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</si>
  <si>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</si>
  <si>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</si>
  <si>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</si>
  <si>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</si>
  <si>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</si>
  <si>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</si>
  <si>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</si>
  <si>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</si>
  <si>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</si>
  <si>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</si>
  <si>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</si>
  <si>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</si>
  <si>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</si>
  <si>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</si>
  <si>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</si>
  <si>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</si>
  <si>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</si>
  <si>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</si>
  <si>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</si>
  <si>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</si>
  <si>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</si>
  <si>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</si>
  <si>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</si>
  <si>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</si>
  <si>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</si>
  <si>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</si>
  <si>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</si>
  <si>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</si>
  <si>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</si>
  <si>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</si>
  <si>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</si>
  <si>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</si>
  <si>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</si>
  <si>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</si>
  <si>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</si>
  <si>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</si>
  <si>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</si>
  <si>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</si>
  <si>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</si>
  <si>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</si>
  <si>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</si>
  <si>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</si>
  <si>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</si>
  <si>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</si>
  <si>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</si>
  <si>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</si>
  <si>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</si>
  <si>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</si>
  <si>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</si>
  <si>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</si>
  <si>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</si>
  <si>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</si>
  <si>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</si>
  <si>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</si>
  <si>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</si>
  <si>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</si>
  <si>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</si>
  <si>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</si>
  <si>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</si>
  <si>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</si>
  <si>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</si>
  <si>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</si>
  <si>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</si>
  <si>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</si>
  <si>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</si>
  <si>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</si>
  <si>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</si>
  <si>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</si>
  <si>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</si>
  <si>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</si>
  <si>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</si>
  <si>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</si>
  <si>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</si>
  <si>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</si>
  <si>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</si>
  <si>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</si>
  <si>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</si>
  <si>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</si>
  <si>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</si>
  <si>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</si>
  <si>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</si>
  <si>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</si>
  <si>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</si>
  <si>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</si>
  <si>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</si>
  <si>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</si>
  <si>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</si>
  <si>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</si>
  <si>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</si>
  <si>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</si>
  <si>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</si>
  <si>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</si>
  <si>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</si>
  <si>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</si>
  <si>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</si>
  <si>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</si>
  <si>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</si>
  <si>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</si>
  <si>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</si>
  <si>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</si>
  <si>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</si>
  <si>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</si>
  <si>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</si>
  <si>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</si>
  <si>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</si>
  <si>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</si>
  <si>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</si>
  <si>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</si>
  <si>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</si>
  <si>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</si>
  <si>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</si>
  <si>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</si>
  <si>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</si>
  <si>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</si>
  <si>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</si>
  <si>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</si>
  <si>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</si>
  <si>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</si>
  <si>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</si>
  <si>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</si>
  <si>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</si>
  <si>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</si>
  <si>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</si>
  <si>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</si>
  <si>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</si>
  <si>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</si>
  <si>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</si>
  <si>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</si>
  <si>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</si>
  <si>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</si>
  <si>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</si>
  <si>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</si>
  <si>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</si>
  <si>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</si>
  <si>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</si>
  <si>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</si>
  <si>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</si>
  <si>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</si>
  <si>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</si>
  <si>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</si>
  <si>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</si>
  <si>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</si>
  <si>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</si>
  <si>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</si>
  <si>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</si>
  <si>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</si>
  <si>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</si>
  <si>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</si>
  <si>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</si>
  <si>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</si>
  <si>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</si>
  <si>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</si>
  <si>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</si>
  <si>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</si>
  <si>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</si>
  <si>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</si>
  <si>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</si>
  <si>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</si>
  <si>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</si>
  <si>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</si>
  <si>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</si>
  <si>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</si>
  <si>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</si>
  <si>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</si>
  <si>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</si>
  <si>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</si>
  <si>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</si>
  <si>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</si>
  <si>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</si>
  <si>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</si>
  <si>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</si>
  <si>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</si>
  <si>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</si>
  <si>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</si>
  <si>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</si>
  <si>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</si>
  <si>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</si>
  <si>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</si>
  <si>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</si>
  <si>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</si>
  <si>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</si>
  <si>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</si>
  <si>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</si>
  <si>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</si>
  <si>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</si>
  <si>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</si>
  <si>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</si>
  <si>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</si>
  <si>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</si>
  <si>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</si>
  <si>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</si>
  <si>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</si>
  <si>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</si>
  <si>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</si>
  <si>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</si>
  <si>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</si>
  <si>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</si>
  <si>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</si>
  <si>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</si>
  <si>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</si>
  <si>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</si>
  <si>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</si>
  <si>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</si>
  <si>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</si>
  <si>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</si>
  <si>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</si>
  <si>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</si>
  <si>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</si>
  <si>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</si>
  <si>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</si>
  <si>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</si>
  <si>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</si>
  <si>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</si>
  <si>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</si>
  <si>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</si>
  <si>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</si>
  <si>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</si>
  <si>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</si>
  <si>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</si>
  <si>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</si>
  <si>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</si>
  <si>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</si>
  <si>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</si>
  <si>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</si>
  <si>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</si>
  <si>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</si>
  <si>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</si>
  <si>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</si>
  <si>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</si>
  <si>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</si>
  <si>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</si>
  <si>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</si>
  <si>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</si>
  <si>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</si>
  <si>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</si>
  <si>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</si>
  <si>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</si>
  <si>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</si>
  <si>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</si>
  <si>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</si>
  <si>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</si>
  <si>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</si>
  <si>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</si>
  <si>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</si>
  <si>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</si>
  <si>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</si>
  <si>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</si>
  <si>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</si>
  <si>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</si>
  <si>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</si>
  <si>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</si>
  <si>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</si>
  <si>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</si>
  <si>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Аналог. Ц-17004 и Ц-17007.</t>
  </si>
  <si>
    <t>Аналог. Ц-17006 и Ц-17008.</t>
  </si>
  <si>
    <t>МСБ. Звонок 11.2018</t>
  </si>
  <si>
    <t>41764381 (СЭС-3999/2019)</t>
  </si>
  <si>
    <t>МДОУ "В.Любажский детский сад"</t>
  </si>
  <si>
    <t>ФРЭС</t>
  </si>
  <si>
    <t>Курская обл., Фатежский р-н, с. Верхний Любаж, ул. Комсомольская, д. № 15</t>
  </si>
  <si>
    <t>реконструкция ВЛ-10 кВ №04 в части переключения участка ВЛ-10 кВ №04 в пролетах опор №№   1-12…3-1 и 1-12…1-19 на питание от существующей ВЛ-10 кВ №23  с обеспечением разрыва в пролетах опор № 1-11…1-12.  Выполнить установку одной дополнительной опоры (в пролете опор 1-11…1-12) ВЛ-10 кВ №04 (объем реконструкции уточнить при проектировании).</t>
  </si>
  <si>
    <t>Реконструкция ВЛ-10 кВ  в части переключения участка ВЛ-10 кВ  на питание от существующей ВЛ-10 кВ с обеспечением разрыва в пролетах опор с установкой одной дополнительной опоры</t>
  </si>
  <si>
    <t>Реконструкция ВЛ-0,4 кВ, км</t>
  </si>
  <si>
    <t>ИТОГО: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</si>
  <si>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</si>
  <si>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</si>
  <si>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</si>
  <si>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</si>
  <si>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</si>
  <si>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</si>
  <si>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</si>
  <si>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</si>
  <si>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</si>
  <si>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Строительство кабельной линии электропередачи 10 кВ протяженностью 0,05 км от опоры № 1-22 ВЛ-10 кВ №23 до проектируемой опоры ВЛ-10 кВ №04, устанавливаемой в соответствии с пунктом 10.10. настоящих технических условий (марку и сечение кабеля, протяженность уточнить при проектировании).
10.2. Строительство кабельной линии электропередачи 10 кВ протяженностью 0,1 км от опоры № 1-19 реконструируемого участка ВЛ-10 кВ №04 до проектируемой ТП-10/0,4 кВ (марку и сечение кабеля, протяженность уточнить при проектировании).
10.3. Строительство двухцепной воздушной линии электропередачи 0,4 кВ самонесущим изолированным проводом (ВЛИ-0,4 кВ) протяженностью 0,15 км от проектируемой ТП-10/0,4 кВ и от проектируемого коммутационного аппарата 0,4 кВ ТП-10/0,4 кВ №268 до границы земельного участка заявителя (марку и сечение провода, протяженность уточнить при проектировании).
10.4. Монтаж линейного разъединителя 10 кВ на проектируемой опоре устанавливаемой в соответствии с пунктом 10.10. настоящих технических условий (тип и технические характеристики уточнить при проектировании).
10.5.Реконструкция существующей ТП-10/0,4 кВ № 268 в части замены ТП 250 кВА на ТП киоскового типа с двумя силовыми трансформаторами мощностью 2*250 кВА (тип ТП, мощность силового трансформатора, схемы соединений РУ-10 кВ и РУ-0,4 кВ, количество и параметры оборудования уточнить при проектировании).                                                                              
10.6.	Увеличение сечения проводов и кабелей:	нет.
10.7.	 Замена или увеличение мощности трансформаторов:                                             нет.	
10.8.	 Расширение распределительных устройств: монтаж дополнительного коммутационного аппарата проектируемой ВЛ-0,4 кВ отходящей от ТП-10/0,4 кВ №268 ВЛ-10 кВ №18 (тип и технические характеристики коммутационного аппарата уточнить при проектировании).</t>
  </si>
  <si>
    <t>Реконструкция существующей ТП-10/0,4 кВ в части замены ТП 250 кВА на ТП киоскового типа с двумя силовыми трансформаторами мощностью 2*250 кВА (со Шкафом АСКУЭ в комплекте с УСПД (МЭК-104))</t>
  </si>
  <si>
    <t>Реконструкция существующей ТП-10/0,4 кВ в части замены ТП 250 кВА на ТП киоскового типа с двумя силовыми трансформаторами мощностью 2*250 кВА</t>
  </si>
  <si>
    <t>Двухцепная воздушная линия электропередачи 0,4 кВ самонесущим изолированным проводом протяженностью 0,15 км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</si>
  <si>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128 льготники-2 от 15 до 150 кВт (С-3999)»)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</si>
</sst>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85"/>
      <name val="Arial"/>
      <family val="2"/>
      <charset val="204"/>
    </font>
    <font>
      <b/>
      <sz val="35"/>
      <color theme="1"/>
      <name val="Arial"/>
      <family val="2"/>
      <charset val="204"/>
    </font>
    <font>
      <b/>
      <sz val="35"/>
      <color rgb="FF000000"/>
      <name val="Arial"/>
      <family val="2"/>
      <charset val="204"/>
    </font>
    <font>
      <sz val="6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5" fillId="0" borderId="7" xfId="0" applyNumberFormat="1" applyFont="1" applyFill="1" applyBorder="1" applyAlignment="1" applyProtection="1">
      <alignment horizontal="right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164" fontId="17" fillId="0" borderId="6" xfId="0" applyNumberFormat="1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68" fontId="18" fillId="0" borderId="5" xfId="0" applyNumberFormat="1" applyFont="1" applyFill="1" applyBorder="1" applyAlignment="1" applyProtection="1">
      <alignment horizontal="right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68" fontId="17" fillId="0" borderId="0" xfId="0" applyNumberFormat="1" applyFont="1" applyFill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54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F3" sqref="F3"/>
    </sheetView>
  </sheetViews>
  <sheetFormatPr defaultColWidth="9.140625" defaultRowHeight="34.5" x14ac:dyDescent="0.45"/>
  <cols>
    <col min="1" max="1" width="24.42578125" style="176" customWidth="1"/>
    <col min="2" max="6" width="31.28515625" style="176" customWidth="1"/>
    <col min="7" max="7" width="33.28515625" style="176" customWidth="1"/>
    <col min="8" max="8" width="23" style="176" customWidth="1"/>
    <col min="9" max="9" width="36.5703125" style="176" customWidth="1"/>
    <col min="10" max="11" width="124.7109375" style="176" customWidth="1"/>
    <col min="12" max="12" width="22.42578125" style="176" customWidth="1"/>
    <col min="13" max="13" width="57.140625" style="176" customWidth="1"/>
    <col min="14" max="14" width="60.140625" style="176" customWidth="1"/>
    <col min="15" max="15" width="41" style="176" customWidth="1"/>
    <col min="16" max="16" width="0.140625" style="176" customWidth="1"/>
    <col min="17" max="17" width="29" style="176" customWidth="1"/>
    <col min="18" max="18" width="29.42578125" style="176" customWidth="1"/>
    <col min="19" max="19" width="30.7109375" style="176" customWidth="1"/>
    <col min="20" max="20" width="24.570312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95.28515625" style="176" customWidth="1"/>
    <col min="33" max="33" width="26.85546875" style="176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25" style="176" customWidth="1"/>
    <col min="41" max="41" width="33" style="176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31.5703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82.42578125" style="176" customWidth="1"/>
    <col min="55" max="55" width="32.42578125" style="176" customWidth="1"/>
    <col min="56" max="56" width="63.5703125" style="176" customWidth="1"/>
    <col min="57" max="57" width="32" style="176" customWidth="1"/>
    <col min="58" max="58" width="60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7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44.75" customHeight="1" x14ac:dyDescent="0.95">
      <c r="A1" s="231" t="s">
        <v>357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  <c r="AV1" s="231"/>
      <c r="AW1" s="231"/>
      <c r="AX1" s="231"/>
      <c r="AY1" s="231"/>
      <c r="AZ1" s="231"/>
      <c r="BA1" s="231"/>
      <c r="BB1" s="231"/>
      <c r="BC1" s="231"/>
      <c r="BD1" s="231"/>
      <c r="BE1" s="231"/>
      <c r="BF1" s="231"/>
      <c r="BG1" s="231"/>
      <c r="BH1" s="231"/>
      <c r="BI1" s="231"/>
      <c r="BJ1" s="231"/>
      <c r="BK1" s="231"/>
      <c r="BL1" s="231"/>
      <c r="BM1" s="231"/>
      <c r="BN1" s="231"/>
      <c r="BO1" s="231"/>
      <c r="BP1" s="231"/>
      <c r="BQ1" s="231"/>
      <c r="BR1" s="231"/>
      <c r="BS1" s="231"/>
      <c r="BT1" s="231"/>
    </row>
    <row r="2" spans="1:73" s="22" customFormat="1" ht="232.9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342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5" customHeight="1" x14ac:dyDescent="0.25">
      <c r="A3" s="20" t="s">
        <v>336</v>
      </c>
      <c r="B3" s="196">
        <v>41764381</v>
      </c>
      <c r="C3" s="24">
        <v>43480</v>
      </c>
      <c r="D3" s="29">
        <v>65640</v>
      </c>
      <c r="E3" s="29"/>
      <c r="F3" s="20">
        <v>100</v>
      </c>
      <c r="G3" s="20" t="s">
        <v>337</v>
      </c>
      <c r="H3" s="20" t="s">
        <v>338</v>
      </c>
      <c r="I3" s="20" t="s">
        <v>339</v>
      </c>
      <c r="J3" s="232" t="s">
        <v>353</v>
      </c>
      <c r="K3" s="20" t="s">
        <v>340</v>
      </c>
      <c r="L3" s="20"/>
      <c r="M3" s="20"/>
      <c r="N3" s="21"/>
      <c r="O3" s="21">
        <f>O4+O5+O6+O7+O8+O9</f>
        <v>2522.4879999999998</v>
      </c>
      <c r="P3" s="21">
        <f t="shared" ref="P3:U3" si="0">SUM(P4:P9)</f>
        <v>0</v>
      </c>
      <c r="Q3" s="21">
        <f t="shared" si="0"/>
        <v>138.80557999999999</v>
      </c>
      <c r="R3" s="21">
        <f t="shared" si="0"/>
        <v>889.32373999999993</v>
      </c>
      <c r="S3" s="21">
        <f t="shared" si="0"/>
        <v>1430.05</v>
      </c>
      <c r="T3" s="21">
        <f t="shared" si="0"/>
        <v>64.30868000000001</v>
      </c>
      <c r="U3" s="21">
        <f t="shared" si="0"/>
        <v>2522.4879999999998</v>
      </c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 t="s">
        <v>341</v>
      </c>
      <c r="AG3" s="21">
        <f>U4</f>
        <v>68.5</v>
      </c>
      <c r="AH3" s="20"/>
      <c r="AI3" s="20"/>
      <c r="AJ3" s="20"/>
      <c r="AK3" s="20"/>
      <c r="AL3" s="226">
        <v>1</v>
      </c>
      <c r="AM3" s="21">
        <f>U5</f>
        <v>58.91</v>
      </c>
      <c r="AN3" s="20">
        <v>0.15</v>
      </c>
      <c r="AO3" s="21">
        <f>U6</f>
        <v>354.59999999999991</v>
      </c>
      <c r="AP3" s="20"/>
      <c r="AQ3" s="20"/>
      <c r="AR3" s="20"/>
      <c r="AS3" s="20"/>
      <c r="AT3" s="226"/>
      <c r="AU3" s="21"/>
      <c r="AV3" s="20"/>
      <c r="AW3" s="20"/>
      <c r="AX3" s="20"/>
      <c r="AY3" s="20"/>
      <c r="AZ3" s="20"/>
      <c r="BA3" s="20"/>
      <c r="BB3" s="20" t="s">
        <v>354</v>
      </c>
      <c r="BC3" s="21">
        <f>U8</f>
        <v>1778.8</v>
      </c>
      <c r="BD3" s="226" t="s">
        <v>356</v>
      </c>
      <c r="BE3" s="21">
        <f>U9</f>
        <v>261.678</v>
      </c>
      <c r="BF3" s="20"/>
      <c r="BG3" s="21"/>
      <c r="BH3" s="20"/>
      <c r="BI3" s="29"/>
      <c r="BJ3" s="29"/>
      <c r="BK3" s="20"/>
      <c r="BL3" s="20"/>
      <c r="BM3" s="20"/>
      <c r="BN3" s="181">
        <f>AG3+AM3+AO3+BC3+BE3</f>
        <v>2522.4879999999998</v>
      </c>
      <c r="BO3" s="24">
        <v>43660</v>
      </c>
      <c r="BP3" s="179"/>
      <c r="BQ3" s="24">
        <v>43480</v>
      </c>
      <c r="BR3" s="198">
        <v>6</v>
      </c>
      <c r="BS3" s="22">
        <f t="shared" ref="BS3" si="1">BR3*30</f>
        <v>180</v>
      </c>
      <c r="BT3" s="192">
        <f>BQ3+BS3</f>
        <v>43660</v>
      </c>
    </row>
    <row r="4" spans="1:73" s="22" customFormat="1" ht="352.5" customHeight="1" x14ac:dyDescent="0.25">
      <c r="A4" s="20"/>
      <c r="B4" s="196"/>
      <c r="C4" s="24"/>
      <c r="D4" s="29"/>
      <c r="E4" s="29"/>
      <c r="F4" s="20"/>
      <c r="G4" s="20"/>
      <c r="H4" s="20"/>
      <c r="I4" s="20"/>
      <c r="J4" s="233"/>
      <c r="K4" s="20"/>
      <c r="L4" s="20"/>
      <c r="M4" s="20" t="s">
        <v>315</v>
      </c>
      <c r="N4" s="21" t="str">
        <f>AF3</f>
        <v>Реконструкция ВЛ-10 кВ  в части переключения участка ВЛ-10 кВ  на питание от существующей ВЛ-10 кВ с обеспечением разрыва в пролетах опор с установкой одной дополнительной опоры</v>
      </c>
      <c r="O4" s="21">
        <f>41.1+27.4</f>
        <v>68.5</v>
      </c>
      <c r="P4" s="21"/>
      <c r="Q4" s="21">
        <f>O4*0.11</f>
        <v>7.5350000000000001</v>
      </c>
      <c r="R4" s="21">
        <f>O4*0.89</f>
        <v>60.965000000000003</v>
      </c>
      <c r="S4" s="21">
        <v>0</v>
      </c>
      <c r="T4" s="21">
        <v>0</v>
      </c>
      <c r="U4" s="21">
        <f t="shared" ref="U4" si="2">SUM(Q4:T4)</f>
        <v>68.5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0"/>
      <c r="AM4" s="20"/>
      <c r="AN4" s="20"/>
      <c r="AO4" s="20"/>
      <c r="AP4" s="20"/>
      <c r="AQ4" s="20"/>
      <c r="AR4" s="20"/>
      <c r="AS4" s="20"/>
      <c r="AT4" s="200"/>
      <c r="AU4" s="20"/>
      <c r="AV4" s="20"/>
      <c r="AW4" s="20"/>
      <c r="AX4" s="20"/>
      <c r="AY4" s="20"/>
      <c r="AZ4" s="20"/>
      <c r="BA4" s="20"/>
      <c r="BB4" s="20"/>
      <c r="BC4" s="20"/>
      <c r="BD4" s="200"/>
      <c r="BE4" s="21"/>
      <c r="BF4" s="20"/>
      <c r="BG4" s="21"/>
      <c r="BH4" s="20"/>
      <c r="BI4" s="29"/>
      <c r="BJ4" s="29"/>
      <c r="BK4" s="20"/>
      <c r="BL4" s="20"/>
      <c r="BM4" s="20"/>
      <c r="BN4" s="181"/>
      <c r="BO4" s="24"/>
      <c r="BP4" s="179"/>
      <c r="BQ4" s="24"/>
      <c r="BR4" s="198"/>
      <c r="BT4" s="192"/>
    </row>
    <row r="5" spans="1:73" s="22" customFormat="1" ht="217.5" customHeight="1" x14ac:dyDescent="0.25">
      <c r="A5" s="20"/>
      <c r="B5" s="196"/>
      <c r="C5" s="24"/>
      <c r="D5" s="29"/>
      <c r="E5" s="29"/>
      <c r="F5" s="20"/>
      <c r="G5" s="20"/>
      <c r="H5" s="20"/>
      <c r="I5" s="20"/>
      <c r="J5" s="233"/>
      <c r="K5" s="20"/>
      <c r="L5" s="20"/>
      <c r="M5" s="20" t="s">
        <v>316</v>
      </c>
      <c r="N5" s="21">
        <f>AL3</f>
        <v>1</v>
      </c>
      <c r="O5" s="21">
        <f>U5</f>
        <v>58.91</v>
      </c>
      <c r="P5" s="21"/>
      <c r="Q5" s="21">
        <f>4.36</f>
        <v>4.3600000000000003</v>
      </c>
      <c r="R5" s="21">
        <f>7.26</f>
        <v>7.26</v>
      </c>
      <c r="S5" s="21">
        <f>45.49</f>
        <v>45.49</v>
      </c>
      <c r="T5" s="21">
        <f>1.8</f>
        <v>1.8</v>
      </c>
      <c r="U5" s="21">
        <f t="shared" ref="U5" si="3">SUM(Q5:T5)</f>
        <v>58.91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0"/>
      <c r="AM5" s="20"/>
      <c r="AN5" s="20"/>
      <c r="AO5" s="20"/>
      <c r="AP5" s="20"/>
      <c r="AQ5" s="20"/>
      <c r="AR5" s="20"/>
      <c r="AS5" s="20"/>
      <c r="AT5" s="200"/>
      <c r="AU5" s="20"/>
      <c r="AV5" s="20"/>
      <c r="AW5" s="20"/>
      <c r="AX5" s="20"/>
      <c r="AY5" s="20"/>
      <c r="AZ5" s="20"/>
      <c r="BA5" s="20"/>
      <c r="BB5" s="20"/>
      <c r="BC5" s="20"/>
      <c r="BD5" s="200"/>
      <c r="BE5" s="21"/>
      <c r="BF5" s="20"/>
      <c r="BG5" s="21"/>
      <c r="BH5" s="20"/>
      <c r="BI5" s="29"/>
      <c r="BJ5" s="29"/>
      <c r="BK5" s="20"/>
      <c r="BL5" s="20"/>
      <c r="BM5" s="20"/>
      <c r="BN5" s="181"/>
      <c r="BO5" s="24"/>
      <c r="BP5" s="179"/>
      <c r="BQ5" s="24"/>
      <c r="BR5" s="198"/>
      <c r="BT5" s="192"/>
    </row>
    <row r="6" spans="1:73" s="22" customFormat="1" ht="217.5" customHeight="1" x14ac:dyDescent="0.25">
      <c r="A6" s="20"/>
      <c r="B6" s="196"/>
      <c r="C6" s="24"/>
      <c r="D6" s="29"/>
      <c r="E6" s="29"/>
      <c r="F6" s="20"/>
      <c r="G6" s="20"/>
      <c r="H6" s="20"/>
      <c r="I6" s="20"/>
      <c r="J6" s="233"/>
      <c r="K6" s="20"/>
      <c r="L6" s="20"/>
      <c r="M6" s="20" t="s">
        <v>317</v>
      </c>
      <c r="N6" s="21">
        <f>AN3</f>
        <v>0.15</v>
      </c>
      <c r="O6" s="21">
        <f>N6*2364</f>
        <v>354.59999999999997</v>
      </c>
      <c r="P6" s="21"/>
      <c r="Q6" s="21">
        <f>O6*0.11</f>
        <v>39.005999999999993</v>
      </c>
      <c r="R6" s="21">
        <f>O6*0.86</f>
        <v>304.95599999999996</v>
      </c>
      <c r="S6" s="21">
        <v>0</v>
      </c>
      <c r="T6" s="21">
        <f>O6*0.03</f>
        <v>10.637999999999998</v>
      </c>
      <c r="U6" s="21">
        <f t="shared" ref="U6" si="4">SUM(Q6:T6)</f>
        <v>354.59999999999991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0"/>
      <c r="AM6" s="20"/>
      <c r="AN6" s="20"/>
      <c r="AO6" s="20"/>
      <c r="AP6" s="20"/>
      <c r="AQ6" s="20"/>
      <c r="AR6" s="20"/>
      <c r="AS6" s="20"/>
      <c r="AT6" s="200"/>
      <c r="AU6" s="20"/>
      <c r="AV6" s="20"/>
      <c r="AW6" s="20"/>
      <c r="AX6" s="20"/>
      <c r="AY6" s="20"/>
      <c r="AZ6" s="20"/>
      <c r="BA6" s="20"/>
      <c r="BB6" s="20"/>
      <c r="BC6" s="20"/>
      <c r="BD6" s="200"/>
      <c r="BE6" s="21"/>
      <c r="BF6" s="20"/>
      <c r="BG6" s="21"/>
      <c r="BH6" s="20"/>
      <c r="BI6" s="29"/>
      <c r="BJ6" s="29"/>
      <c r="BK6" s="20"/>
      <c r="BL6" s="20"/>
      <c r="BM6" s="20"/>
      <c r="BN6" s="181"/>
      <c r="BO6" s="24"/>
      <c r="BP6" s="179"/>
      <c r="BQ6" s="24"/>
      <c r="BR6" s="198"/>
      <c r="BT6" s="192"/>
    </row>
    <row r="7" spans="1:73" s="22" customFormat="1" ht="217.5" hidden="1" customHeight="1" x14ac:dyDescent="0.25">
      <c r="A7" s="20"/>
      <c r="B7" s="196"/>
      <c r="C7" s="24"/>
      <c r="D7" s="29"/>
      <c r="E7" s="29"/>
      <c r="F7" s="20"/>
      <c r="G7" s="20"/>
      <c r="H7" s="20"/>
      <c r="I7" s="20"/>
      <c r="J7" s="233"/>
      <c r="K7" s="20"/>
      <c r="L7" s="20"/>
      <c r="M7" s="20" t="s">
        <v>318</v>
      </c>
      <c r="N7" s="21">
        <f>AT3</f>
        <v>0</v>
      </c>
      <c r="O7" s="21">
        <v>0</v>
      </c>
      <c r="P7" s="21"/>
      <c r="Q7" s="21">
        <v>0</v>
      </c>
      <c r="R7" s="21">
        <v>0</v>
      </c>
      <c r="S7" s="21">
        <v>0</v>
      </c>
      <c r="T7" s="21">
        <v>0</v>
      </c>
      <c r="U7" s="21">
        <v>0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0"/>
      <c r="AM7" s="20"/>
      <c r="AN7" s="20"/>
      <c r="AO7" s="20"/>
      <c r="AP7" s="20"/>
      <c r="AQ7" s="20"/>
      <c r="AR7" s="20"/>
      <c r="AS7" s="20"/>
      <c r="AT7" s="200"/>
      <c r="AU7" s="20"/>
      <c r="AV7" s="20"/>
      <c r="AW7" s="20"/>
      <c r="AX7" s="20"/>
      <c r="AY7" s="20"/>
      <c r="AZ7" s="20"/>
      <c r="BA7" s="20"/>
      <c r="BB7" s="20"/>
      <c r="BC7" s="20"/>
      <c r="BD7" s="200"/>
      <c r="BE7" s="21"/>
      <c r="BF7" s="20"/>
      <c r="BG7" s="21"/>
      <c r="BH7" s="20"/>
      <c r="BI7" s="29"/>
      <c r="BJ7" s="29"/>
      <c r="BK7" s="20"/>
      <c r="BL7" s="20"/>
      <c r="BM7" s="20"/>
      <c r="BN7" s="181"/>
      <c r="BO7" s="24"/>
      <c r="BP7" s="179"/>
      <c r="BQ7" s="24"/>
      <c r="BR7" s="198"/>
      <c r="BT7" s="192"/>
    </row>
    <row r="8" spans="1:73" s="22" customFormat="1" ht="409.6" customHeight="1" x14ac:dyDescent="0.25">
      <c r="A8" s="20"/>
      <c r="B8" s="196"/>
      <c r="C8" s="24"/>
      <c r="D8" s="29"/>
      <c r="E8" s="29"/>
      <c r="F8" s="20"/>
      <c r="G8" s="20"/>
      <c r="H8" s="20"/>
      <c r="I8" s="20"/>
      <c r="J8" s="233"/>
      <c r="K8" s="20"/>
      <c r="L8" s="20"/>
      <c r="M8" s="20" t="s">
        <v>311</v>
      </c>
      <c r="N8" s="21" t="str">
        <f>BB3</f>
        <v>Реконструкция существующей ТП-10/0,4 кВ в части замены ТП 250 кВА на ТП киоскового типа с двумя силовыми трансформаторами мощностью 2*250 кВА (со Шкафом АСКУЭ в комплекте с УСПД (МЭК-104))</v>
      </c>
      <c r="O8" s="21">
        <f>1643.6+122.63+12.57</f>
        <v>1778.8</v>
      </c>
      <c r="P8" s="21"/>
      <c r="Q8" s="21">
        <f>55.75+0.93+2.44</f>
        <v>59.12</v>
      </c>
      <c r="R8" s="21">
        <f>284.51+11.64+2.8</f>
        <v>298.95</v>
      </c>
      <c r="S8" s="21">
        <f>1272.83+111.73</f>
        <v>1384.56</v>
      </c>
      <c r="T8" s="21">
        <f>30.51+5.66</f>
        <v>36.17</v>
      </c>
      <c r="U8" s="21">
        <f t="shared" ref="U8" si="5">SUM(Q8:T8)</f>
        <v>1778.8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0"/>
      <c r="AM8" s="20"/>
      <c r="AN8" s="20"/>
      <c r="AO8" s="20"/>
      <c r="AP8" s="20"/>
      <c r="AQ8" s="20"/>
      <c r="AR8" s="20"/>
      <c r="AS8" s="20"/>
      <c r="AT8" s="200"/>
      <c r="AU8" s="20"/>
      <c r="AV8" s="20"/>
      <c r="AW8" s="20"/>
      <c r="AX8" s="20"/>
      <c r="AY8" s="20"/>
      <c r="AZ8" s="20"/>
      <c r="BA8" s="20"/>
      <c r="BB8" s="20"/>
      <c r="BC8" s="20"/>
      <c r="BD8" s="200"/>
      <c r="BE8" s="21"/>
      <c r="BF8" s="20"/>
      <c r="BG8" s="21"/>
      <c r="BH8" s="20"/>
      <c r="BI8" s="29"/>
      <c r="BJ8" s="29"/>
      <c r="BK8" s="20"/>
      <c r="BL8" s="20"/>
      <c r="BM8" s="20"/>
      <c r="BN8" s="181"/>
      <c r="BO8" s="24"/>
      <c r="BP8" s="179"/>
      <c r="BQ8" s="24"/>
      <c r="BR8" s="198"/>
      <c r="BT8" s="192"/>
    </row>
    <row r="9" spans="1:73" s="22" customFormat="1" ht="317.25" customHeight="1" x14ac:dyDescent="0.25">
      <c r="A9" s="20"/>
      <c r="B9" s="196"/>
      <c r="C9" s="24"/>
      <c r="D9" s="29"/>
      <c r="E9" s="29"/>
      <c r="F9" s="20"/>
      <c r="G9" s="20"/>
      <c r="H9" s="20"/>
      <c r="I9" s="20"/>
      <c r="J9" s="234"/>
      <c r="K9" s="20"/>
      <c r="L9" s="20"/>
      <c r="M9" s="20" t="s">
        <v>310</v>
      </c>
      <c r="N9" s="21" t="str">
        <f>BD3</f>
        <v>Двухцепная воздушная линия электропередачи 0,4 кВ самонесущим изолированным проводом протяженностью 0,15 км</v>
      </c>
      <c r="O9" s="21">
        <f>(0.15*1124)+(0.15*620.52)</f>
        <v>261.678</v>
      </c>
      <c r="P9" s="21"/>
      <c r="Q9" s="21">
        <f>O9*0.11</f>
        <v>28.784579999999998</v>
      </c>
      <c r="R9" s="21">
        <f>O9*0.83</f>
        <v>217.19273999999999</v>
      </c>
      <c r="S9" s="21">
        <v>0</v>
      </c>
      <c r="T9" s="21">
        <f>O9*0.06</f>
        <v>15.700679999999998</v>
      </c>
      <c r="U9" s="21">
        <f t="shared" ref="U9" si="6">SUM(Q9:T9)</f>
        <v>261.678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0"/>
      <c r="AM9" s="20"/>
      <c r="AN9" s="20"/>
      <c r="AO9" s="20"/>
      <c r="AP9" s="20"/>
      <c r="AQ9" s="20"/>
      <c r="AR9" s="20"/>
      <c r="AS9" s="20"/>
      <c r="AT9" s="200"/>
      <c r="AU9" s="20"/>
      <c r="AV9" s="20"/>
      <c r="AW9" s="20"/>
      <c r="AX9" s="20"/>
      <c r="AY9" s="20"/>
      <c r="AZ9" s="20"/>
      <c r="BA9" s="20"/>
      <c r="BB9" s="20"/>
      <c r="BC9" s="20"/>
      <c r="BD9" s="200"/>
      <c r="BE9" s="21"/>
      <c r="BF9" s="20"/>
      <c r="BG9" s="21"/>
      <c r="BH9" s="20"/>
      <c r="BI9" s="29"/>
      <c r="BJ9" s="29"/>
      <c r="BK9" s="20"/>
      <c r="BL9" s="20"/>
      <c r="BM9" s="20"/>
      <c r="BN9" s="181"/>
      <c r="BO9" s="24"/>
      <c r="BP9" s="179"/>
      <c r="BQ9" s="24"/>
      <c r="BR9" s="198"/>
      <c r="BT9" s="192"/>
    </row>
    <row r="10" spans="1:73" s="223" customFormat="1" ht="409.5" x14ac:dyDescent="0.25">
      <c r="A10" s="235" t="s">
        <v>343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7"/>
      <c r="O10" s="218">
        <f>O3</f>
        <v>2522.4879999999998</v>
      </c>
      <c r="P10" s="218">
        <f t="shared" ref="P10:BN10" si="7">P3</f>
        <v>0</v>
      </c>
      <c r="Q10" s="218">
        <f t="shared" si="7"/>
        <v>138.80557999999999</v>
      </c>
      <c r="R10" s="218">
        <f t="shared" si="7"/>
        <v>889.32373999999993</v>
      </c>
      <c r="S10" s="218">
        <f t="shared" si="7"/>
        <v>1430.05</v>
      </c>
      <c r="T10" s="218">
        <f t="shared" si="7"/>
        <v>64.30868000000001</v>
      </c>
      <c r="U10" s="218">
        <f t="shared" si="7"/>
        <v>2522.4879999999998</v>
      </c>
      <c r="V10" s="218">
        <f t="shared" si="7"/>
        <v>0</v>
      </c>
      <c r="W10" s="218">
        <f t="shared" si="7"/>
        <v>0</v>
      </c>
      <c r="X10" s="218">
        <f t="shared" si="7"/>
        <v>0</v>
      </c>
      <c r="Y10" s="218">
        <f t="shared" si="7"/>
        <v>0</v>
      </c>
      <c r="Z10" s="218">
        <f t="shared" si="7"/>
        <v>0</v>
      </c>
      <c r="AA10" s="218">
        <f t="shared" si="7"/>
        <v>0</v>
      </c>
      <c r="AB10" s="218">
        <f t="shared" si="7"/>
        <v>0</v>
      </c>
      <c r="AC10" s="218">
        <f t="shared" si="7"/>
        <v>0</v>
      </c>
      <c r="AD10" s="218">
        <f t="shared" si="7"/>
        <v>0</v>
      </c>
      <c r="AE10" s="218">
        <f t="shared" si="7"/>
        <v>0</v>
      </c>
      <c r="AF10" s="218" t="str">
        <f t="shared" si="7"/>
        <v>Реконструкция ВЛ-10 кВ  в части переключения участка ВЛ-10 кВ  на питание от существующей ВЛ-10 кВ с обеспечением разрыва в пролетах опор с установкой одной дополнительной опоры</v>
      </c>
      <c r="AG10" s="218">
        <f t="shared" si="7"/>
        <v>68.5</v>
      </c>
      <c r="AH10" s="218">
        <f t="shared" si="7"/>
        <v>0</v>
      </c>
      <c r="AI10" s="218">
        <f t="shared" si="7"/>
        <v>0</v>
      </c>
      <c r="AJ10" s="218">
        <f t="shared" si="7"/>
        <v>0</v>
      </c>
      <c r="AK10" s="218">
        <f t="shared" si="7"/>
        <v>0</v>
      </c>
      <c r="AL10" s="218">
        <f t="shared" si="7"/>
        <v>1</v>
      </c>
      <c r="AM10" s="218">
        <f t="shared" si="7"/>
        <v>58.91</v>
      </c>
      <c r="AN10" s="218">
        <f t="shared" si="7"/>
        <v>0.15</v>
      </c>
      <c r="AO10" s="218">
        <f t="shared" si="7"/>
        <v>354.59999999999991</v>
      </c>
      <c r="AP10" s="218">
        <f t="shared" si="7"/>
        <v>0</v>
      </c>
      <c r="AQ10" s="218">
        <f t="shared" si="7"/>
        <v>0</v>
      </c>
      <c r="AR10" s="218">
        <f t="shared" si="7"/>
        <v>0</v>
      </c>
      <c r="AS10" s="218">
        <f t="shared" si="7"/>
        <v>0</v>
      </c>
      <c r="AT10" s="218">
        <f t="shared" si="7"/>
        <v>0</v>
      </c>
      <c r="AU10" s="218">
        <f t="shared" si="7"/>
        <v>0</v>
      </c>
      <c r="AV10" s="218">
        <f t="shared" si="7"/>
        <v>0</v>
      </c>
      <c r="AW10" s="218">
        <f t="shared" si="7"/>
        <v>0</v>
      </c>
      <c r="AX10" s="218">
        <f t="shared" si="7"/>
        <v>0</v>
      </c>
      <c r="AY10" s="218">
        <f t="shared" si="7"/>
        <v>0</v>
      </c>
      <c r="AZ10" s="218">
        <f t="shared" si="7"/>
        <v>0</v>
      </c>
      <c r="BA10" s="218">
        <f t="shared" si="7"/>
        <v>0</v>
      </c>
      <c r="BB10" s="218" t="s">
        <v>355</v>
      </c>
      <c r="BC10" s="218">
        <f t="shared" si="7"/>
        <v>1778.8</v>
      </c>
      <c r="BD10" s="218" t="str">
        <f t="shared" si="7"/>
        <v>Двухцепная воздушная линия электропередачи 0,4 кВ самонесущим изолированным проводом протяженностью 0,15 км</v>
      </c>
      <c r="BE10" s="218">
        <f t="shared" si="7"/>
        <v>261.678</v>
      </c>
      <c r="BF10" s="218">
        <f t="shared" si="7"/>
        <v>0</v>
      </c>
      <c r="BG10" s="218">
        <f t="shared" si="7"/>
        <v>0</v>
      </c>
      <c r="BH10" s="218">
        <f t="shared" si="7"/>
        <v>0</v>
      </c>
      <c r="BI10" s="218">
        <f t="shared" si="7"/>
        <v>0</v>
      </c>
      <c r="BJ10" s="218">
        <f t="shared" si="7"/>
        <v>0</v>
      </c>
      <c r="BK10" s="218">
        <f t="shared" si="7"/>
        <v>0</v>
      </c>
      <c r="BL10" s="218">
        <f t="shared" si="7"/>
        <v>0</v>
      </c>
      <c r="BM10" s="218">
        <f t="shared" si="7"/>
        <v>0</v>
      </c>
      <c r="BN10" s="218">
        <f t="shared" si="7"/>
        <v>2522.4879999999998</v>
      </c>
      <c r="BO10" s="219"/>
      <c r="BP10" s="220"/>
      <c r="BQ10" s="221"/>
      <c r="BR10" s="222"/>
      <c r="BT10" s="224"/>
      <c r="BU10" s="225"/>
    </row>
    <row r="11" spans="1:73" s="22" customFormat="1" ht="117" customHeight="1" x14ac:dyDescent="0.25">
      <c r="A11" s="209"/>
      <c r="B11" s="210"/>
      <c r="C11" s="211"/>
      <c r="D11" s="212"/>
      <c r="E11" s="212"/>
      <c r="F11" s="213"/>
      <c r="G11" s="210"/>
      <c r="H11" s="210"/>
      <c r="I11" s="210"/>
      <c r="J11" s="210"/>
      <c r="K11" s="210"/>
      <c r="L11" s="213"/>
      <c r="M11" s="213"/>
      <c r="N11" s="213"/>
      <c r="O11" s="214"/>
      <c r="P11" s="214"/>
      <c r="Q11" s="214"/>
      <c r="R11" s="214"/>
      <c r="S11" s="214"/>
      <c r="T11" s="214"/>
      <c r="U11" s="214"/>
      <c r="V11" s="215"/>
      <c r="W11" s="215"/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3"/>
      <c r="BC11" s="214"/>
      <c r="BD11" s="213"/>
      <c r="BE11" s="214"/>
      <c r="BF11" s="214"/>
      <c r="BG11" s="215"/>
      <c r="BH11" s="213"/>
      <c r="BI11" s="216"/>
      <c r="BJ11" s="216"/>
      <c r="BK11" s="215"/>
      <c r="BL11" s="215"/>
      <c r="BM11" s="215"/>
      <c r="BN11" s="215"/>
      <c r="BO11" s="211"/>
      <c r="BP11" s="215"/>
      <c r="BQ11" s="201"/>
      <c r="BR11" s="196"/>
      <c r="BT11" s="192"/>
      <c r="BU11" s="25"/>
    </row>
    <row r="12" spans="1:73" s="22" customFormat="1" ht="229.5" customHeight="1" x14ac:dyDescent="0.25">
      <c r="A12" s="217" t="s">
        <v>344</v>
      </c>
      <c r="B12" s="206"/>
      <c r="C12" s="26"/>
      <c r="D12" s="207"/>
      <c r="E12" s="207"/>
      <c r="F12" s="180"/>
      <c r="G12" s="206"/>
      <c r="H12" s="206"/>
      <c r="I12" s="206"/>
      <c r="J12" s="217" t="s">
        <v>348</v>
      </c>
      <c r="K12" s="206"/>
      <c r="L12" s="217" t="s">
        <v>349</v>
      </c>
      <c r="M12" s="180"/>
      <c r="N12" s="180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180"/>
      <c r="AI12" s="40"/>
      <c r="AJ12" s="40"/>
      <c r="AK12" s="36"/>
      <c r="AL12" s="180"/>
      <c r="AM12" s="40"/>
      <c r="AN12" s="40"/>
      <c r="AO12" s="36"/>
      <c r="AP12" s="36"/>
      <c r="AQ12" s="36"/>
      <c r="AR12" s="36"/>
      <c r="AS12" s="36"/>
      <c r="AT12" s="180"/>
      <c r="AU12" s="40"/>
      <c r="AV12" s="36"/>
      <c r="AW12" s="36"/>
      <c r="AX12" s="36"/>
      <c r="AY12" s="36"/>
      <c r="AZ12" s="36"/>
      <c r="BA12" s="36"/>
      <c r="BB12" s="36"/>
      <c r="BC12" s="36"/>
      <c r="BD12" s="180"/>
      <c r="BE12" s="40"/>
      <c r="BF12" s="40"/>
      <c r="BG12" s="36"/>
      <c r="BH12" s="180"/>
      <c r="BI12" s="40"/>
      <c r="BJ12" s="180"/>
      <c r="BK12" s="36"/>
      <c r="BL12" s="36"/>
      <c r="BM12" s="36"/>
      <c r="BN12" s="36"/>
      <c r="BO12" s="26"/>
      <c r="BP12" s="36"/>
      <c r="BQ12" s="201"/>
      <c r="BR12" s="196"/>
      <c r="BT12" s="192"/>
      <c r="BU12" s="25"/>
    </row>
    <row r="13" spans="1:73" s="22" customFormat="1" ht="229.5" customHeight="1" x14ac:dyDescent="0.25">
      <c r="A13" s="217" t="s">
        <v>345</v>
      </c>
      <c r="B13" s="206"/>
      <c r="C13" s="26"/>
      <c r="D13" s="207"/>
      <c r="E13" s="207"/>
      <c r="F13" s="180"/>
      <c r="G13" s="206"/>
      <c r="H13" s="206"/>
      <c r="I13" s="206"/>
      <c r="J13" s="217" t="s">
        <v>348</v>
      </c>
      <c r="K13" s="206"/>
      <c r="L13" s="217" t="s">
        <v>350</v>
      </c>
      <c r="M13" s="180"/>
      <c r="N13" s="180"/>
      <c r="O13" s="208"/>
      <c r="P13" s="208"/>
      <c r="Q13" s="208"/>
      <c r="R13" s="208"/>
      <c r="S13" s="208"/>
      <c r="T13" s="208"/>
      <c r="U13" s="208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180"/>
      <c r="BC13" s="208"/>
      <c r="BD13" s="180"/>
      <c r="BE13" s="208"/>
      <c r="BF13" s="208"/>
      <c r="BG13" s="36"/>
      <c r="BH13" s="180"/>
      <c r="BI13" s="40"/>
      <c r="BJ13" s="40"/>
      <c r="BK13" s="36"/>
      <c r="BL13" s="36"/>
      <c r="BM13" s="36"/>
      <c r="BN13" s="36"/>
      <c r="BO13" s="26"/>
      <c r="BP13" s="36"/>
      <c r="BQ13" s="201"/>
      <c r="BR13" s="196"/>
      <c r="BT13" s="192"/>
      <c r="BU13" s="25"/>
    </row>
    <row r="14" spans="1:73" s="22" customFormat="1" ht="229.5" customHeight="1" x14ac:dyDescent="0.25">
      <c r="A14" s="217" t="s">
        <v>346</v>
      </c>
      <c r="B14" s="206"/>
      <c r="C14" s="26"/>
      <c r="D14" s="207"/>
      <c r="E14" s="207"/>
      <c r="F14" s="180"/>
      <c r="G14" s="206"/>
      <c r="H14" s="206"/>
      <c r="I14" s="206"/>
      <c r="J14" s="217" t="s">
        <v>348</v>
      </c>
      <c r="K14" s="206"/>
      <c r="L14" s="217" t="s">
        <v>351</v>
      </c>
      <c r="M14" s="180"/>
      <c r="N14" s="208"/>
      <c r="O14" s="208"/>
      <c r="P14" s="208"/>
      <c r="Q14" s="208"/>
      <c r="R14" s="208"/>
      <c r="S14" s="208"/>
      <c r="T14" s="208"/>
      <c r="U14" s="208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180"/>
      <c r="BC14" s="208"/>
      <c r="BD14" s="180"/>
      <c r="BE14" s="208"/>
      <c r="BF14" s="208"/>
      <c r="BG14" s="36"/>
      <c r="BH14" s="180"/>
      <c r="BI14" s="40"/>
      <c r="BJ14" s="40"/>
      <c r="BK14" s="36"/>
      <c r="BL14" s="36"/>
      <c r="BM14" s="36"/>
      <c r="BN14" s="36"/>
      <c r="BO14" s="26"/>
      <c r="BP14" s="36"/>
      <c r="BQ14" s="201"/>
      <c r="BR14" s="196"/>
      <c r="BT14" s="192"/>
      <c r="BU14" s="25"/>
    </row>
    <row r="15" spans="1:73" s="22" customFormat="1" ht="229.5" customHeight="1" x14ac:dyDescent="0.25">
      <c r="A15" s="217" t="s">
        <v>347</v>
      </c>
      <c r="B15" s="206"/>
      <c r="C15" s="26"/>
      <c r="D15" s="207"/>
      <c r="E15" s="207"/>
      <c r="F15" s="180"/>
      <c r="G15" s="206"/>
      <c r="H15" s="206"/>
      <c r="I15" s="206"/>
      <c r="J15" s="217" t="s">
        <v>348</v>
      </c>
      <c r="K15" s="206"/>
      <c r="L15" s="217" t="s">
        <v>352</v>
      </c>
      <c r="M15" s="180"/>
      <c r="N15" s="180"/>
      <c r="O15" s="208"/>
      <c r="P15" s="208"/>
      <c r="Q15" s="208"/>
      <c r="R15" s="208"/>
      <c r="S15" s="208"/>
      <c r="T15" s="208"/>
      <c r="U15" s="208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180"/>
      <c r="BE15" s="36"/>
      <c r="BF15" s="180"/>
      <c r="BG15" s="36"/>
      <c r="BH15" s="180"/>
      <c r="BI15" s="40"/>
      <c r="BJ15" s="40"/>
      <c r="BK15" s="36"/>
      <c r="BL15" s="36"/>
      <c r="BM15" s="36"/>
      <c r="BN15" s="36"/>
      <c r="BO15" s="26"/>
      <c r="BP15" s="36"/>
      <c r="BQ15" s="201"/>
      <c r="BR15" s="196"/>
      <c r="BT15" s="192"/>
      <c r="BU15" s="25"/>
    </row>
    <row r="16" spans="1:73" s="22" customFormat="1" ht="409.5" customHeight="1" x14ac:dyDescent="0.25">
      <c r="A16" s="202"/>
      <c r="B16" s="203"/>
      <c r="C16" s="204"/>
      <c r="D16" s="205"/>
      <c r="E16" s="205"/>
      <c r="F16" s="200"/>
      <c r="G16" s="203"/>
      <c r="H16" s="203"/>
      <c r="I16" s="203"/>
      <c r="J16" s="203"/>
      <c r="K16" s="203"/>
      <c r="L16" s="200"/>
      <c r="M16" s="200"/>
      <c r="N16" s="200"/>
      <c r="O16" s="182"/>
      <c r="P16" s="182"/>
      <c r="Q16" s="182"/>
      <c r="R16" s="182"/>
      <c r="S16" s="182"/>
      <c r="T16" s="182"/>
      <c r="U16" s="182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200"/>
      <c r="AJ16" s="181"/>
      <c r="AK16" s="181"/>
      <c r="AL16" s="181"/>
      <c r="AM16" s="200"/>
      <c r="AN16" s="181"/>
      <c r="AO16" s="181"/>
      <c r="AP16" s="181"/>
      <c r="AQ16" s="181"/>
      <c r="AR16" s="181"/>
      <c r="AS16" s="181"/>
      <c r="AT16" s="181"/>
      <c r="AU16" s="181"/>
      <c r="AV16" s="181"/>
      <c r="AW16" s="181"/>
      <c r="AX16" s="181"/>
      <c r="AY16" s="181"/>
      <c r="AZ16" s="181"/>
      <c r="BA16" s="181"/>
      <c r="BB16" s="181"/>
      <c r="BC16" s="181"/>
      <c r="BD16" s="200"/>
      <c r="BE16" s="181"/>
      <c r="BF16" s="200"/>
      <c r="BG16" s="181"/>
      <c r="BH16" s="200"/>
      <c r="BI16" s="182"/>
      <c r="BJ16" s="182"/>
      <c r="BK16" s="181"/>
      <c r="BL16" s="181"/>
      <c r="BM16" s="181"/>
      <c r="BN16" s="181"/>
      <c r="BO16" s="204"/>
      <c r="BP16" s="181"/>
      <c r="BQ16" s="193"/>
      <c r="BR16" s="196"/>
      <c r="BT16" s="192"/>
      <c r="BU16" s="25"/>
    </row>
    <row r="17" spans="1:73" s="22" customFormat="1" ht="347.2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3"/>
      <c r="P17" s="23"/>
      <c r="Q17" s="23"/>
      <c r="R17" s="23"/>
      <c r="S17" s="23"/>
      <c r="T17" s="23"/>
      <c r="U17" s="23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0"/>
      <c r="AJ17" s="20"/>
      <c r="AK17" s="21"/>
      <c r="AL17" s="181"/>
      <c r="AM17" s="20"/>
      <c r="AN17" s="20"/>
      <c r="AO17" s="21"/>
      <c r="AP17" s="21"/>
      <c r="AQ17" s="21"/>
      <c r="AR17" s="21"/>
      <c r="AS17" s="21"/>
      <c r="AT17" s="200"/>
      <c r="AU17" s="21"/>
      <c r="AV17" s="21"/>
      <c r="AW17" s="21"/>
      <c r="AX17" s="21"/>
      <c r="AY17" s="21"/>
      <c r="AZ17" s="21"/>
      <c r="BA17" s="21"/>
      <c r="BB17" s="21"/>
      <c r="BC17" s="21"/>
      <c r="BD17" s="200"/>
      <c r="BE17" s="21"/>
      <c r="BF17" s="20"/>
      <c r="BG17" s="21"/>
      <c r="BH17" s="20"/>
      <c r="BI17" s="23"/>
      <c r="BJ17" s="23"/>
      <c r="BK17" s="21"/>
      <c r="BL17" s="21"/>
      <c r="BM17" s="21"/>
      <c r="BN17" s="181"/>
      <c r="BO17" s="24"/>
      <c r="BP17" s="21"/>
      <c r="BQ17" s="193"/>
      <c r="BR17" s="196"/>
      <c r="BT17" s="192"/>
      <c r="BU17" s="25"/>
    </row>
    <row r="18" spans="1:73" s="22" customFormat="1" ht="262.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3"/>
      <c r="P18" s="20"/>
      <c r="Q18" s="23"/>
      <c r="R18" s="23"/>
      <c r="S18" s="23"/>
      <c r="T18" s="23"/>
      <c r="U18" s="23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1"/>
      <c r="AJ18" s="20"/>
      <c r="AK18" s="21"/>
      <c r="AL18" s="200"/>
      <c r="AM18" s="21"/>
      <c r="AN18" s="20"/>
      <c r="AO18" s="21"/>
      <c r="AP18" s="21"/>
      <c r="AQ18" s="21"/>
      <c r="AR18" s="21"/>
      <c r="AS18" s="21"/>
      <c r="AT18" s="200"/>
      <c r="AU18" s="21"/>
      <c r="AV18" s="21"/>
      <c r="AW18" s="21"/>
      <c r="AX18" s="21"/>
      <c r="AY18" s="21"/>
      <c r="AZ18" s="21"/>
      <c r="BA18" s="21"/>
      <c r="BB18" s="21"/>
      <c r="BC18" s="21"/>
      <c r="BD18" s="200"/>
      <c r="BE18" s="181"/>
      <c r="BF18" s="20"/>
      <c r="BG18" s="21"/>
      <c r="BH18" s="20"/>
      <c r="BI18" s="23"/>
      <c r="BJ18" s="23"/>
      <c r="BK18" s="21"/>
      <c r="BL18" s="21"/>
      <c r="BM18" s="21"/>
      <c r="BN18" s="181"/>
      <c r="BO18" s="24"/>
      <c r="BP18" s="21"/>
      <c r="BQ18" s="193"/>
      <c r="BR18" s="196"/>
      <c r="BT18" s="192"/>
      <c r="BU18" s="25"/>
    </row>
    <row r="19" spans="1:73" s="22" customFormat="1" ht="204.7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3"/>
      <c r="P19" s="20"/>
      <c r="Q19" s="23"/>
      <c r="R19" s="23"/>
      <c r="S19" s="23"/>
      <c r="T19" s="23"/>
      <c r="U19" s="23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1"/>
      <c r="AJ19" s="20"/>
      <c r="AK19" s="21"/>
      <c r="AL19" s="200"/>
      <c r="AM19" s="21"/>
      <c r="AN19" s="20"/>
      <c r="AO19" s="21"/>
      <c r="AP19" s="21"/>
      <c r="AQ19" s="21"/>
      <c r="AR19" s="21"/>
      <c r="AS19" s="21"/>
      <c r="AT19" s="200"/>
      <c r="AU19" s="21"/>
      <c r="AV19" s="21"/>
      <c r="AW19" s="21"/>
      <c r="AX19" s="21"/>
      <c r="AY19" s="21"/>
      <c r="AZ19" s="21"/>
      <c r="BA19" s="21"/>
      <c r="BB19" s="21"/>
      <c r="BC19" s="21"/>
      <c r="BD19" s="200"/>
      <c r="BE19" s="181"/>
      <c r="BF19" s="20"/>
      <c r="BG19" s="21"/>
      <c r="BH19" s="20"/>
      <c r="BI19" s="23"/>
      <c r="BJ19" s="23"/>
      <c r="BK19" s="21"/>
      <c r="BL19" s="21"/>
      <c r="BM19" s="21"/>
      <c r="BN19" s="181"/>
      <c r="BO19" s="24"/>
      <c r="BP19" s="21"/>
      <c r="BQ19" s="193"/>
      <c r="BR19" s="196"/>
      <c r="BT19" s="192"/>
      <c r="BU19" s="25"/>
    </row>
    <row r="20" spans="1:73" s="22" customFormat="1" ht="204.7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3"/>
      <c r="P20" s="20"/>
      <c r="Q20" s="23"/>
      <c r="R20" s="23"/>
      <c r="S20" s="23"/>
      <c r="T20" s="23"/>
      <c r="U20" s="23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1"/>
      <c r="AJ20" s="20"/>
      <c r="AK20" s="21"/>
      <c r="AL20" s="200"/>
      <c r="AM20" s="21"/>
      <c r="AN20" s="20"/>
      <c r="AO20" s="21"/>
      <c r="AP20" s="21"/>
      <c r="AQ20" s="21"/>
      <c r="AR20" s="21"/>
      <c r="AS20" s="21"/>
      <c r="AT20" s="200"/>
      <c r="AU20" s="21"/>
      <c r="AV20" s="21"/>
      <c r="AW20" s="21"/>
      <c r="AX20" s="21"/>
      <c r="AY20" s="21"/>
      <c r="AZ20" s="21"/>
      <c r="BA20" s="21"/>
      <c r="BB20" s="21"/>
      <c r="BC20" s="21"/>
      <c r="BD20" s="200"/>
      <c r="BE20" s="181"/>
      <c r="BF20" s="20"/>
      <c r="BG20" s="21"/>
      <c r="BH20" s="20"/>
      <c r="BI20" s="23"/>
      <c r="BJ20" s="23"/>
      <c r="BK20" s="21"/>
      <c r="BL20" s="21"/>
      <c r="BM20" s="21"/>
      <c r="BN20" s="181"/>
      <c r="BO20" s="24"/>
      <c r="BP20" s="21"/>
      <c r="BQ20" s="193"/>
      <c r="BR20" s="196"/>
      <c r="BT20" s="192"/>
      <c r="BU20" s="25"/>
    </row>
    <row r="21" spans="1:73" s="22" customFormat="1" ht="409.6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9"/>
      <c r="P21" s="29"/>
      <c r="Q21" s="29"/>
      <c r="R21" s="29"/>
      <c r="S21" s="29"/>
      <c r="T21" s="29"/>
      <c r="U21" s="29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1"/>
      <c r="AM21" s="21"/>
      <c r="AN21" s="21"/>
      <c r="AO21" s="21"/>
      <c r="AP21" s="21"/>
      <c r="AQ21" s="21"/>
      <c r="AR21" s="21"/>
      <c r="AS21" s="21"/>
      <c r="AT21" s="200"/>
      <c r="AU21" s="23"/>
      <c r="AV21" s="21"/>
      <c r="AW21" s="21"/>
      <c r="AX21" s="21"/>
      <c r="AY21" s="21"/>
      <c r="AZ21" s="21"/>
      <c r="BA21" s="21"/>
      <c r="BB21" s="21"/>
      <c r="BC21" s="21"/>
      <c r="BD21" s="200"/>
      <c r="BE21" s="181"/>
      <c r="BF21" s="20"/>
      <c r="BG21" s="21"/>
      <c r="BH21" s="20"/>
      <c r="BI21" s="23"/>
      <c r="BJ21" s="23"/>
      <c r="BK21" s="21"/>
      <c r="BL21" s="21"/>
      <c r="BM21" s="21"/>
      <c r="BN21" s="181"/>
      <c r="BO21" s="24"/>
      <c r="BP21" s="21"/>
      <c r="BQ21" s="193"/>
      <c r="BR21" s="196"/>
      <c r="BT21" s="192"/>
      <c r="BU21" s="25"/>
    </row>
    <row r="22" spans="1:73" s="22" customFormat="1" ht="204.7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32"/>
      <c r="N22" s="20"/>
      <c r="O22" s="23"/>
      <c r="P22" s="23"/>
      <c r="Q22" s="23"/>
      <c r="R22" s="23"/>
      <c r="S22" s="23"/>
      <c r="T22" s="23"/>
      <c r="U22" s="23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1"/>
      <c r="AM22" s="21"/>
      <c r="AN22" s="21"/>
      <c r="AO22" s="21"/>
      <c r="AP22" s="21"/>
      <c r="AQ22" s="21"/>
      <c r="AR22" s="21"/>
      <c r="AS22" s="21"/>
      <c r="AT22" s="181"/>
      <c r="AU22" s="21"/>
      <c r="AV22" s="21"/>
      <c r="AW22" s="21"/>
      <c r="AX22" s="21"/>
      <c r="AY22" s="21"/>
      <c r="AZ22" s="21"/>
      <c r="BA22" s="21"/>
      <c r="BB22" s="21"/>
      <c r="BC22" s="21"/>
      <c r="BD22" s="181"/>
      <c r="BE22" s="181"/>
      <c r="BF22" s="21"/>
      <c r="BG22" s="21"/>
      <c r="BH22" s="20"/>
      <c r="BI22" s="23"/>
      <c r="BJ22" s="23"/>
      <c r="BK22" s="21"/>
      <c r="BL22" s="21"/>
      <c r="BM22" s="21"/>
      <c r="BN22" s="181"/>
      <c r="BO22" s="24"/>
      <c r="BP22" s="21"/>
      <c r="BQ22" s="193"/>
      <c r="BR22" s="196"/>
      <c r="BT22" s="192"/>
      <c r="BU22" s="25"/>
    </row>
    <row r="23" spans="1:73" s="22" customFormat="1" ht="223.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33"/>
      <c r="N23" s="20"/>
      <c r="O23" s="20"/>
      <c r="P23" s="20"/>
      <c r="Q23" s="20"/>
      <c r="R23" s="20"/>
      <c r="S23" s="20"/>
      <c r="T23" s="20"/>
      <c r="U23" s="20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0"/>
      <c r="AJ23" s="20"/>
      <c r="AK23" s="21"/>
      <c r="AL23" s="200"/>
      <c r="AM23" s="20"/>
      <c r="AN23" s="20"/>
      <c r="AO23" s="20"/>
      <c r="AP23" s="20"/>
      <c r="AQ23" s="21"/>
      <c r="AR23" s="21"/>
      <c r="AS23" s="21"/>
      <c r="AT23" s="200"/>
      <c r="AU23" s="20"/>
      <c r="AV23" s="21"/>
      <c r="AW23" s="21"/>
      <c r="AX23" s="21"/>
      <c r="AY23" s="21"/>
      <c r="AZ23" s="21"/>
      <c r="BA23" s="21"/>
      <c r="BB23" s="21"/>
      <c r="BC23" s="21"/>
      <c r="BD23" s="200"/>
      <c r="BE23" s="20"/>
      <c r="BF23" s="20"/>
      <c r="BG23" s="20"/>
      <c r="BH23" s="20"/>
      <c r="BI23" s="23"/>
      <c r="BJ23" s="23"/>
      <c r="BK23" s="21"/>
      <c r="BL23" s="21"/>
      <c r="BM23" s="21"/>
      <c r="BN23" s="181"/>
      <c r="BO23" s="24"/>
      <c r="BP23" s="21"/>
      <c r="BQ23" s="193"/>
      <c r="BR23" s="196"/>
      <c r="BT23" s="192"/>
      <c r="BU23" s="25"/>
    </row>
    <row r="24" spans="1:73" s="22" customFormat="1" ht="408.7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33"/>
      <c r="N24" s="20"/>
      <c r="O24" s="20"/>
      <c r="P24" s="20"/>
      <c r="Q24" s="20"/>
      <c r="R24" s="20"/>
      <c r="S24" s="20"/>
      <c r="T24" s="20"/>
      <c r="U24" s="20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200"/>
      <c r="AM24" s="20"/>
      <c r="AN24" s="20"/>
      <c r="AO24" s="21"/>
      <c r="AP24" s="21"/>
      <c r="AQ24" s="21"/>
      <c r="AR24" s="21"/>
      <c r="AS24" s="21"/>
      <c r="AT24" s="200"/>
      <c r="AU24" s="20"/>
      <c r="AV24" s="21"/>
      <c r="AW24" s="21"/>
      <c r="AX24" s="21"/>
      <c r="AY24" s="21"/>
      <c r="AZ24" s="21"/>
      <c r="BA24" s="21"/>
      <c r="BB24" s="21"/>
      <c r="BC24" s="21"/>
      <c r="BD24" s="200"/>
      <c r="BE24" s="200"/>
      <c r="BF24" s="20"/>
      <c r="BG24" s="20"/>
      <c r="BH24" s="20"/>
      <c r="BI24" s="23"/>
      <c r="BJ24" s="23"/>
      <c r="BK24" s="21"/>
      <c r="BL24" s="21"/>
      <c r="BM24" s="21"/>
      <c r="BN24" s="181"/>
      <c r="BO24" s="24"/>
      <c r="BP24" s="21"/>
      <c r="BQ24" s="193"/>
      <c r="BR24" s="196"/>
      <c r="BT24" s="192"/>
      <c r="BU24" s="25"/>
    </row>
    <row r="25" spans="1:73" s="22" customFormat="1" ht="223.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33"/>
      <c r="N25" s="20"/>
      <c r="O25" s="20"/>
      <c r="P25" s="20"/>
      <c r="Q25" s="20"/>
      <c r="R25" s="20"/>
      <c r="S25" s="20"/>
      <c r="T25" s="20"/>
      <c r="U25" s="20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200"/>
      <c r="AM25" s="20"/>
      <c r="AN25" s="20"/>
      <c r="AO25" s="21"/>
      <c r="AP25" s="21"/>
      <c r="AQ25" s="21"/>
      <c r="AR25" s="21"/>
      <c r="AS25" s="21"/>
      <c r="AT25" s="200"/>
      <c r="AU25" s="20"/>
      <c r="AV25" s="21"/>
      <c r="AW25" s="21"/>
      <c r="AX25" s="21"/>
      <c r="AY25" s="21"/>
      <c r="AZ25" s="21"/>
      <c r="BA25" s="21"/>
      <c r="BB25" s="21"/>
      <c r="BC25" s="21"/>
      <c r="BD25" s="200"/>
      <c r="BE25" s="200"/>
      <c r="BF25" s="20"/>
      <c r="BG25" s="20"/>
      <c r="BH25" s="20"/>
      <c r="BI25" s="23"/>
      <c r="BJ25" s="23"/>
      <c r="BK25" s="21"/>
      <c r="BL25" s="21"/>
      <c r="BM25" s="21"/>
      <c r="BN25" s="181"/>
      <c r="BO25" s="24"/>
      <c r="BP25" s="21"/>
      <c r="BQ25" s="193"/>
      <c r="BR25" s="196"/>
      <c r="BT25" s="192"/>
      <c r="BU25" s="25"/>
    </row>
    <row r="26" spans="1:73" s="22" customFormat="1" ht="297.7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9"/>
      <c r="P26" s="29"/>
      <c r="Q26" s="29"/>
      <c r="R26" s="29"/>
      <c r="S26" s="29"/>
      <c r="T26" s="29"/>
      <c r="U26" s="29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181"/>
      <c r="AU26" s="21"/>
      <c r="AV26" s="21"/>
      <c r="AW26" s="21"/>
      <c r="AX26" s="21"/>
      <c r="AY26" s="21"/>
      <c r="AZ26" s="21"/>
      <c r="BA26" s="21"/>
      <c r="BB26" s="21"/>
      <c r="BC26" s="21"/>
      <c r="BD26" s="200"/>
      <c r="BE26" s="29"/>
      <c r="BF26" s="29"/>
      <c r="BG26" s="21"/>
      <c r="BH26" s="20"/>
      <c r="BI26" s="23"/>
      <c r="BJ26" s="23"/>
      <c r="BK26" s="21"/>
      <c r="BL26" s="21"/>
      <c r="BM26" s="21"/>
      <c r="BN26" s="181"/>
      <c r="BO26" s="24"/>
      <c r="BP26" s="21"/>
      <c r="BQ26" s="193"/>
      <c r="BR26" s="196"/>
      <c r="BT26" s="192"/>
      <c r="BU26" s="25"/>
    </row>
    <row r="27" spans="1:73" s="22" customFormat="1" ht="202.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9"/>
      <c r="P27" s="29"/>
      <c r="Q27" s="29"/>
      <c r="R27" s="29"/>
      <c r="S27" s="29"/>
      <c r="T27" s="29"/>
      <c r="U27" s="29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181"/>
      <c r="AU27" s="21"/>
      <c r="AV27" s="21"/>
      <c r="AW27" s="21"/>
      <c r="AX27" s="21"/>
      <c r="AY27" s="21"/>
      <c r="AZ27" s="21"/>
      <c r="BA27" s="21"/>
      <c r="BB27" s="21"/>
      <c r="BC27" s="21"/>
      <c r="BD27" s="181"/>
      <c r="BE27" s="181"/>
      <c r="BF27" s="21"/>
      <c r="BG27" s="21"/>
      <c r="BH27" s="20"/>
      <c r="BI27" s="23"/>
      <c r="BJ27" s="23"/>
      <c r="BK27" s="21"/>
      <c r="BL27" s="21"/>
      <c r="BM27" s="21"/>
      <c r="BN27" s="181"/>
      <c r="BO27" s="24"/>
      <c r="BP27" s="21"/>
      <c r="BQ27" s="193"/>
      <c r="BR27" s="196"/>
      <c r="BT27" s="192"/>
      <c r="BU27" s="25"/>
    </row>
    <row r="28" spans="1:73" s="22" customFormat="1" ht="246.7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3"/>
      <c r="AJ28" s="23"/>
      <c r="AK28" s="21"/>
      <c r="AL28" s="200"/>
      <c r="AM28" s="23"/>
      <c r="AN28" s="23"/>
      <c r="AO28" s="21"/>
      <c r="AP28" s="21"/>
      <c r="AQ28" s="21"/>
      <c r="AR28" s="21"/>
      <c r="AS28" s="21"/>
      <c r="AT28" s="200"/>
      <c r="AU28" s="23"/>
      <c r="AV28" s="21"/>
      <c r="AW28" s="21"/>
      <c r="AX28" s="21"/>
      <c r="AY28" s="21"/>
      <c r="AZ28" s="21"/>
      <c r="BA28" s="21"/>
      <c r="BB28" s="21"/>
      <c r="BC28" s="21"/>
      <c r="BD28" s="200"/>
      <c r="BE28" s="21"/>
      <c r="BF28" s="20"/>
      <c r="BG28" s="21"/>
      <c r="BH28" s="20"/>
      <c r="BI28" s="23"/>
      <c r="BJ28" s="23"/>
      <c r="BK28" s="21"/>
      <c r="BL28" s="21"/>
      <c r="BM28" s="21"/>
      <c r="BN28" s="181"/>
      <c r="BO28" s="24"/>
      <c r="BP28" s="21"/>
      <c r="BQ28" s="193"/>
      <c r="BR28" s="196"/>
      <c r="BT28" s="192"/>
      <c r="BU28" s="25"/>
    </row>
    <row r="29" spans="1:73" s="22" customFormat="1" ht="197.2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3"/>
      <c r="AJ29" s="23"/>
      <c r="AK29" s="21"/>
      <c r="AL29" s="200"/>
      <c r="AM29" s="23"/>
      <c r="AN29" s="23"/>
      <c r="AO29" s="21"/>
      <c r="AP29" s="21"/>
      <c r="AQ29" s="21"/>
      <c r="AR29" s="21"/>
      <c r="AS29" s="21"/>
      <c r="AT29" s="200"/>
      <c r="AU29" s="23"/>
      <c r="AV29" s="21"/>
      <c r="AW29" s="21"/>
      <c r="AX29" s="21"/>
      <c r="AY29" s="21"/>
      <c r="AZ29" s="21"/>
      <c r="BA29" s="21"/>
      <c r="BB29" s="21"/>
      <c r="BC29" s="21"/>
      <c r="BD29" s="200"/>
      <c r="BE29" s="181"/>
      <c r="BF29" s="20"/>
      <c r="BG29" s="21"/>
      <c r="BH29" s="20"/>
      <c r="BI29" s="23"/>
      <c r="BJ29" s="23"/>
      <c r="BK29" s="21"/>
      <c r="BL29" s="21"/>
      <c r="BM29" s="21"/>
      <c r="BN29" s="181"/>
      <c r="BO29" s="24"/>
      <c r="BP29" s="21"/>
      <c r="BQ29" s="193"/>
      <c r="BR29" s="196"/>
      <c r="BT29" s="192"/>
      <c r="BU29" s="25"/>
    </row>
    <row r="30" spans="1:73" s="22" customFormat="1" ht="201.7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1"/>
      <c r="P30" s="20"/>
      <c r="Q30" s="20"/>
      <c r="R30" s="20"/>
      <c r="S30" s="20"/>
      <c r="T30" s="20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3"/>
      <c r="AJ30" s="23"/>
      <c r="AK30" s="21"/>
      <c r="AL30" s="200"/>
      <c r="AM30" s="23"/>
      <c r="AN30" s="23"/>
      <c r="AO30" s="21"/>
      <c r="AP30" s="21"/>
      <c r="AQ30" s="21"/>
      <c r="AR30" s="21"/>
      <c r="AS30" s="21"/>
      <c r="AT30" s="200"/>
      <c r="AU30" s="23"/>
      <c r="AV30" s="21"/>
      <c r="AW30" s="21"/>
      <c r="AX30" s="21"/>
      <c r="AY30" s="21"/>
      <c r="AZ30" s="21"/>
      <c r="BA30" s="21"/>
      <c r="BB30" s="21"/>
      <c r="BC30" s="21"/>
      <c r="BD30" s="200"/>
      <c r="BE30" s="181"/>
      <c r="BF30" s="20"/>
      <c r="BG30" s="21"/>
      <c r="BH30" s="20"/>
      <c r="BI30" s="23"/>
      <c r="BJ30" s="23"/>
      <c r="BK30" s="21"/>
      <c r="BL30" s="21"/>
      <c r="BM30" s="21"/>
      <c r="BN30" s="181"/>
      <c r="BO30" s="24"/>
      <c r="BP30" s="21"/>
      <c r="BQ30" s="193"/>
      <c r="BR30" s="196"/>
      <c r="BT30" s="192"/>
      <c r="BU30" s="25"/>
    </row>
    <row r="31" spans="1:73" s="22" customFormat="1" ht="408.7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3"/>
      <c r="AJ31" s="23"/>
      <c r="AK31" s="21"/>
      <c r="AL31" s="200"/>
      <c r="AM31" s="23"/>
      <c r="AN31" s="23"/>
      <c r="AO31" s="21"/>
      <c r="AP31" s="21"/>
      <c r="AQ31" s="21"/>
      <c r="AR31" s="21"/>
      <c r="AS31" s="21"/>
      <c r="AT31" s="200"/>
      <c r="AU31" s="23"/>
      <c r="AV31" s="21"/>
      <c r="AW31" s="21"/>
      <c r="AX31" s="21"/>
      <c r="AY31" s="21"/>
      <c r="AZ31" s="21"/>
      <c r="BA31" s="21"/>
      <c r="BB31" s="21"/>
      <c r="BC31" s="21"/>
      <c r="BD31" s="200"/>
      <c r="BE31" s="181"/>
      <c r="BF31" s="20"/>
      <c r="BG31" s="21"/>
      <c r="BH31" s="20"/>
      <c r="BI31" s="23"/>
      <c r="BJ31" s="23"/>
      <c r="BK31" s="21"/>
      <c r="BL31" s="21"/>
      <c r="BM31" s="21"/>
      <c r="BN31" s="181"/>
      <c r="BO31" s="24"/>
      <c r="BP31" s="21"/>
      <c r="BQ31" s="193"/>
      <c r="BR31" s="196"/>
      <c r="BT31" s="192"/>
      <c r="BU31" s="25"/>
    </row>
    <row r="32" spans="1:73" s="22" customFormat="1" ht="409.6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200"/>
      <c r="AM32" s="20"/>
      <c r="AN32" s="20"/>
      <c r="AO32" s="21"/>
      <c r="AP32" s="21"/>
      <c r="AQ32" s="21"/>
      <c r="AR32" s="21"/>
      <c r="AS32" s="21"/>
      <c r="AT32" s="200"/>
      <c r="AU32" s="20"/>
      <c r="AV32" s="21"/>
      <c r="AW32" s="21"/>
      <c r="AX32" s="21"/>
      <c r="AY32" s="21"/>
      <c r="AZ32" s="21"/>
      <c r="BA32" s="21"/>
      <c r="BB32" s="21"/>
      <c r="BC32" s="21"/>
      <c r="BD32" s="200"/>
      <c r="BE32" s="200"/>
      <c r="BF32" s="20"/>
      <c r="BG32" s="20"/>
      <c r="BH32" s="20"/>
      <c r="BI32" s="23"/>
      <c r="BJ32" s="23"/>
      <c r="BK32" s="21"/>
      <c r="BL32" s="21"/>
      <c r="BM32" s="21"/>
      <c r="BN32" s="181"/>
      <c r="BO32" s="24"/>
      <c r="BP32" s="21"/>
      <c r="BQ32" s="193"/>
      <c r="BR32" s="196"/>
      <c r="BT32" s="192"/>
      <c r="BU32" s="25"/>
    </row>
    <row r="33" spans="1:73" s="22" customFormat="1" ht="254.2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200"/>
      <c r="AU33" s="23"/>
      <c r="AV33" s="21"/>
      <c r="AW33" s="21"/>
      <c r="AX33" s="21"/>
      <c r="AY33" s="21"/>
      <c r="AZ33" s="21"/>
      <c r="BA33" s="21"/>
      <c r="BB33" s="21"/>
      <c r="BC33" s="21"/>
      <c r="BD33" s="200"/>
      <c r="BE33" s="181"/>
      <c r="BF33" s="20"/>
      <c r="BG33" s="21"/>
      <c r="BH33" s="20"/>
      <c r="BI33" s="23"/>
      <c r="BJ33" s="23"/>
      <c r="BK33" s="21"/>
      <c r="BL33" s="21"/>
      <c r="BM33" s="21"/>
      <c r="BN33" s="181"/>
      <c r="BO33" s="24"/>
      <c r="BP33" s="21"/>
      <c r="BQ33" s="193"/>
      <c r="BR33" s="196"/>
      <c r="BT33" s="192"/>
      <c r="BU33" s="25"/>
    </row>
    <row r="34" spans="1:73" s="22" customFormat="1" ht="294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3"/>
      <c r="AJ34" s="23"/>
      <c r="AK34" s="21"/>
      <c r="AL34" s="200"/>
      <c r="AM34" s="23"/>
      <c r="AN34" s="23"/>
      <c r="AO34" s="21"/>
      <c r="AP34" s="21"/>
      <c r="AQ34" s="21"/>
      <c r="AR34" s="21"/>
      <c r="AS34" s="21"/>
      <c r="AT34" s="200"/>
      <c r="AU34" s="23"/>
      <c r="AV34" s="21"/>
      <c r="AW34" s="21"/>
      <c r="AX34" s="21"/>
      <c r="AY34" s="21"/>
      <c r="AZ34" s="21"/>
      <c r="BA34" s="21"/>
      <c r="BB34" s="21"/>
      <c r="BC34" s="21"/>
      <c r="BD34" s="200"/>
      <c r="BE34" s="182"/>
      <c r="BF34" s="23"/>
      <c r="BG34" s="21"/>
      <c r="BH34" s="20"/>
      <c r="BI34" s="23"/>
      <c r="BJ34" s="23"/>
      <c r="BK34" s="21"/>
      <c r="BL34" s="21"/>
      <c r="BM34" s="21"/>
      <c r="BN34" s="181"/>
      <c r="BO34" s="24"/>
      <c r="BP34" s="21"/>
      <c r="BQ34" s="193"/>
      <c r="BR34" s="196"/>
      <c r="BT34" s="192"/>
      <c r="BU34" s="25"/>
    </row>
    <row r="35" spans="1:73" s="22" customFormat="1" ht="239.2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0"/>
      <c r="BC35" s="20"/>
      <c r="BD35" s="200"/>
      <c r="BE35" s="20"/>
      <c r="BF35" s="20"/>
      <c r="BG35" s="21"/>
      <c r="BH35" s="20"/>
      <c r="BI35" s="23"/>
      <c r="BJ35" s="23"/>
      <c r="BK35" s="21"/>
      <c r="BL35" s="21"/>
      <c r="BM35" s="21"/>
      <c r="BN35" s="181"/>
      <c r="BO35" s="24"/>
      <c r="BP35" s="21"/>
      <c r="BQ35" s="193"/>
      <c r="BR35" s="196"/>
      <c r="BT35" s="192"/>
      <c r="BU35" s="25"/>
    </row>
    <row r="36" spans="1:73" s="22" customFormat="1" ht="216.7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200"/>
      <c r="AU36" s="23"/>
      <c r="AV36" s="21"/>
      <c r="AW36" s="21"/>
      <c r="AX36" s="21"/>
      <c r="AY36" s="21"/>
      <c r="AZ36" s="21"/>
      <c r="BA36" s="21"/>
      <c r="BB36" s="21"/>
      <c r="BC36" s="21"/>
      <c r="BD36" s="200"/>
      <c r="BE36" s="182"/>
      <c r="BF36" s="23"/>
      <c r="BG36" s="21"/>
      <c r="BH36" s="20"/>
      <c r="BI36" s="23"/>
      <c r="BJ36" s="23"/>
      <c r="BK36" s="21"/>
      <c r="BL36" s="21"/>
      <c r="BM36" s="21"/>
      <c r="BN36" s="181"/>
      <c r="BO36" s="24"/>
      <c r="BP36" s="21"/>
      <c r="BQ36" s="193"/>
      <c r="BR36" s="196"/>
      <c r="BT36" s="192"/>
      <c r="BU36" s="25"/>
    </row>
    <row r="37" spans="1:73" s="22" customFormat="1" ht="261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200"/>
      <c r="AM37" s="20"/>
      <c r="AN37" s="20"/>
      <c r="AO37" s="21"/>
      <c r="AP37" s="21"/>
      <c r="AQ37" s="21"/>
      <c r="AR37" s="21"/>
      <c r="AS37" s="21"/>
      <c r="AT37" s="200"/>
      <c r="AU37" s="20"/>
      <c r="AV37" s="21"/>
      <c r="AW37" s="21"/>
      <c r="AX37" s="21"/>
      <c r="AY37" s="21"/>
      <c r="AZ37" s="21"/>
      <c r="BA37" s="21"/>
      <c r="BB37" s="21"/>
      <c r="BC37" s="21"/>
      <c r="BD37" s="200"/>
      <c r="BE37" s="200"/>
      <c r="BF37" s="20"/>
      <c r="BG37" s="20"/>
      <c r="BH37" s="20"/>
      <c r="BI37" s="23"/>
      <c r="BJ37" s="23"/>
      <c r="BK37" s="21"/>
      <c r="BL37" s="21"/>
      <c r="BM37" s="21"/>
      <c r="BN37" s="181"/>
      <c r="BO37" s="24"/>
      <c r="BP37" s="21"/>
      <c r="BQ37" s="193"/>
      <c r="BR37" s="196"/>
      <c r="BT37" s="192"/>
      <c r="BU37" s="25"/>
    </row>
    <row r="38" spans="1:73" s="22" customFormat="1" ht="272.2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3"/>
      <c r="P38" s="23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3"/>
      <c r="AJ38" s="23"/>
      <c r="AK38" s="21"/>
      <c r="AL38" s="200"/>
      <c r="AM38" s="23"/>
      <c r="AN38" s="23"/>
      <c r="AO38" s="21"/>
      <c r="AP38" s="21"/>
      <c r="AQ38" s="21"/>
      <c r="AR38" s="21"/>
      <c r="AS38" s="21"/>
      <c r="AT38" s="200"/>
      <c r="AU38" s="23"/>
      <c r="AV38" s="21"/>
      <c r="AW38" s="21"/>
      <c r="AX38" s="21"/>
      <c r="AY38" s="21"/>
      <c r="AZ38" s="21"/>
      <c r="BA38" s="21"/>
      <c r="BB38" s="21"/>
      <c r="BC38" s="21"/>
      <c r="BD38" s="200"/>
      <c r="BE38" s="23"/>
      <c r="BF38" s="23"/>
      <c r="BG38" s="21"/>
      <c r="BH38" s="20"/>
      <c r="BI38" s="23"/>
      <c r="BJ38" s="23"/>
      <c r="BK38" s="21"/>
      <c r="BL38" s="21"/>
      <c r="BM38" s="21"/>
      <c r="BN38" s="181"/>
      <c r="BO38" s="24"/>
      <c r="BP38" s="21"/>
      <c r="BQ38" s="193"/>
      <c r="BR38" s="196"/>
      <c r="BT38" s="192"/>
      <c r="BU38" s="25"/>
    </row>
    <row r="39" spans="1:73" s="22" customFormat="1" ht="243.7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3"/>
      <c r="AJ39" s="23"/>
      <c r="AK39" s="21"/>
      <c r="AL39" s="200"/>
      <c r="AM39" s="23"/>
      <c r="AN39" s="23"/>
      <c r="AO39" s="21"/>
      <c r="AP39" s="21"/>
      <c r="AQ39" s="21"/>
      <c r="AR39" s="21"/>
      <c r="AS39" s="21"/>
      <c r="AT39" s="200"/>
      <c r="AU39" s="23"/>
      <c r="AV39" s="21"/>
      <c r="AW39" s="21"/>
      <c r="AX39" s="21"/>
      <c r="AY39" s="21"/>
      <c r="AZ39" s="21"/>
      <c r="BA39" s="21"/>
      <c r="BB39" s="21"/>
      <c r="BC39" s="21"/>
      <c r="BD39" s="200"/>
      <c r="BE39" s="182"/>
      <c r="BF39" s="23"/>
      <c r="BG39" s="21"/>
      <c r="BH39" s="20"/>
      <c r="BI39" s="23"/>
      <c r="BJ39" s="23"/>
      <c r="BK39" s="21"/>
      <c r="BL39" s="21"/>
      <c r="BM39" s="21"/>
      <c r="BN39" s="181"/>
      <c r="BO39" s="24"/>
      <c r="BP39" s="21"/>
      <c r="BQ39" s="193"/>
      <c r="BR39" s="196"/>
      <c r="BT39" s="192"/>
      <c r="BU39" s="25"/>
    </row>
    <row r="40" spans="1:73" s="22" customFormat="1" ht="274.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00"/>
      <c r="BE40" s="21"/>
      <c r="BF40" s="20"/>
      <c r="BG40" s="21"/>
      <c r="BH40" s="20"/>
      <c r="BI40" s="23"/>
      <c r="BJ40" s="23"/>
      <c r="BK40" s="21"/>
      <c r="BL40" s="21"/>
      <c r="BM40" s="21"/>
      <c r="BN40" s="181"/>
      <c r="BO40" s="24"/>
      <c r="BP40" s="21"/>
      <c r="BQ40" s="193"/>
      <c r="BR40" s="196"/>
      <c r="BT40" s="192"/>
      <c r="BU40" s="25"/>
    </row>
    <row r="41" spans="1:73" s="22" customFormat="1" ht="409.6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00"/>
      <c r="BE41" s="21"/>
      <c r="BF41" s="20"/>
      <c r="BG41" s="21"/>
      <c r="BH41" s="20"/>
      <c r="BI41" s="23"/>
      <c r="BJ41" s="23"/>
      <c r="BK41" s="21"/>
      <c r="BL41" s="21"/>
      <c r="BM41" s="21"/>
      <c r="BN41" s="181">
        <f t="shared" ref="BN41:BN59" si="8">W41+Y41+AA41+AC41+AE41+AG41+AI41+AM41+AO41+AQ41+AS41+AU41+AW41+AY41+BA41+BC41+BE41+BG41+BI41+BK41+BM41</f>
        <v>0</v>
      </c>
      <c r="BO41" s="24">
        <v>43585</v>
      </c>
      <c r="BP41" s="21" t="s">
        <v>210</v>
      </c>
      <c r="BQ41" s="193">
        <v>43405</v>
      </c>
      <c r="BR41" s="196">
        <v>6</v>
      </c>
      <c r="BS41" s="22">
        <f t="shared" ref="BS41:BS66" si="9">BR41*30</f>
        <v>180</v>
      </c>
      <c r="BT41" s="192">
        <f t="shared" ref="BT41:BT67" si="10">BQ41+BS41</f>
        <v>43585</v>
      </c>
      <c r="BU41" s="25"/>
    </row>
    <row r="42" spans="1:73" s="22" customFormat="1" ht="408.7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9"/>
      <c r="P42" s="29"/>
      <c r="Q42" s="29"/>
      <c r="R42" s="29"/>
      <c r="S42" s="29"/>
      <c r="T42" s="29"/>
      <c r="U42" s="29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00"/>
      <c r="BE42" s="21"/>
      <c r="BF42" s="200"/>
      <c r="BG42" s="29"/>
      <c r="BH42" s="29"/>
      <c r="BI42" s="23"/>
      <c r="BJ42" s="23"/>
      <c r="BK42" s="21"/>
      <c r="BL42" s="21"/>
      <c r="BM42" s="21"/>
      <c r="BN42" s="181">
        <f t="shared" si="8"/>
        <v>0</v>
      </c>
      <c r="BO42" s="24">
        <v>43585</v>
      </c>
      <c r="BP42" s="21" t="s">
        <v>210</v>
      </c>
      <c r="BQ42" s="193">
        <v>43405</v>
      </c>
      <c r="BR42" s="196">
        <v>6</v>
      </c>
      <c r="BS42" s="22">
        <f t="shared" si="9"/>
        <v>180</v>
      </c>
      <c r="BT42" s="192">
        <f t="shared" si="10"/>
        <v>43585</v>
      </c>
      <c r="BU42" s="25"/>
    </row>
    <row r="43" spans="1:73" s="22" customFormat="1" ht="408.7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9"/>
      <c r="P43" s="29"/>
      <c r="Q43" s="29"/>
      <c r="R43" s="29"/>
      <c r="S43" s="29"/>
      <c r="T43" s="29"/>
      <c r="U43" s="29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0"/>
      <c r="BC43" s="20"/>
      <c r="BD43" s="200"/>
      <c r="BE43" s="20"/>
      <c r="BF43" s="20"/>
      <c r="BG43" s="21"/>
      <c r="BH43" s="20"/>
      <c r="BI43" s="23"/>
      <c r="BJ43" s="23"/>
      <c r="BK43" s="21"/>
      <c r="BL43" s="21"/>
      <c r="BM43" s="21"/>
      <c r="BN43" s="181">
        <f t="shared" si="8"/>
        <v>0</v>
      </c>
      <c r="BO43" s="24">
        <v>43593</v>
      </c>
      <c r="BP43" s="21" t="s">
        <v>332</v>
      </c>
      <c r="BQ43" s="193">
        <v>43413</v>
      </c>
      <c r="BR43" s="196">
        <v>6</v>
      </c>
      <c r="BS43" s="22">
        <f t="shared" si="9"/>
        <v>180</v>
      </c>
      <c r="BT43" s="192">
        <f t="shared" si="10"/>
        <v>43593</v>
      </c>
      <c r="BU43" s="25"/>
    </row>
    <row r="44" spans="1:73" s="22" customFormat="1" ht="408.7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00"/>
      <c r="BE44" s="181"/>
      <c r="BF44" s="21"/>
      <c r="BG44" s="21"/>
      <c r="BH44" s="20"/>
      <c r="BI44" s="23"/>
      <c r="BJ44" s="23"/>
      <c r="BK44" s="21"/>
      <c r="BL44" s="21"/>
      <c r="BM44" s="21"/>
      <c r="BN44" s="181">
        <f t="shared" si="8"/>
        <v>0</v>
      </c>
      <c r="BO44" s="24">
        <v>43593</v>
      </c>
      <c r="BP44" s="21" t="s">
        <v>332</v>
      </c>
      <c r="BQ44" s="193">
        <v>43413</v>
      </c>
      <c r="BR44" s="196">
        <v>6</v>
      </c>
      <c r="BS44" s="22">
        <f t="shared" si="9"/>
        <v>180</v>
      </c>
      <c r="BT44" s="192">
        <f t="shared" si="10"/>
        <v>43593</v>
      </c>
      <c r="BU44" s="25"/>
    </row>
    <row r="45" spans="1:73" s="22" customFormat="1" ht="408.7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0"/>
      <c r="P45" s="20"/>
      <c r="Q45" s="21"/>
      <c r="R45" s="21"/>
      <c r="S45" s="21"/>
      <c r="T45" s="21"/>
      <c r="U45" s="20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00"/>
      <c r="BE45" s="181"/>
      <c r="BF45" s="21"/>
      <c r="BG45" s="21"/>
      <c r="BH45" s="20"/>
      <c r="BI45" s="23"/>
      <c r="BJ45" s="23"/>
      <c r="BK45" s="21"/>
      <c r="BL45" s="21"/>
      <c r="BM45" s="21"/>
      <c r="BN45" s="181">
        <f t="shared" si="8"/>
        <v>0</v>
      </c>
      <c r="BO45" s="24">
        <v>43596</v>
      </c>
      <c r="BP45" s="21" t="s">
        <v>333</v>
      </c>
      <c r="BQ45" s="193">
        <v>43416</v>
      </c>
      <c r="BR45" s="196">
        <v>6</v>
      </c>
      <c r="BS45" s="22">
        <f t="shared" si="9"/>
        <v>180</v>
      </c>
      <c r="BT45" s="192">
        <f t="shared" si="10"/>
        <v>43596</v>
      </c>
      <c r="BU45" s="25"/>
    </row>
    <row r="46" spans="1:73" s="22" customFormat="1" ht="408.7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81"/>
      <c r="BE46" s="181"/>
      <c r="BF46" s="21"/>
      <c r="BG46" s="21"/>
      <c r="BH46" s="20"/>
      <c r="BI46" s="23"/>
      <c r="BJ46" s="23"/>
      <c r="BK46" s="21"/>
      <c r="BL46" s="21"/>
      <c r="BM46" s="21"/>
      <c r="BN46" s="181">
        <f t="shared" si="8"/>
        <v>0</v>
      </c>
      <c r="BO46" s="24">
        <v>43593</v>
      </c>
      <c r="BP46" s="21" t="s">
        <v>334</v>
      </c>
      <c r="BQ46" s="193">
        <v>43413</v>
      </c>
      <c r="BR46" s="196">
        <v>6</v>
      </c>
      <c r="BS46" s="22">
        <f t="shared" si="9"/>
        <v>180</v>
      </c>
      <c r="BT46" s="192">
        <f t="shared" si="10"/>
        <v>43593</v>
      </c>
      <c r="BU46" s="25"/>
    </row>
    <row r="47" spans="1:73" s="22" customFormat="1" ht="409.6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1"/>
      <c r="AJ47" s="20"/>
      <c r="AK47" s="21"/>
      <c r="AL47" s="200"/>
      <c r="AM47" s="20"/>
      <c r="AN47" s="20"/>
      <c r="AO47" s="21"/>
      <c r="AP47" s="21"/>
      <c r="AQ47" s="21"/>
      <c r="AR47" s="21"/>
      <c r="AS47" s="21"/>
      <c r="AT47" s="200"/>
      <c r="AU47" s="20"/>
      <c r="AV47" s="20"/>
      <c r="AW47" s="21"/>
      <c r="AX47" s="21"/>
      <c r="AY47" s="21"/>
      <c r="AZ47" s="21"/>
      <c r="BA47" s="21"/>
      <c r="BB47" s="21"/>
      <c r="BC47" s="21"/>
      <c r="BD47" s="200"/>
      <c r="BE47" s="20"/>
      <c r="BF47" s="20"/>
      <c r="BG47" s="21"/>
      <c r="BH47" s="20"/>
      <c r="BI47" s="23"/>
      <c r="BJ47" s="23"/>
      <c r="BK47" s="21"/>
      <c r="BL47" s="21"/>
      <c r="BM47" s="21"/>
      <c r="BN47" s="181">
        <f t="shared" si="8"/>
        <v>0</v>
      </c>
      <c r="BO47" s="24">
        <v>43596</v>
      </c>
      <c r="BP47" s="21" t="s">
        <v>333</v>
      </c>
      <c r="BQ47" s="193">
        <v>43416</v>
      </c>
      <c r="BR47" s="196">
        <v>6</v>
      </c>
      <c r="BS47" s="22">
        <f t="shared" si="9"/>
        <v>180</v>
      </c>
      <c r="BT47" s="192">
        <f t="shared" si="10"/>
        <v>43596</v>
      </c>
      <c r="BU47" s="25"/>
    </row>
    <row r="48" spans="1:73" s="22" customFormat="1" ht="409.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0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20"/>
      <c r="AU48" s="21"/>
      <c r="AV48" s="20"/>
      <c r="AW48" s="21"/>
      <c r="AX48" s="21"/>
      <c r="AY48" s="21"/>
      <c r="AZ48" s="21"/>
      <c r="BA48" s="21"/>
      <c r="BB48" s="21"/>
      <c r="BC48" s="21"/>
      <c r="BD48" s="200"/>
      <c r="BE48" s="181"/>
      <c r="BF48" s="20"/>
      <c r="BG48" s="21"/>
      <c r="BH48" s="20"/>
      <c r="BI48" s="23"/>
      <c r="BJ48" s="23"/>
      <c r="BK48" s="21"/>
      <c r="BL48" s="21"/>
      <c r="BM48" s="21"/>
      <c r="BN48" s="181">
        <f t="shared" si="8"/>
        <v>0</v>
      </c>
      <c r="BO48" s="24">
        <v>43596</v>
      </c>
      <c r="BP48" s="21" t="s">
        <v>334</v>
      </c>
      <c r="BQ48" s="193">
        <v>43416</v>
      </c>
      <c r="BR48" s="196">
        <v>6</v>
      </c>
      <c r="BS48" s="22">
        <f t="shared" si="9"/>
        <v>180</v>
      </c>
      <c r="BT48" s="192">
        <f t="shared" si="10"/>
        <v>43596</v>
      </c>
      <c r="BU48" s="25"/>
    </row>
    <row r="49" spans="1:73" s="22" customFormat="1" ht="409.5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1"/>
      <c r="AM49" s="21"/>
      <c r="AN49" s="21"/>
      <c r="AO49" s="21"/>
      <c r="AP49" s="21"/>
      <c r="AQ49" s="21"/>
      <c r="AR49" s="21"/>
      <c r="AS49" s="21"/>
      <c r="AT49" s="20"/>
      <c r="AU49" s="21"/>
      <c r="AV49" s="20"/>
      <c r="AW49" s="21"/>
      <c r="AX49" s="21"/>
      <c r="AY49" s="21"/>
      <c r="AZ49" s="21"/>
      <c r="BA49" s="21"/>
      <c r="BB49" s="21"/>
      <c r="BC49" s="21"/>
      <c r="BD49" s="200"/>
      <c r="BE49" s="181"/>
      <c r="BF49" s="20"/>
      <c r="BG49" s="21"/>
      <c r="BH49" s="20"/>
      <c r="BI49" s="23"/>
      <c r="BJ49" s="23"/>
      <c r="BK49" s="21"/>
      <c r="BL49" s="21"/>
      <c r="BM49" s="21"/>
      <c r="BN49" s="181">
        <f t="shared" si="8"/>
        <v>0</v>
      </c>
      <c r="BO49" s="24">
        <v>43593</v>
      </c>
      <c r="BP49" s="21" t="s">
        <v>332</v>
      </c>
      <c r="BQ49" s="193">
        <v>43413</v>
      </c>
      <c r="BR49" s="196">
        <v>6</v>
      </c>
      <c r="BS49" s="22">
        <f t="shared" si="9"/>
        <v>180</v>
      </c>
      <c r="BT49" s="192">
        <f t="shared" si="10"/>
        <v>43593</v>
      </c>
      <c r="BU49" s="25"/>
    </row>
    <row r="50" spans="1:73" s="22" customFormat="1" ht="409.5" customHeight="1" x14ac:dyDescent="0.25">
      <c r="A50" s="17"/>
      <c r="B50" s="18"/>
      <c r="C50" s="24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1"/>
      <c r="AM50" s="21"/>
      <c r="AN50" s="21"/>
      <c r="AO50" s="21"/>
      <c r="AP50" s="21"/>
      <c r="AQ50" s="21"/>
      <c r="AR50" s="21"/>
      <c r="AS50" s="21"/>
      <c r="AT50" s="20"/>
      <c r="AU50" s="21"/>
      <c r="AV50" s="20"/>
      <c r="AW50" s="21"/>
      <c r="AX50" s="21"/>
      <c r="AY50" s="21"/>
      <c r="AZ50" s="21"/>
      <c r="BA50" s="21"/>
      <c r="BB50" s="21"/>
      <c r="BC50" s="21"/>
      <c r="BD50" s="200"/>
      <c r="BE50" s="181"/>
      <c r="BF50" s="20"/>
      <c r="BG50" s="21"/>
      <c r="BH50" s="20"/>
      <c r="BI50" s="23"/>
      <c r="BJ50" s="23"/>
      <c r="BK50" s="21"/>
      <c r="BL50" s="21"/>
      <c r="BM50" s="21"/>
      <c r="BN50" s="181">
        <f t="shared" si="8"/>
        <v>0</v>
      </c>
      <c r="BO50" s="24">
        <v>43593</v>
      </c>
      <c r="BP50" s="21" t="s">
        <v>331</v>
      </c>
      <c r="BQ50" s="193">
        <v>43413</v>
      </c>
      <c r="BR50" s="196">
        <v>6</v>
      </c>
      <c r="BS50" s="22">
        <f t="shared" si="9"/>
        <v>180</v>
      </c>
      <c r="BT50" s="192">
        <f t="shared" si="10"/>
        <v>43593</v>
      </c>
      <c r="BU50" s="25"/>
    </row>
    <row r="51" spans="1:73" s="22" customFormat="1" ht="409.6" customHeight="1" x14ac:dyDescent="0.25">
      <c r="A51" s="17"/>
      <c r="B51" s="18"/>
      <c r="C51" s="24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1"/>
      <c r="R51" s="21"/>
      <c r="S51" s="21"/>
      <c r="T51" s="21"/>
      <c r="U51" s="20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1"/>
      <c r="AM51" s="21"/>
      <c r="AN51" s="21"/>
      <c r="AO51" s="21"/>
      <c r="AP51" s="21"/>
      <c r="AQ51" s="21"/>
      <c r="AR51" s="21"/>
      <c r="AS51" s="21"/>
      <c r="AT51" s="20"/>
      <c r="AU51" s="21"/>
      <c r="AV51" s="20"/>
      <c r="AW51" s="21"/>
      <c r="AX51" s="21"/>
      <c r="AY51" s="21"/>
      <c r="AZ51" s="21"/>
      <c r="BA51" s="21"/>
      <c r="BB51" s="21"/>
      <c r="BC51" s="21"/>
      <c r="BD51" s="200"/>
      <c r="BE51" s="181"/>
      <c r="BF51" s="20"/>
      <c r="BG51" s="21"/>
      <c r="BH51" s="20"/>
      <c r="BI51" s="23"/>
      <c r="BJ51" s="23"/>
      <c r="BK51" s="21"/>
      <c r="BL51" s="21"/>
      <c r="BM51" s="21"/>
      <c r="BN51" s="181">
        <f t="shared" si="8"/>
        <v>0</v>
      </c>
      <c r="BO51" s="24">
        <v>43598</v>
      </c>
      <c r="BP51" s="21" t="s">
        <v>332</v>
      </c>
      <c r="BQ51" s="193">
        <v>43418</v>
      </c>
      <c r="BR51" s="196">
        <v>6</v>
      </c>
      <c r="BS51" s="22">
        <f t="shared" si="9"/>
        <v>180</v>
      </c>
      <c r="BT51" s="192">
        <f t="shared" si="10"/>
        <v>43598</v>
      </c>
      <c r="BU51" s="25"/>
    </row>
    <row r="52" spans="1:73" s="22" customFormat="1" ht="409.6" customHeight="1" x14ac:dyDescent="0.25">
      <c r="A52" s="17"/>
      <c r="B52" s="18"/>
      <c r="C52" s="24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1"/>
      <c r="R52" s="21"/>
      <c r="S52" s="21"/>
      <c r="T52" s="21"/>
      <c r="U52" s="20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00"/>
      <c r="BE52" s="21"/>
      <c r="BF52" s="20"/>
      <c r="BG52" s="21"/>
      <c r="BH52" s="20"/>
      <c r="BI52" s="23"/>
      <c r="BJ52" s="23"/>
      <c r="BK52" s="21"/>
      <c r="BL52" s="21"/>
      <c r="BM52" s="21"/>
      <c r="BN52" s="181">
        <f t="shared" si="8"/>
        <v>0</v>
      </c>
      <c r="BO52" s="24">
        <v>43593</v>
      </c>
      <c r="BP52" s="21" t="s">
        <v>332</v>
      </c>
      <c r="BQ52" s="193">
        <v>43413</v>
      </c>
      <c r="BR52" s="196">
        <v>6</v>
      </c>
      <c r="BS52" s="22">
        <f t="shared" ref="BS52:BS54" si="11">BR52*30</f>
        <v>180</v>
      </c>
      <c r="BT52" s="192">
        <f t="shared" ref="BT52:BT54" si="12">BQ52+BS52</f>
        <v>43593</v>
      </c>
      <c r="BU52" s="25"/>
    </row>
    <row r="53" spans="1:73" s="22" customFormat="1" ht="409.5" customHeight="1" x14ac:dyDescent="0.25">
      <c r="A53" s="17"/>
      <c r="B53" s="18"/>
      <c r="C53" s="24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0"/>
      <c r="P53" s="20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00"/>
      <c r="BE53" s="181"/>
      <c r="BF53" s="20"/>
      <c r="BG53" s="21"/>
      <c r="BH53" s="20"/>
      <c r="BI53" s="23"/>
      <c r="BJ53" s="23"/>
      <c r="BK53" s="21"/>
      <c r="BL53" s="21"/>
      <c r="BM53" s="21"/>
      <c r="BN53" s="181">
        <f t="shared" si="8"/>
        <v>0</v>
      </c>
      <c r="BO53" s="24">
        <v>43596</v>
      </c>
      <c r="BP53" s="21" t="s">
        <v>331</v>
      </c>
      <c r="BQ53" s="193">
        <v>43416</v>
      </c>
      <c r="BR53" s="196">
        <v>6</v>
      </c>
      <c r="BS53" s="22">
        <f t="shared" si="11"/>
        <v>180</v>
      </c>
      <c r="BT53" s="192">
        <f t="shared" si="12"/>
        <v>43596</v>
      </c>
      <c r="BU53" s="25"/>
    </row>
    <row r="54" spans="1:73" s="22" customFormat="1" ht="409.6" customHeight="1" x14ac:dyDescent="0.25">
      <c r="A54" s="17"/>
      <c r="B54" s="18"/>
      <c r="C54" s="24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0"/>
      <c r="BC54" s="21"/>
      <c r="BD54" s="200"/>
      <c r="BE54" s="21"/>
      <c r="BF54" s="20"/>
      <c r="BG54" s="21"/>
      <c r="BH54" s="20"/>
      <c r="BI54" s="23"/>
      <c r="BJ54" s="23"/>
      <c r="BK54" s="21"/>
      <c r="BL54" s="21"/>
      <c r="BM54" s="21"/>
      <c r="BN54" s="181">
        <f t="shared" si="8"/>
        <v>0</v>
      </c>
      <c r="BO54" s="24">
        <v>43593</v>
      </c>
      <c r="BP54" s="21" t="s">
        <v>330</v>
      </c>
      <c r="BQ54" s="193">
        <v>43413</v>
      </c>
      <c r="BR54" s="196">
        <v>6</v>
      </c>
      <c r="BS54" s="22">
        <f t="shared" si="11"/>
        <v>180</v>
      </c>
      <c r="BT54" s="192">
        <f t="shared" si="12"/>
        <v>43593</v>
      </c>
      <c r="BU54" s="25"/>
    </row>
    <row r="55" spans="1:73" s="22" customFormat="1" ht="409.5" customHeight="1" x14ac:dyDescent="0.25">
      <c r="A55" s="17"/>
      <c r="B55" s="18"/>
      <c r="C55" s="24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0"/>
      <c r="P55" s="20"/>
      <c r="Q55" s="21"/>
      <c r="R55" s="21"/>
      <c r="S55" s="21"/>
      <c r="T55" s="21"/>
      <c r="U55" s="20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1"/>
      <c r="AM55" s="21"/>
      <c r="AN55" s="21"/>
      <c r="AO55" s="21"/>
      <c r="AP55" s="21"/>
      <c r="AQ55" s="21"/>
      <c r="AR55" s="21"/>
      <c r="AS55" s="21"/>
      <c r="AT55" s="20"/>
      <c r="AU55" s="21"/>
      <c r="AV55" s="20"/>
      <c r="AW55" s="21"/>
      <c r="AX55" s="21"/>
      <c r="AY55" s="21"/>
      <c r="AZ55" s="21"/>
      <c r="BA55" s="21"/>
      <c r="BB55" s="21"/>
      <c r="BC55" s="21"/>
      <c r="BD55" s="200"/>
      <c r="BE55" s="20"/>
      <c r="BF55" s="20"/>
      <c r="BG55" s="21"/>
      <c r="BH55" s="20"/>
      <c r="BI55" s="23"/>
      <c r="BJ55" s="23"/>
      <c r="BK55" s="21"/>
      <c r="BL55" s="21"/>
      <c r="BM55" s="21"/>
      <c r="BN55" s="181">
        <f t="shared" si="8"/>
        <v>0</v>
      </c>
      <c r="BO55" s="24">
        <v>43773</v>
      </c>
      <c r="BP55" s="21" t="s">
        <v>210</v>
      </c>
      <c r="BQ55" s="193">
        <v>43413</v>
      </c>
      <c r="BR55" s="196">
        <v>12</v>
      </c>
      <c r="BS55" s="22">
        <f t="shared" si="9"/>
        <v>360</v>
      </c>
      <c r="BT55" s="192">
        <f t="shared" si="10"/>
        <v>43773</v>
      </c>
      <c r="BU55" s="25"/>
    </row>
    <row r="56" spans="1:73" s="22" customFormat="1" ht="409.5" customHeight="1" x14ac:dyDescent="0.25">
      <c r="A56" s="17"/>
      <c r="B56" s="18"/>
      <c r="C56" s="24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0"/>
      <c r="P56" s="20"/>
      <c r="Q56" s="21"/>
      <c r="R56" s="21"/>
      <c r="S56" s="21"/>
      <c r="T56" s="21"/>
      <c r="U56" s="20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1"/>
      <c r="AM56" s="21"/>
      <c r="AN56" s="21"/>
      <c r="AO56" s="21"/>
      <c r="AP56" s="21"/>
      <c r="AQ56" s="21"/>
      <c r="AR56" s="21"/>
      <c r="AS56" s="21"/>
      <c r="AT56" s="20"/>
      <c r="AU56" s="21"/>
      <c r="AV56" s="20"/>
      <c r="AW56" s="21"/>
      <c r="AX56" s="21"/>
      <c r="AY56" s="21"/>
      <c r="AZ56" s="21"/>
      <c r="BA56" s="21"/>
      <c r="BB56" s="21"/>
      <c r="BC56" s="21"/>
      <c r="BD56" s="200"/>
      <c r="BE56" s="181"/>
      <c r="BF56" s="20"/>
      <c r="BG56" s="21"/>
      <c r="BH56" s="20"/>
      <c r="BI56" s="23"/>
      <c r="BJ56" s="23"/>
      <c r="BK56" s="21"/>
      <c r="BL56" s="21"/>
      <c r="BM56" s="21"/>
      <c r="BN56" s="181">
        <f t="shared" si="8"/>
        <v>0</v>
      </c>
      <c r="BO56" s="24">
        <v>43593</v>
      </c>
      <c r="BP56" s="21" t="s">
        <v>335</v>
      </c>
      <c r="BQ56" s="193">
        <v>43413</v>
      </c>
      <c r="BR56" s="196">
        <v>6</v>
      </c>
      <c r="BS56" s="22">
        <f t="shared" si="9"/>
        <v>180</v>
      </c>
      <c r="BT56" s="192">
        <f t="shared" si="10"/>
        <v>43593</v>
      </c>
      <c r="BU56" s="25"/>
    </row>
    <row r="57" spans="1:73" s="22" customFormat="1" ht="179.25" customHeight="1" x14ac:dyDescent="0.25">
      <c r="A57" s="17"/>
      <c r="B57" s="18"/>
      <c r="C57" s="24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00"/>
      <c r="BE57" s="21"/>
      <c r="BF57" s="20"/>
      <c r="BG57" s="21"/>
      <c r="BH57" s="20"/>
      <c r="BI57" s="23"/>
      <c r="BJ57" s="23"/>
      <c r="BK57" s="21"/>
      <c r="BL57" s="21"/>
      <c r="BM57" s="21"/>
      <c r="BN57" s="181">
        <f t="shared" si="8"/>
        <v>0</v>
      </c>
      <c r="BO57" s="24">
        <v>43593</v>
      </c>
      <c r="BP57" s="21" t="s">
        <v>210</v>
      </c>
      <c r="BQ57" s="193">
        <v>43413</v>
      </c>
      <c r="BR57" s="196">
        <v>6</v>
      </c>
      <c r="BS57" s="22">
        <f t="shared" si="9"/>
        <v>180</v>
      </c>
      <c r="BT57" s="192">
        <f t="shared" si="10"/>
        <v>43593</v>
      </c>
      <c r="BU57" s="25"/>
    </row>
    <row r="58" spans="1:73" s="22" customFormat="1" ht="409.5" customHeight="1" x14ac:dyDescent="0.25">
      <c r="A58" s="17"/>
      <c r="B58" s="18"/>
      <c r="C58" s="24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0"/>
      <c r="P58" s="20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81"/>
      <c r="BE58" s="181"/>
      <c r="BF58" s="21"/>
      <c r="BG58" s="21"/>
      <c r="BH58" s="20"/>
      <c r="BI58" s="23"/>
      <c r="BJ58" s="23"/>
      <c r="BK58" s="21"/>
      <c r="BL58" s="21"/>
      <c r="BM58" s="21"/>
      <c r="BN58" s="181">
        <f t="shared" si="8"/>
        <v>0</v>
      </c>
      <c r="BO58" s="24">
        <v>43598</v>
      </c>
      <c r="BP58" s="21" t="s">
        <v>210</v>
      </c>
      <c r="BQ58" s="193">
        <v>43418</v>
      </c>
      <c r="BR58" s="196">
        <v>6</v>
      </c>
      <c r="BS58" s="22">
        <f t="shared" si="9"/>
        <v>180</v>
      </c>
      <c r="BT58" s="192">
        <f t="shared" si="10"/>
        <v>43598</v>
      </c>
      <c r="BU58" s="25"/>
    </row>
    <row r="59" spans="1:73" s="22" customFormat="1" ht="207" customHeight="1" x14ac:dyDescent="0.25">
      <c r="A59" s="17"/>
      <c r="B59" s="18"/>
      <c r="C59" s="24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0"/>
      <c r="P59" s="20"/>
      <c r="Q59" s="21"/>
      <c r="R59" s="21"/>
      <c r="S59" s="21"/>
      <c r="T59" s="21"/>
      <c r="U59" s="20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00"/>
      <c r="BE59" s="21"/>
      <c r="BF59" s="20"/>
      <c r="BG59" s="21"/>
      <c r="BH59" s="20"/>
      <c r="BI59" s="23"/>
      <c r="BJ59" s="23"/>
      <c r="BK59" s="21"/>
      <c r="BL59" s="21"/>
      <c r="BM59" s="21"/>
      <c r="BN59" s="181">
        <f t="shared" si="8"/>
        <v>0</v>
      </c>
      <c r="BO59" s="24">
        <v>43593</v>
      </c>
      <c r="BP59" s="21" t="s">
        <v>210</v>
      </c>
      <c r="BQ59" s="193">
        <v>43413</v>
      </c>
      <c r="BR59" s="196">
        <v>6</v>
      </c>
      <c r="BS59" s="22">
        <f t="shared" si="9"/>
        <v>180</v>
      </c>
      <c r="BT59" s="192">
        <f t="shared" si="10"/>
        <v>43593</v>
      </c>
      <c r="BU59" s="25"/>
    </row>
    <row r="60" spans="1:73" s="22" customFormat="1" ht="234.75" customHeight="1" x14ac:dyDescent="0.25">
      <c r="A60" s="17"/>
      <c r="B60" s="18"/>
      <c r="C60" s="24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0"/>
      <c r="R60" s="20"/>
      <c r="S60" s="20"/>
      <c r="T60" s="20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18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81"/>
      <c r="BE60" s="181"/>
      <c r="BF60" s="21"/>
      <c r="BG60" s="21"/>
      <c r="BH60" s="20"/>
      <c r="BI60" s="23"/>
      <c r="BJ60" s="23"/>
      <c r="BK60" s="21"/>
      <c r="BL60" s="21"/>
      <c r="BM60" s="21"/>
      <c r="BN60" s="181">
        <f t="shared" ref="BN60:BN67" si="13">W60+Y60+AA60+AC60+AE60+AG60+AI60+AM60+AO60+AQ60+AS60+AU60+AW60+AY60+BA60+BC60+BE60+BG60+BI60+BK60+BM60</f>
        <v>0</v>
      </c>
      <c r="BO60" s="24">
        <v>43596</v>
      </c>
      <c r="BP60" s="21" t="s">
        <v>210</v>
      </c>
      <c r="BQ60" s="193">
        <v>43416</v>
      </c>
      <c r="BR60" s="196">
        <v>6</v>
      </c>
      <c r="BS60" s="22">
        <f t="shared" si="9"/>
        <v>180</v>
      </c>
      <c r="BT60" s="192">
        <f t="shared" si="10"/>
        <v>43596</v>
      </c>
      <c r="BU60" s="25"/>
    </row>
    <row r="61" spans="1:73" s="22" customFormat="1" ht="309.75" customHeight="1" x14ac:dyDescent="0.25">
      <c r="A61" s="17"/>
      <c r="B61" s="18"/>
      <c r="C61" s="24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81"/>
      <c r="BE61" s="181"/>
      <c r="BF61" s="21"/>
      <c r="BG61" s="21"/>
      <c r="BH61" s="20"/>
      <c r="BI61" s="23"/>
      <c r="BJ61" s="23"/>
      <c r="BK61" s="21"/>
      <c r="BL61" s="21"/>
      <c r="BM61" s="21"/>
      <c r="BN61" s="181">
        <f t="shared" si="13"/>
        <v>0</v>
      </c>
      <c r="BO61" s="24">
        <v>43596</v>
      </c>
      <c r="BP61" s="21" t="s">
        <v>210</v>
      </c>
      <c r="BQ61" s="193">
        <v>43416</v>
      </c>
      <c r="BR61" s="196">
        <v>6</v>
      </c>
      <c r="BS61" s="22">
        <f t="shared" si="9"/>
        <v>180</v>
      </c>
      <c r="BT61" s="192">
        <f t="shared" si="10"/>
        <v>43596</v>
      </c>
      <c r="BU61" s="25"/>
    </row>
    <row r="62" spans="1:73" s="22" customFormat="1" ht="193.5" customHeight="1" x14ac:dyDescent="0.25">
      <c r="A62" s="17"/>
      <c r="B62" s="18"/>
      <c r="C62" s="24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00"/>
      <c r="BE62" s="21"/>
      <c r="BF62" s="21"/>
      <c r="BG62" s="21"/>
      <c r="BH62" s="20"/>
      <c r="BI62" s="23"/>
      <c r="BJ62" s="20"/>
      <c r="BK62" s="21"/>
      <c r="BL62" s="21"/>
      <c r="BM62" s="21"/>
      <c r="BN62" s="181">
        <f t="shared" si="13"/>
        <v>0</v>
      </c>
      <c r="BO62" s="24">
        <v>43596</v>
      </c>
      <c r="BP62" s="21" t="s">
        <v>210</v>
      </c>
      <c r="BQ62" s="193">
        <v>43416</v>
      </c>
      <c r="BR62" s="196">
        <v>6</v>
      </c>
      <c r="BS62" s="22">
        <f t="shared" si="9"/>
        <v>180</v>
      </c>
      <c r="BT62" s="192">
        <f t="shared" si="10"/>
        <v>43596</v>
      </c>
      <c r="BU62" s="25"/>
    </row>
    <row r="63" spans="1:73" s="22" customFormat="1" ht="193.5" customHeight="1" x14ac:dyDescent="0.25">
      <c r="A63" s="17"/>
      <c r="B63" s="18"/>
      <c r="C63" s="24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00"/>
      <c r="BE63" s="21"/>
      <c r="BF63" s="21"/>
      <c r="BG63" s="21"/>
      <c r="BH63" s="20"/>
      <c r="BI63" s="23"/>
      <c r="BJ63" s="23"/>
      <c r="BK63" s="21"/>
      <c r="BL63" s="21"/>
      <c r="BM63" s="21"/>
      <c r="BN63" s="181">
        <f t="shared" si="13"/>
        <v>0</v>
      </c>
      <c r="BO63" s="24">
        <v>43596</v>
      </c>
      <c r="BP63" s="21" t="s">
        <v>210</v>
      </c>
      <c r="BQ63" s="193">
        <v>43416</v>
      </c>
      <c r="BR63" s="196">
        <v>6</v>
      </c>
      <c r="BS63" s="22">
        <f t="shared" si="9"/>
        <v>180</v>
      </c>
      <c r="BT63" s="192">
        <f t="shared" si="10"/>
        <v>43596</v>
      </c>
      <c r="BU63" s="25"/>
    </row>
    <row r="64" spans="1:73" s="22" customFormat="1" ht="193.5" customHeight="1" x14ac:dyDescent="0.25">
      <c r="A64" s="17"/>
      <c r="B64" s="18"/>
      <c r="C64" s="24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0"/>
      <c r="P64" s="20"/>
      <c r="Q64" s="21"/>
      <c r="R64" s="21"/>
      <c r="S64" s="21"/>
      <c r="T64" s="21"/>
      <c r="U64" s="20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00"/>
      <c r="BE64" s="20"/>
      <c r="BF64" s="20"/>
      <c r="BG64" s="21"/>
      <c r="BH64" s="20"/>
      <c r="BI64" s="23"/>
      <c r="BJ64" s="23"/>
      <c r="BK64" s="21"/>
      <c r="BL64" s="21"/>
      <c r="BM64" s="21"/>
      <c r="BN64" s="181">
        <f t="shared" si="13"/>
        <v>0</v>
      </c>
      <c r="BO64" s="24">
        <v>43596</v>
      </c>
      <c r="BP64" s="21" t="s">
        <v>210</v>
      </c>
      <c r="BQ64" s="193">
        <v>43416</v>
      </c>
      <c r="BR64" s="196">
        <v>6</v>
      </c>
      <c r="BS64" s="22">
        <f t="shared" si="9"/>
        <v>180</v>
      </c>
      <c r="BT64" s="192">
        <f t="shared" si="10"/>
        <v>43596</v>
      </c>
      <c r="BU64" s="25"/>
    </row>
    <row r="65" spans="1:73" s="22" customFormat="1" ht="193.5" customHeight="1" x14ac:dyDescent="0.25">
      <c r="A65" s="17"/>
      <c r="B65" s="18"/>
      <c r="C65" s="24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1"/>
      <c r="R65" s="21"/>
      <c r="S65" s="21"/>
      <c r="T65" s="21"/>
      <c r="U65" s="20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1"/>
      <c r="AM65" s="21"/>
      <c r="AN65" s="21"/>
      <c r="AO65" s="21"/>
      <c r="AP65" s="21"/>
      <c r="AQ65" s="21"/>
      <c r="AR65" s="21"/>
      <c r="AS65" s="21"/>
      <c r="AT65" s="181"/>
      <c r="AU65" s="21"/>
      <c r="AV65" s="21"/>
      <c r="AW65" s="21"/>
      <c r="AX65" s="21"/>
      <c r="AY65" s="21"/>
      <c r="AZ65" s="21"/>
      <c r="BA65" s="21"/>
      <c r="BB65" s="21"/>
      <c r="BC65" s="21"/>
      <c r="BD65" s="200"/>
      <c r="BE65" s="181"/>
      <c r="BF65" s="21"/>
      <c r="BG65" s="21"/>
      <c r="BH65" s="20"/>
      <c r="BI65" s="23"/>
      <c r="BJ65" s="23"/>
      <c r="BK65" s="21"/>
      <c r="BL65" s="21"/>
      <c r="BM65" s="21"/>
      <c r="BN65" s="181">
        <f t="shared" si="13"/>
        <v>0</v>
      </c>
      <c r="BO65" s="24">
        <v>43578</v>
      </c>
      <c r="BP65" s="21" t="s">
        <v>210</v>
      </c>
      <c r="BQ65" s="193">
        <v>43398</v>
      </c>
      <c r="BR65" s="196">
        <v>6</v>
      </c>
      <c r="BS65" s="22">
        <f t="shared" si="9"/>
        <v>180</v>
      </c>
      <c r="BT65" s="192">
        <f t="shared" si="10"/>
        <v>43578</v>
      </c>
      <c r="BU65" s="25"/>
    </row>
    <row r="66" spans="1:73" s="22" customFormat="1" ht="201.75" customHeight="1" x14ac:dyDescent="0.25">
      <c r="A66" s="17"/>
      <c r="B66" s="18"/>
      <c r="C66" s="24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200"/>
      <c r="AM66" s="20"/>
      <c r="AN66" s="20"/>
      <c r="AO66" s="21"/>
      <c r="AP66" s="21"/>
      <c r="AQ66" s="21"/>
      <c r="AR66" s="21"/>
      <c r="AS66" s="21"/>
      <c r="AT66" s="200"/>
      <c r="AU66" s="20"/>
      <c r="AV66" s="21"/>
      <c r="AW66" s="21"/>
      <c r="AX66" s="21"/>
      <c r="AY66" s="21"/>
      <c r="AZ66" s="21"/>
      <c r="BA66" s="21"/>
      <c r="BB66" s="21"/>
      <c r="BC66" s="21"/>
      <c r="BD66" s="200"/>
      <c r="BE66" s="21"/>
      <c r="BF66" s="21"/>
      <c r="BG66" s="21"/>
      <c r="BH66" s="20"/>
      <c r="BI66" s="23"/>
      <c r="BJ66" s="20"/>
      <c r="BK66" s="21"/>
      <c r="BL66" s="21"/>
      <c r="BM66" s="21"/>
      <c r="BN66" s="181">
        <f t="shared" si="13"/>
        <v>0</v>
      </c>
      <c r="BO66" s="24">
        <v>43591</v>
      </c>
      <c r="BP66" s="21"/>
      <c r="BQ66" s="193">
        <v>43411</v>
      </c>
      <c r="BR66" s="196">
        <v>6</v>
      </c>
      <c r="BS66" s="22">
        <f t="shared" si="9"/>
        <v>180</v>
      </c>
      <c r="BT66" s="192">
        <f t="shared" si="10"/>
        <v>43591</v>
      </c>
      <c r="BU66" s="25"/>
    </row>
    <row r="67" spans="1:73" s="22" customFormat="1" ht="201.75" customHeight="1" x14ac:dyDescent="0.25">
      <c r="A67" s="17"/>
      <c r="B67" s="18"/>
      <c r="C67" s="24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200"/>
      <c r="AM67" s="20"/>
      <c r="AN67" s="20"/>
      <c r="AO67" s="21"/>
      <c r="AP67" s="21"/>
      <c r="AQ67" s="21"/>
      <c r="AR67" s="21"/>
      <c r="AS67" s="21"/>
      <c r="AT67" s="200"/>
      <c r="AU67" s="20"/>
      <c r="AV67" s="21"/>
      <c r="AW67" s="21"/>
      <c r="AX67" s="21"/>
      <c r="AY67" s="21"/>
      <c r="AZ67" s="21"/>
      <c r="BA67" s="21"/>
      <c r="BB67" s="21"/>
      <c r="BC67" s="21"/>
      <c r="BD67" s="200"/>
      <c r="BE67" s="181"/>
      <c r="BF67" s="21"/>
      <c r="BG67" s="21"/>
      <c r="BH67" s="20"/>
      <c r="BI67" s="23"/>
      <c r="BJ67" s="23"/>
      <c r="BK67" s="21"/>
      <c r="BL67" s="21"/>
      <c r="BM67" s="21"/>
      <c r="BN67" s="181">
        <f t="shared" si="13"/>
        <v>0</v>
      </c>
      <c r="BO67" s="24">
        <v>43591</v>
      </c>
      <c r="BP67" s="21" t="s">
        <v>210</v>
      </c>
      <c r="BQ67" s="193">
        <v>43411</v>
      </c>
      <c r="BR67" s="196">
        <v>6</v>
      </c>
      <c r="BS67" s="22">
        <f>BR67*30</f>
        <v>180</v>
      </c>
      <c r="BT67" s="192">
        <f t="shared" si="10"/>
        <v>43591</v>
      </c>
      <c r="BU67" s="25"/>
    </row>
    <row r="68" spans="1:73" s="22" customFormat="1" ht="147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1"/>
      <c r="R68" s="21"/>
      <c r="S68" s="21"/>
      <c r="T68" s="21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00"/>
      <c r="BE68" s="20"/>
      <c r="BF68" s="20"/>
      <c r="BG68" s="21"/>
      <c r="BH68" s="20"/>
      <c r="BI68" s="23"/>
      <c r="BJ68" s="23"/>
      <c r="BK68" s="21"/>
      <c r="BL68" s="21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47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1"/>
      <c r="R69" s="21"/>
      <c r="S69" s="21"/>
      <c r="T69" s="21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00"/>
      <c r="BE69" s="181"/>
      <c r="BF69" s="20"/>
      <c r="BG69" s="21"/>
      <c r="BH69" s="20"/>
      <c r="BI69" s="23"/>
      <c r="BJ69" s="23"/>
      <c r="BK69" s="21"/>
      <c r="BL69" s="21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47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00"/>
      <c r="BE70" s="21"/>
      <c r="BF70" s="20"/>
      <c r="BG70" s="21"/>
      <c r="BH70" s="20"/>
      <c r="BI70" s="23"/>
      <c r="BJ70" s="23"/>
      <c r="BK70" s="21"/>
      <c r="BL70" s="21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47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00"/>
      <c r="BE71" s="181"/>
      <c r="BF71" s="20"/>
      <c r="BG71" s="21"/>
      <c r="BH71" s="20"/>
      <c r="BI71" s="23"/>
      <c r="BJ71" s="23"/>
      <c r="BK71" s="21"/>
      <c r="BL71" s="21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47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00"/>
      <c r="BE72" s="21"/>
      <c r="BF72" s="20"/>
      <c r="BG72" s="21"/>
      <c r="BH72" s="20"/>
      <c r="BI72" s="23"/>
      <c r="BJ72" s="23"/>
      <c r="BK72" s="21"/>
      <c r="BL72" s="21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47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00"/>
      <c r="BE73" s="181"/>
      <c r="BF73" s="20"/>
      <c r="BG73" s="21"/>
      <c r="BH73" s="20"/>
      <c r="BI73" s="23"/>
      <c r="BJ73" s="23"/>
      <c r="BK73" s="21"/>
      <c r="BL73" s="21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47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00"/>
      <c r="BE74" s="21"/>
      <c r="BF74" s="20"/>
      <c r="BG74" s="21"/>
      <c r="BH74" s="20"/>
      <c r="BI74" s="23"/>
      <c r="BJ74" s="23"/>
      <c r="BK74" s="21"/>
      <c r="BL74" s="21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47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00"/>
      <c r="BE75" s="181"/>
      <c r="BF75" s="20"/>
      <c r="BG75" s="21"/>
      <c r="BH75" s="20"/>
      <c r="BI75" s="23"/>
      <c r="BJ75" s="23"/>
      <c r="BK75" s="21"/>
      <c r="BL75" s="21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93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00"/>
      <c r="BE76" s="21"/>
      <c r="BF76" s="20"/>
      <c r="BG76" s="21"/>
      <c r="BH76" s="20"/>
      <c r="BI76" s="23"/>
      <c r="BJ76" s="23"/>
      <c r="BK76" s="21"/>
      <c r="BL76" s="21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93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00"/>
      <c r="BE77" s="181"/>
      <c r="BF77" s="20"/>
      <c r="BG77" s="21"/>
      <c r="BH77" s="20"/>
      <c r="BI77" s="23"/>
      <c r="BJ77" s="23"/>
      <c r="BK77" s="21"/>
      <c r="BL77" s="21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93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00"/>
      <c r="BE78" s="21"/>
      <c r="BF78" s="20"/>
      <c r="BG78" s="21"/>
      <c r="BH78" s="20"/>
      <c r="BI78" s="23"/>
      <c r="BJ78" s="23"/>
      <c r="BK78" s="21"/>
      <c r="BL78" s="21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93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81"/>
      <c r="BE79" s="181"/>
      <c r="BF79" s="21"/>
      <c r="BG79" s="21"/>
      <c r="BH79" s="20"/>
      <c r="BI79" s="23"/>
      <c r="BJ79" s="23"/>
      <c r="BK79" s="21"/>
      <c r="BL79" s="21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239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200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00"/>
      <c r="BE80" s="21"/>
      <c r="BF80" s="20"/>
      <c r="BG80" s="20"/>
      <c r="BH80" s="20"/>
      <c r="BI80" s="23"/>
      <c r="BJ80" s="23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239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200"/>
      <c r="AM81" s="20"/>
      <c r="AN81" s="20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00"/>
      <c r="BE81" s="21"/>
      <c r="BF81" s="20"/>
      <c r="BG81" s="20"/>
      <c r="BH81" s="20"/>
      <c r="BI81" s="23"/>
      <c r="BJ81" s="23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409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0"/>
      <c r="Q82" s="21"/>
      <c r="R82" s="21"/>
      <c r="S82" s="20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200"/>
      <c r="AM82" s="20"/>
      <c r="AN82" s="20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00"/>
      <c r="BE82" s="21"/>
      <c r="BF82" s="21"/>
      <c r="BG82" s="20"/>
      <c r="BH82" s="20"/>
      <c r="BI82" s="23"/>
      <c r="BJ82" s="23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229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200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00"/>
      <c r="BE83" s="21"/>
      <c r="BF83" s="20"/>
      <c r="BG83" s="20"/>
      <c r="BH83" s="20"/>
      <c r="BI83" s="23"/>
      <c r="BJ83" s="23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229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200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00"/>
      <c r="BE84" s="21"/>
      <c r="BF84" s="20"/>
      <c r="BG84" s="20"/>
      <c r="BH84" s="20"/>
      <c r="BI84" s="23"/>
      <c r="BJ84" s="23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229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200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00"/>
      <c r="BE85" s="21"/>
      <c r="BF85" s="20"/>
      <c r="BG85" s="20"/>
      <c r="BH85" s="20"/>
      <c r="BI85" s="23"/>
      <c r="BJ85" s="23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229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200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00"/>
      <c r="BE86" s="21"/>
      <c r="BF86" s="20"/>
      <c r="BG86" s="20"/>
      <c r="BH86" s="20"/>
      <c r="BI86" s="23"/>
      <c r="BJ86" s="23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94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200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00"/>
      <c r="BE87" s="21"/>
      <c r="BF87" s="20"/>
      <c r="BG87" s="20"/>
      <c r="BH87" s="20"/>
      <c r="BI87" s="23"/>
      <c r="BJ87" s="23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409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0"/>
      <c r="Q88" s="21"/>
      <c r="R88" s="21"/>
      <c r="S88" s="20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200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00"/>
      <c r="BE88" s="23"/>
      <c r="BF88" s="23"/>
      <c r="BG88" s="20"/>
      <c r="BH88" s="20"/>
      <c r="BI88" s="23"/>
      <c r="BJ88" s="23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409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200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00"/>
      <c r="BE89" s="21"/>
      <c r="BF89" s="20"/>
      <c r="BG89" s="20"/>
      <c r="BH89" s="20"/>
      <c r="BI89" s="23"/>
      <c r="BJ89" s="23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409.6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200"/>
      <c r="AM90" s="20"/>
      <c r="AN90" s="20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00"/>
      <c r="BE90" s="21"/>
      <c r="BF90" s="20"/>
      <c r="BG90" s="20"/>
      <c r="BH90" s="20"/>
      <c r="BI90" s="23"/>
      <c r="BJ90" s="23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84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200"/>
      <c r="AM91" s="20"/>
      <c r="AN91" s="20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00"/>
      <c r="BE91" s="23"/>
      <c r="BF91" s="23"/>
      <c r="BG91" s="20"/>
      <c r="BH91" s="20"/>
      <c r="BI91" s="23"/>
      <c r="BJ91" s="23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221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200"/>
      <c r="AM92" s="20"/>
      <c r="AN92" s="20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0"/>
      <c r="BC92" s="20"/>
      <c r="BD92" s="200"/>
      <c r="BE92" s="21"/>
      <c r="BF92" s="20"/>
      <c r="BG92" s="20"/>
      <c r="BH92" s="20"/>
      <c r="BI92" s="23"/>
      <c r="BJ92" s="23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56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0"/>
      <c r="Q93" s="21"/>
      <c r="R93" s="21"/>
      <c r="S93" s="20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200"/>
      <c r="AM93" s="20"/>
      <c r="AN93" s="20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0"/>
      <c r="BC93" s="20"/>
      <c r="BD93" s="200"/>
      <c r="BE93" s="23"/>
      <c r="BF93" s="23"/>
      <c r="BG93" s="20"/>
      <c r="BH93" s="20"/>
      <c r="BI93" s="23"/>
      <c r="BJ93" s="23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216.7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200"/>
      <c r="AM94" s="20"/>
      <c r="AN94" s="20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00"/>
      <c r="BE94" s="21"/>
      <c r="BF94" s="20"/>
      <c r="BG94" s="20"/>
      <c r="BH94" s="20"/>
      <c r="BI94" s="23"/>
      <c r="BJ94" s="23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216.7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0"/>
      <c r="Q95" s="21"/>
      <c r="R95" s="21"/>
      <c r="S95" s="20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200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00"/>
      <c r="BE95" s="21"/>
      <c r="BF95" s="20"/>
      <c r="BG95" s="20"/>
      <c r="BH95" s="20"/>
      <c r="BI95" s="23"/>
      <c r="BJ95" s="23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71.7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200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00"/>
      <c r="BE96" s="21"/>
      <c r="BF96" s="20"/>
      <c r="BG96" s="20"/>
      <c r="BH96" s="20"/>
      <c r="BI96" s="23"/>
      <c r="BJ96" s="23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71.7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0"/>
      <c r="Q97" s="21"/>
      <c r="R97" s="21"/>
      <c r="S97" s="20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200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00"/>
      <c r="BE97" s="23"/>
      <c r="BF97" s="23"/>
      <c r="BG97" s="20"/>
      <c r="BH97" s="20"/>
      <c r="BI97" s="23"/>
      <c r="BJ97" s="23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71.7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0"/>
      <c r="Q98" s="23"/>
      <c r="R98" s="23"/>
      <c r="S98" s="23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200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00"/>
      <c r="BE98" s="23"/>
      <c r="BF98" s="23"/>
      <c r="BG98" s="20"/>
      <c r="BH98" s="20"/>
      <c r="BI98" s="23"/>
      <c r="BJ98" s="23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227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0"/>
      <c r="P99" s="20"/>
      <c r="Q99" s="21"/>
      <c r="R99" s="21"/>
      <c r="S99" s="21"/>
      <c r="T99" s="21"/>
      <c r="U99" s="20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200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00"/>
      <c r="BE99" s="20"/>
      <c r="BF99" s="20"/>
      <c r="BG99" s="20"/>
      <c r="BH99" s="20"/>
      <c r="BI99" s="23"/>
      <c r="BJ99" s="23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54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0"/>
      <c r="P100" s="20"/>
      <c r="Q100" s="21"/>
      <c r="R100" s="21"/>
      <c r="S100" s="21"/>
      <c r="T100" s="21"/>
      <c r="U100" s="20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200"/>
      <c r="AM100" s="20"/>
      <c r="AN100" s="20"/>
      <c r="AO100" s="21"/>
      <c r="AP100" s="21"/>
      <c r="AQ100" s="21"/>
      <c r="AR100" s="21"/>
      <c r="AS100" s="21"/>
      <c r="AT100" s="18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00"/>
      <c r="BE100" s="23"/>
      <c r="BF100" s="23"/>
      <c r="BG100" s="20"/>
      <c r="BH100" s="20"/>
      <c r="BI100" s="23"/>
      <c r="BJ100" s="23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69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0"/>
      <c r="P101" s="20"/>
      <c r="Q101" s="21"/>
      <c r="R101" s="21"/>
      <c r="S101" s="21"/>
      <c r="T101" s="21"/>
      <c r="U101" s="20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200"/>
      <c r="AM101" s="21"/>
      <c r="AN101" s="20"/>
      <c r="AO101" s="21"/>
      <c r="AP101" s="21"/>
      <c r="AQ101" s="21"/>
      <c r="AR101" s="21"/>
      <c r="AS101" s="21"/>
      <c r="AT101" s="200"/>
      <c r="AU101" s="21"/>
      <c r="AV101" s="21"/>
      <c r="AW101" s="21"/>
      <c r="AX101" s="21"/>
      <c r="AY101" s="21"/>
      <c r="AZ101" s="21"/>
      <c r="BA101" s="21"/>
      <c r="BB101" s="20"/>
      <c r="BC101" s="20"/>
      <c r="BD101" s="200"/>
      <c r="BE101" s="20"/>
      <c r="BF101" s="20"/>
      <c r="BG101" s="20"/>
      <c r="BH101" s="20"/>
      <c r="BI101" s="23"/>
      <c r="BJ101" s="23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71.7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0"/>
      <c r="P102" s="20"/>
      <c r="Q102" s="21"/>
      <c r="R102" s="21"/>
      <c r="S102" s="21"/>
      <c r="T102" s="21"/>
      <c r="U102" s="20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200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0"/>
      <c r="BC102" s="20"/>
      <c r="BD102" s="200"/>
      <c r="BE102" s="23"/>
      <c r="BF102" s="23"/>
      <c r="BG102" s="20"/>
      <c r="BH102" s="20"/>
      <c r="BI102" s="23"/>
      <c r="BJ102" s="23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71.7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200"/>
      <c r="AM103" s="20"/>
      <c r="AN103" s="20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0"/>
      <c r="BC103" s="20"/>
      <c r="BD103" s="200"/>
      <c r="BE103" s="23"/>
      <c r="BF103" s="23"/>
      <c r="BG103" s="20"/>
      <c r="BH103" s="20"/>
      <c r="BI103" s="23"/>
      <c r="BJ103" s="23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71.7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200"/>
      <c r="AM104" s="20"/>
      <c r="AN104" s="20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0"/>
      <c r="BC104" s="20"/>
      <c r="BD104" s="200"/>
      <c r="BE104" s="23"/>
      <c r="BF104" s="23"/>
      <c r="BG104" s="20"/>
      <c r="BH104" s="20"/>
      <c r="BI104" s="23"/>
      <c r="BJ104" s="23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71.7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200"/>
      <c r="AM105" s="20"/>
      <c r="AN105" s="20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0"/>
      <c r="BC105" s="20"/>
      <c r="BD105" s="200"/>
      <c r="BE105" s="23"/>
      <c r="BF105" s="23"/>
      <c r="BG105" s="20"/>
      <c r="BH105" s="20"/>
      <c r="BI105" s="23"/>
      <c r="BJ105" s="23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71.7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200"/>
      <c r="AM106" s="20"/>
      <c r="AN106" s="20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0"/>
      <c r="BC106" s="20"/>
      <c r="BD106" s="200"/>
      <c r="BE106" s="23"/>
      <c r="BF106" s="23"/>
      <c r="BG106" s="20"/>
      <c r="BH106" s="20"/>
      <c r="BI106" s="23"/>
      <c r="BJ106" s="23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71.7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200"/>
      <c r="AM107" s="20"/>
      <c r="AN107" s="20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00"/>
      <c r="BE107" s="21"/>
      <c r="BF107" s="21"/>
      <c r="BG107" s="20"/>
      <c r="BH107" s="20"/>
      <c r="BI107" s="23"/>
      <c r="BJ107" s="23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71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200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00"/>
      <c r="BE108" s="23"/>
      <c r="BF108" s="23"/>
      <c r="BG108" s="20"/>
      <c r="BH108" s="20"/>
      <c r="BI108" s="23"/>
      <c r="BJ108" s="23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71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75"/>
      <c r="K109" s="18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200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0"/>
      <c r="BC109" s="21"/>
      <c r="BD109" s="20"/>
      <c r="BE109" s="23"/>
      <c r="BF109" s="23"/>
      <c r="BG109" s="20"/>
      <c r="BH109" s="20"/>
      <c r="BI109" s="23"/>
      <c r="BJ109" s="23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97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200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00"/>
      <c r="BE110" s="21"/>
      <c r="BF110" s="21"/>
      <c r="BG110" s="20"/>
      <c r="BH110" s="20"/>
      <c r="BI110" s="23"/>
      <c r="BJ110" s="20"/>
      <c r="BK110" s="23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97.2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200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00"/>
      <c r="BE111" s="182"/>
      <c r="BF111" s="23"/>
      <c r="BG111" s="20"/>
      <c r="BH111" s="20"/>
      <c r="BI111" s="23"/>
      <c r="BJ111" s="20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97.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0"/>
      <c r="O112" s="21"/>
      <c r="P112" s="20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200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00"/>
      <c r="BE112" s="182"/>
      <c r="BF112" s="23"/>
      <c r="BG112" s="20"/>
      <c r="BH112" s="20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97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0"/>
      <c r="O113" s="23"/>
      <c r="P113" s="20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200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00"/>
      <c r="BE113" s="182"/>
      <c r="BF113" s="23"/>
      <c r="BG113" s="20"/>
      <c r="BH113" s="20"/>
      <c r="BI113" s="23"/>
      <c r="BJ113" s="20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71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200"/>
      <c r="AM114" s="20"/>
      <c r="AN114" s="20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0"/>
      <c r="BC114" s="21"/>
      <c r="BD114" s="20"/>
      <c r="BE114" s="23"/>
      <c r="BF114" s="23"/>
      <c r="BG114" s="20"/>
      <c r="BH114" s="20"/>
      <c r="BI114" s="23"/>
      <c r="BJ114" s="23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97.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200"/>
      <c r="AM115" s="20"/>
      <c r="AN115" s="20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00"/>
      <c r="BE115" s="21"/>
      <c r="BF115" s="21"/>
      <c r="BG115" s="20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97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200"/>
      <c r="AM116" s="20"/>
      <c r="AN116" s="20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00"/>
      <c r="BE116" s="182"/>
      <c r="BF116" s="23"/>
      <c r="BG116" s="20"/>
      <c r="BH116" s="20"/>
      <c r="BI116" s="23"/>
      <c r="BJ116" s="20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97.2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200"/>
      <c r="AM117" s="20"/>
      <c r="AN117" s="20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00"/>
      <c r="BE117" s="21"/>
      <c r="BF117" s="21"/>
      <c r="BG117" s="20"/>
      <c r="BH117" s="20"/>
      <c r="BI117" s="23"/>
      <c r="BJ117" s="20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97.2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200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00"/>
      <c r="BE118" s="181"/>
      <c r="BF118" s="21"/>
      <c r="BG118" s="20"/>
      <c r="BH118" s="20"/>
      <c r="BI118" s="23"/>
      <c r="BJ118" s="20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97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200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00"/>
      <c r="BE119" s="21"/>
      <c r="BF119" s="21"/>
      <c r="BG119" s="20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97.2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200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00"/>
      <c r="BE120" s="182"/>
      <c r="BF120" s="23"/>
      <c r="BG120" s="20"/>
      <c r="BH120" s="20"/>
      <c r="BI120" s="23"/>
      <c r="BJ120" s="20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252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3"/>
      <c r="AJ121" s="23"/>
      <c r="AK121" s="21"/>
      <c r="AL121" s="200"/>
      <c r="AM121" s="23"/>
      <c r="AN121" s="23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00"/>
      <c r="BE121" s="21"/>
      <c r="BF121" s="20"/>
      <c r="BG121" s="20"/>
      <c r="BH121" s="20"/>
      <c r="BI121" s="23"/>
      <c r="BJ121" s="20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252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3"/>
      <c r="AK122" s="21"/>
      <c r="AL122" s="200"/>
      <c r="AM122" s="23"/>
      <c r="AN122" s="23"/>
      <c r="AO122" s="21"/>
      <c r="AP122" s="21"/>
      <c r="AQ122" s="21"/>
      <c r="AR122" s="21"/>
      <c r="AS122" s="21"/>
      <c r="AT122" s="18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00"/>
      <c r="BE122" s="181"/>
      <c r="BF122" s="21"/>
      <c r="BG122" s="20"/>
      <c r="BH122" s="20"/>
      <c r="BI122" s="23"/>
      <c r="BJ122" s="20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2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3"/>
      <c r="AJ123" s="23"/>
      <c r="AK123" s="21"/>
      <c r="AL123" s="200"/>
      <c r="AM123" s="23"/>
      <c r="AN123" s="23"/>
      <c r="AO123" s="21"/>
      <c r="AP123" s="21"/>
      <c r="AQ123" s="21"/>
      <c r="AR123" s="21"/>
      <c r="AS123" s="21"/>
      <c r="AT123" s="18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00"/>
      <c r="BE123" s="200"/>
      <c r="BF123" s="20"/>
      <c r="BG123" s="20"/>
      <c r="BH123" s="20"/>
      <c r="BI123" s="23"/>
      <c r="BJ123" s="20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209.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3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0"/>
      <c r="AK124" s="21"/>
      <c r="AL124" s="200"/>
      <c r="AM124" s="23"/>
      <c r="AN124" s="20"/>
      <c r="AO124" s="21"/>
      <c r="AP124" s="20"/>
      <c r="AQ124" s="23"/>
      <c r="AR124" s="20"/>
      <c r="AS124" s="21"/>
      <c r="AT124" s="200"/>
      <c r="AU124" s="23"/>
      <c r="AV124" s="21"/>
      <c r="AW124" s="21"/>
      <c r="AX124" s="21"/>
      <c r="AY124" s="21"/>
      <c r="AZ124" s="21"/>
      <c r="BA124" s="21"/>
      <c r="BB124" s="21"/>
      <c r="BC124" s="21"/>
      <c r="BD124" s="20"/>
      <c r="BE124" s="21"/>
      <c r="BF124" s="21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36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200"/>
      <c r="AM125" s="20"/>
      <c r="AN125" s="20"/>
      <c r="AO125" s="21"/>
      <c r="AP125" s="21"/>
      <c r="AQ125" s="21"/>
      <c r="AR125" s="21"/>
      <c r="AS125" s="21"/>
      <c r="AT125" s="18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00"/>
      <c r="BE125" s="181"/>
      <c r="BF125" s="21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36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3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200"/>
      <c r="AM126" s="20"/>
      <c r="AN126" s="20"/>
      <c r="AO126" s="21"/>
      <c r="AP126" s="21"/>
      <c r="AQ126" s="21"/>
      <c r="AR126" s="21"/>
      <c r="AS126" s="21"/>
      <c r="AT126" s="18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00"/>
      <c r="BE126" s="181"/>
      <c r="BF126" s="21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36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0"/>
      <c r="R127" s="20"/>
      <c r="S127" s="20"/>
      <c r="T127" s="20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200"/>
      <c r="AM127" s="20"/>
      <c r="AN127" s="20"/>
      <c r="AO127" s="21"/>
      <c r="AP127" s="21"/>
      <c r="AQ127" s="21"/>
      <c r="AR127" s="21"/>
      <c r="AS127" s="21"/>
      <c r="AT127" s="18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00"/>
      <c r="BE127" s="181"/>
      <c r="BF127" s="21"/>
      <c r="BG127" s="20"/>
      <c r="BH127" s="20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36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0"/>
      <c r="N128" s="20"/>
      <c r="O128" s="23"/>
      <c r="P128" s="20"/>
      <c r="Q128" s="20"/>
      <c r="R128" s="20"/>
      <c r="S128" s="20"/>
      <c r="T128" s="20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200"/>
      <c r="AM128" s="20"/>
      <c r="AN128" s="20"/>
      <c r="AO128" s="21"/>
      <c r="AP128" s="21"/>
      <c r="AQ128" s="21"/>
      <c r="AR128" s="21"/>
      <c r="AS128" s="21"/>
      <c r="AT128" s="18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00"/>
      <c r="BE128" s="181"/>
      <c r="BF128" s="21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209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00"/>
      <c r="AM129" s="20"/>
      <c r="AN129" s="20"/>
      <c r="AO129" s="21"/>
      <c r="AP129" s="21"/>
      <c r="AQ129" s="21"/>
      <c r="AR129" s="21"/>
      <c r="AS129" s="21"/>
      <c r="AT129" s="18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00"/>
      <c r="BE129" s="21"/>
      <c r="BF129" s="20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54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200"/>
      <c r="AM130" s="20"/>
      <c r="AN130" s="20"/>
      <c r="AO130" s="21"/>
      <c r="AP130" s="21"/>
      <c r="AQ130" s="21"/>
      <c r="AR130" s="21"/>
      <c r="AS130" s="21"/>
      <c r="AT130" s="18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00"/>
      <c r="BE130" s="200"/>
      <c r="BF130" s="20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249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200"/>
      <c r="AM131" s="20"/>
      <c r="AN131" s="20"/>
      <c r="AO131" s="21"/>
      <c r="AP131" s="21"/>
      <c r="AQ131" s="21"/>
      <c r="AR131" s="21"/>
      <c r="AS131" s="21"/>
      <c r="AT131" s="18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00"/>
      <c r="BE131" s="23"/>
      <c r="BF131" s="23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52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200"/>
      <c r="AM132" s="20"/>
      <c r="AN132" s="20"/>
      <c r="AO132" s="21"/>
      <c r="AP132" s="21"/>
      <c r="AQ132" s="21"/>
      <c r="AR132" s="21"/>
      <c r="AS132" s="21"/>
      <c r="AT132" s="18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00"/>
      <c r="BE132" s="21"/>
      <c r="BF132" s="21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52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200"/>
      <c r="AM133" s="20"/>
      <c r="AN133" s="20"/>
      <c r="AO133" s="21"/>
      <c r="AP133" s="21"/>
      <c r="AQ133" s="21"/>
      <c r="AR133" s="21"/>
      <c r="AS133" s="21"/>
      <c r="AT133" s="18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00"/>
      <c r="BE133" s="200"/>
      <c r="BF133" s="20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92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1"/>
      <c r="AJ134" s="20"/>
      <c r="AK134" s="21"/>
      <c r="AL134" s="200"/>
      <c r="AM134" s="21"/>
      <c r="AN134" s="20"/>
      <c r="AO134" s="21"/>
      <c r="AP134" s="21"/>
      <c r="AQ134" s="21"/>
      <c r="AR134" s="21"/>
      <c r="AS134" s="21"/>
      <c r="AT134" s="200"/>
      <c r="AU134" s="21"/>
      <c r="AV134" s="21"/>
      <c r="AW134" s="21"/>
      <c r="AX134" s="21"/>
      <c r="AY134" s="21"/>
      <c r="AZ134" s="21"/>
      <c r="BA134" s="21"/>
      <c r="BB134" s="20"/>
      <c r="BC134" s="21"/>
      <c r="BD134" s="20"/>
      <c r="BE134" s="21"/>
      <c r="BF134" s="21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29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0"/>
      <c r="P135" s="20"/>
      <c r="Q135" s="20"/>
      <c r="R135" s="20"/>
      <c r="S135" s="20"/>
      <c r="T135" s="20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1"/>
      <c r="AJ135" s="20"/>
      <c r="AK135" s="21"/>
      <c r="AL135" s="200"/>
      <c r="AM135" s="21"/>
      <c r="AN135" s="20"/>
      <c r="AO135" s="21"/>
      <c r="AP135" s="21"/>
      <c r="AQ135" s="21"/>
      <c r="AR135" s="21"/>
      <c r="AS135" s="21"/>
      <c r="AT135" s="200"/>
      <c r="AU135" s="21"/>
      <c r="AV135" s="21"/>
      <c r="AW135" s="21"/>
      <c r="AX135" s="21"/>
      <c r="AY135" s="21"/>
      <c r="AZ135" s="21"/>
      <c r="BA135" s="21"/>
      <c r="BB135" s="21"/>
      <c r="BC135" s="21"/>
      <c r="BD135" s="200"/>
      <c r="BE135" s="21"/>
      <c r="BF135" s="21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54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3"/>
      <c r="AJ136" s="23"/>
      <c r="AK136" s="21"/>
      <c r="AL136" s="200"/>
      <c r="AM136" s="20"/>
      <c r="AN136" s="20"/>
      <c r="AO136" s="21"/>
      <c r="AP136" s="21"/>
      <c r="AQ136" s="21"/>
      <c r="AR136" s="21"/>
      <c r="AS136" s="21"/>
      <c r="AT136" s="200"/>
      <c r="AU136" s="20"/>
      <c r="AV136" s="21"/>
      <c r="AW136" s="21"/>
      <c r="AX136" s="21"/>
      <c r="AY136" s="21"/>
      <c r="AZ136" s="21"/>
      <c r="BA136" s="21"/>
      <c r="BB136" s="21"/>
      <c r="BC136" s="21"/>
      <c r="BD136" s="200"/>
      <c r="BE136" s="23"/>
      <c r="BF136" s="23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54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3"/>
      <c r="AJ137" s="23"/>
      <c r="AK137" s="21"/>
      <c r="AL137" s="200"/>
      <c r="AM137" s="20"/>
      <c r="AN137" s="20"/>
      <c r="AO137" s="21"/>
      <c r="AP137" s="21"/>
      <c r="AQ137" s="21"/>
      <c r="AR137" s="21"/>
      <c r="AS137" s="21"/>
      <c r="AT137" s="200"/>
      <c r="AU137" s="20"/>
      <c r="AV137" s="21"/>
      <c r="AW137" s="21"/>
      <c r="AX137" s="21"/>
      <c r="AY137" s="21"/>
      <c r="AZ137" s="21"/>
      <c r="BA137" s="21"/>
      <c r="BB137" s="21"/>
      <c r="BC137" s="21"/>
      <c r="BD137" s="200"/>
      <c r="BE137" s="21"/>
      <c r="BF137" s="20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54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3"/>
      <c r="AJ138" s="23"/>
      <c r="AK138" s="21"/>
      <c r="AL138" s="200"/>
      <c r="AM138" s="20"/>
      <c r="AN138" s="20"/>
      <c r="AO138" s="21"/>
      <c r="AP138" s="21"/>
      <c r="AQ138" s="21"/>
      <c r="AR138" s="21"/>
      <c r="AS138" s="21"/>
      <c r="AT138" s="200"/>
      <c r="AU138" s="20"/>
      <c r="AV138" s="21"/>
      <c r="AW138" s="21"/>
      <c r="AX138" s="21"/>
      <c r="AY138" s="21"/>
      <c r="AZ138" s="21"/>
      <c r="BA138" s="21"/>
      <c r="BB138" s="21"/>
      <c r="BC138" s="21"/>
      <c r="BD138" s="200"/>
      <c r="BE138" s="23"/>
      <c r="BF138" s="23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54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3"/>
      <c r="AJ139" s="23"/>
      <c r="AK139" s="21"/>
      <c r="AL139" s="200"/>
      <c r="AM139" s="20"/>
      <c r="AN139" s="20"/>
      <c r="AO139" s="21"/>
      <c r="AP139" s="21"/>
      <c r="AQ139" s="21"/>
      <c r="AR139" s="21"/>
      <c r="AS139" s="21"/>
      <c r="AT139" s="200"/>
      <c r="AU139" s="20"/>
      <c r="AV139" s="21"/>
      <c r="AW139" s="21"/>
      <c r="AX139" s="21"/>
      <c r="AY139" s="21"/>
      <c r="AZ139" s="21"/>
      <c r="BA139" s="21"/>
      <c r="BB139" s="21"/>
      <c r="BC139" s="21"/>
      <c r="BD139" s="200"/>
      <c r="BE139" s="21"/>
      <c r="BF139" s="20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54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3"/>
      <c r="AJ140" s="23"/>
      <c r="AK140" s="21"/>
      <c r="AL140" s="200"/>
      <c r="AM140" s="20"/>
      <c r="AN140" s="20"/>
      <c r="AO140" s="21"/>
      <c r="AP140" s="21"/>
      <c r="AQ140" s="21"/>
      <c r="AR140" s="21"/>
      <c r="AS140" s="21"/>
      <c r="AT140" s="200"/>
      <c r="AU140" s="20"/>
      <c r="AV140" s="21"/>
      <c r="AW140" s="21"/>
      <c r="AX140" s="21"/>
      <c r="AY140" s="21"/>
      <c r="AZ140" s="21"/>
      <c r="BA140" s="21"/>
      <c r="BB140" s="21"/>
      <c r="BC140" s="21"/>
      <c r="BD140" s="200"/>
      <c r="BE140" s="23"/>
      <c r="BF140" s="23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54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3"/>
      <c r="AJ141" s="23"/>
      <c r="AK141" s="21"/>
      <c r="AL141" s="200"/>
      <c r="AM141" s="20"/>
      <c r="AN141" s="20"/>
      <c r="AO141" s="21"/>
      <c r="AP141" s="21"/>
      <c r="AQ141" s="21"/>
      <c r="AR141" s="21"/>
      <c r="AS141" s="21"/>
      <c r="AT141" s="200"/>
      <c r="AU141" s="20"/>
      <c r="AV141" s="21"/>
      <c r="AW141" s="21"/>
      <c r="AX141" s="21"/>
      <c r="AY141" s="21"/>
      <c r="AZ141" s="21"/>
      <c r="BA141" s="21"/>
      <c r="BB141" s="21"/>
      <c r="BC141" s="21"/>
      <c r="BD141" s="200"/>
      <c r="BE141" s="21"/>
      <c r="BF141" s="21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54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3"/>
      <c r="AK142" s="21"/>
      <c r="AL142" s="200"/>
      <c r="AM142" s="20"/>
      <c r="AN142" s="20"/>
      <c r="AO142" s="21"/>
      <c r="AP142" s="21"/>
      <c r="AQ142" s="21"/>
      <c r="AR142" s="21"/>
      <c r="AS142" s="21"/>
      <c r="AT142" s="200"/>
      <c r="AU142" s="20"/>
      <c r="AV142" s="21"/>
      <c r="AW142" s="21"/>
      <c r="AX142" s="21"/>
      <c r="AY142" s="21"/>
      <c r="AZ142" s="21"/>
      <c r="BA142" s="21"/>
      <c r="BB142" s="21"/>
      <c r="BC142" s="21"/>
      <c r="BD142" s="200"/>
      <c r="BE142" s="23"/>
      <c r="BF142" s="23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249.7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3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3"/>
      <c r="AK143" s="21"/>
      <c r="AL143" s="200"/>
      <c r="AM143" s="23"/>
      <c r="AN143" s="23"/>
      <c r="AO143" s="21"/>
      <c r="AP143" s="21"/>
      <c r="AQ143" s="21"/>
      <c r="AR143" s="21"/>
      <c r="AS143" s="21"/>
      <c r="AT143" s="200"/>
      <c r="AU143" s="23"/>
      <c r="AV143" s="21"/>
      <c r="AW143" s="21"/>
      <c r="AX143" s="21"/>
      <c r="AY143" s="21"/>
      <c r="AZ143" s="21"/>
      <c r="BA143" s="21"/>
      <c r="BB143" s="21"/>
      <c r="BC143" s="21"/>
      <c r="BD143" s="200"/>
      <c r="BE143" s="21"/>
      <c r="BF143" s="20"/>
      <c r="BG143" s="21"/>
      <c r="BH143" s="21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24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3"/>
      <c r="AK144" s="21"/>
      <c r="AL144" s="200"/>
      <c r="AM144" s="20"/>
      <c r="AN144" s="20"/>
      <c r="AO144" s="21"/>
      <c r="AP144" s="21"/>
      <c r="AQ144" s="21"/>
      <c r="AR144" s="21"/>
      <c r="AS144" s="21"/>
      <c r="AT144" s="200"/>
      <c r="AU144" s="20"/>
      <c r="AV144" s="21"/>
      <c r="AW144" s="21"/>
      <c r="AX144" s="21"/>
      <c r="AY144" s="21"/>
      <c r="AZ144" s="21"/>
      <c r="BA144" s="21"/>
      <c r="BB144" s="21"/>
      <c r="BC144" s="21"/>
      <c r="BD144" s="200"/>
      <c r="BE144" s="21"/>
      <c r="BF144" s="21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24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3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3"/>
      <c r="AK145" s="21"/>
      <c r="AL145" s="200"/>
      <c r="AM145" s="20"/>
      <c r="AN145" s="20"/>
      <c r="AO145" s="21"/>
      <c r="AP145" s="21"/>
      <c r="AQ145" s="21"/>
      <c r="AR145" s="21"/>
      <c r="AS145" s="21"/>
      <c r="AT145" s="200"/>
      <c r="AU145" s="20"/>
      <c r="AV145" s="21"/>
      <c r="AW145" s="21"/>
      <c r="AX145" s="21"/>
      <c r="AY145" s="21"/>
      <c r="AZ145" s="21"/>
      <c r="BA145" s="21"/>
      <c r="BB145" s="21"/>
      <c r="BC145" s="21"/>
      <c r="BD145" s="200"/>
      <c r="BE145" s="21"/>
      <c r="BF145" s="21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24.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3"/>
      <c r="AK146" s="21"/>
      <c r="AL146" s="200"/>
      <c r="AM146" s="20"/>
      <c r="AN146" s="20"/>
      <c r="AO146" s="21"/>
      <c r="AP146" s="21"/>
      <c r="AQ146" s="21"/>
      <c r="AR146" s="21"/>
      <c r="AS146" s="21"/>
      <c r="AT146" s="200"/>
      <c r="AU146" s="20"/>
      <c r="AV146" s="21"/>
      <c r="AW146" s="21"/>
      <c r="AX146" s="21"/>
      <c r="AY146" s="21"/>
      <c r="AZ146" s="21"/>
      <c r="BA146" s="21"/>
      <c r="BB146" s="21"/>
      <c r="BC146" s="21"/>
      <c r="BD146" s="200"/>
      <c r="BE146" s="21"/>
      <c r="BF146" s="21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24.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3"/>
      <c r="AJ147" s="23"/>
      <c r="AK147" s="21"/>
      <c r="AL147" s="200"/>
      <c r="AM147" s="20"/>
      <c r="AN147" s="20"/>
      <c r="AO147" s="21"/>
      <c r="AP147" s="21"/>
      <c r="AQ147" s="21"/>
      <c r="AR147" s="21"/>
      <c r="AS147" s="21"/>
      <c r="AT147" s="200"/>
      <c r="AU147" s="20"/>
      <c r="AV147" s="21"/>
      <c r="AW147" s="21"/>
      <c r="AX147" s="21"/>
      <c r="AY147" s="21"/>
      <c r="AZ147" s="21"/>
      <c r="BA147" s="21"/>
      <c r="BB147" s="21"/>
      <c r="BC147" s="21"/>
      <c r="BD147" s="200"/>
      <c r="BE147" s="21"/>
      <c r="BF147" s="21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24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3"/>
      <c r="AJ148" s="23"/>
      <c r="AK148" s="21"/>
      <c r="AL148" s="200"/>
      <c r="AM148" s="20"/>
      <c r="AN148" s="20"/>
      <c r="AO148" s="21"/>
      <c r="AP148" s="21"/>
      <c r="AQ148" s="21"/>
      <c r="AR148" s="21"/>
      <c r="AS148" s="21"/>
      <c r="AT148" s="200"/>
      <c r="AU148" s="20"/>
      <c r="AV148" s="21"/>
      <c r="AW148" s="21"/>
      <c r="AX148" s="21"/>
      <c r="AY148" s="21"/>
      <c r="AZ148" s="21"/>
      <c r="BA148" s="21"/>
      <c r="BB148" s="21"/>
      <c r="BC148" s="21"/>
      <c r="BD148" s="200"/>
      <c r="BE148" s="21"/>
      <c r="BF148" s="21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409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3"/>
      <c r="AJ149" s="23"/>
      <c r="AK149" s="21"/>
      <c r="AL149" s="200"/>
      <c r="AM149" s="20"/>
      <c r="AN149" s="20"/>
      <c r="AO149" s="21"/>
      <c r="AP149" s="21"/>
      <c r="AQ149" s="21"/>
      <c r="AR149" s="21"/>
      <c r="AS149" s="21"/>
      <c r="AT149" s="200"/>
      <c r="AU149" s="20"/>
      <c r="AV149" s="21"/>
      <c r="AW149" s="21"/>
      <c r="AX149" s="21"/>
      <c r="AY149" s="21"/>
      <c r="AZ149" s="21"/>
      <c r="BA149" s="21"/>
      <c r="BB149" s="21"/>
      <c r="BC149" s="21"/>
      <c r="BD149" s="200"/>
      <c r="BE149" s="23"/>
      <c r="BF149" s="23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237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00"/>
      <c r="BE150" s="21"/>
      <c r="BF150" s="20"/>
      <c r="BG150" s="20"/>
      <c r="BH150" s="20"/>
      <c r="BI150" s="23"/>
      <c r="BJ150" s="20"/>
      <c r="BK150" s="21"/>
      <c r="BL150" s="20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39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00"/>
      <c r="BE151" s="23"/>
      <c r="BF151" s="23"/>
      <c r="BG151" s="20"/>
      <c r="BH151" s="20"/>
      <c r="BI151" s="23"/>
      <c r="BJ151" s="20"/>
      <c r="BK151" s="21"/>
      <c r="BL151" s="20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237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3"/>
      <c r="AK152" s="21"/>
      <c r="AL152" s="200"/>
      <c r="AM152" s="23"/>
      <c r="AN152" s="23"/>
      <c r="AO152" s="21"/>
      <c r="AP152" s="21"/>
      <c r="AQ152" s="21"/>
      <c r="AR152" s="21"/>
      <c r="AS152" s="21"/>
      <c r="AT152" s="200"/>
      <c r="AU152" s="23"/>
      <c r="AV152" s="21"/>
      <c r="AW152" s="21"/>
      <c r="AX152" s="21"/>
      <c r="AY152" s="21"/>
      <c r="AZ152" s="21"/>
      <c r="BA152" s="21"/>
      <c r="BB152" s="21"/>
      <c r="BC152" s="21"/>
      <c r="BD152" s="200"/>
      <c r="BE152" s="23"/>
      <c r="BF152" s="20"/>
      <c r="BG152" s="21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22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00"/>
      <c r="BE153" s="23"/>
      <c r="BF153" s="23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22.2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00"/>
      <c r="BE154" s="23"/>
      <c r="BF154" s="23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22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00"/>
      <c r="BE155" s="23"/>
      <c r="BF155" s="23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22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00"/>
      <c r="BE156" s="23"/>
      <c r="BF156" s="23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22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00"/>
      <c r="BE157" s="23"/>
      <c r="BF157" s="23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25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00"/>
      <c r="BE158" s="21"/>
      <c r="BF158" s="21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55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00"/>
      <c r="BE159" s="23"/>
      <c r="BF159" s="23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25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0"/>
      <c r="P160" s="20"/>
      <c r="Q160" s="21"/>
      <c r="R160" s="21"/>
      <c r="S160" s="21"/>
      <c r="T160" s="21"/>
      <c r="U160" s="20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0"/>
      <c r="BC160" s="21"/>
      <c r="BD160" s="200"/>
      <c r="BE160" s="21"/>
      <c r="BF160" s="21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62.7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0"/>
      <c r="P161" s="20"/>
      <c r="Q161" s="20"/>
      <c r="R161" s="20"/>
      <c r="S161" s="20"/>
      <c r="T161" s="20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00"/>
      <c r="BE161" s="23"/>
      <c r="BF161" s="23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62.7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00"/>
      <c r="BE162" s="23"/>
      <c r="BF162" s="23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294.7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3"/>
      <c r="AK163" s="21"/>
      <c r="AL163" s="200"/>
      <c r="AM163" s="23"/>
      <c r="AN163" s="23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00"/>
      <c r="BE163" s="23"/>
      <c r="BF163" s="23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42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0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00"/>
      <c r="BE164" s="23"/>
      <c r="BF164" s="23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42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00"/>
      <c r="BE165" s="23"/>
      <c r="BF165" s="23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87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0"/>
      <c r="AQ166" s="23"/>
      <c r="AR166" s="20"/>
      <c r="AS166" s="21"/>
      <c r="AT166" s="21"/>
      <c r="AU166" s="21"/>
      <c r="AV166" s="21"/>
      <c r="AW166" s="21"/>
      <c r="AX166" s="21"/>
      <c r="AY166" s="21"/>
      <c r="AZ166" s="21"/>
      <c r="BA166" s="21"/>
      <c r="BB166" s="20"/>
      <c r="BC166" s="23"/>
      <c r="BD166" s="20"/>
      <c r="BE166" s="23"/>
      <c r="BF166" s="20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87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0"/>
      <c r="BC167" s="20"/>
      <c r="BD167" s="200"/>
      <c r="BE167" s="182"/>
      <c r="BF167" s="20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187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0"/>
      <c r="P168" s="20"/>
      <c r="Q168" s="20"/>
      <c r="R168" s="20"/>
      <c r="S168" s="20"/>
      <c r="T168" s="20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0"/>
      <c r="BC168" s="20"/>
      <c r="BD168" s="200"/>
      <c r="BE168" s="182"/>
      <c r="BF168" s="20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87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0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00"/>
      <c r="BE169" s="23"/>
      <c r="BF169" s="23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87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00"/>
      <c r="BE170" s="200"/>
      <c r="BF170" s="20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349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00"/>
      <c r="BE171" s="200"/>
      <c r="BF171" s="20"/>
      <c r="BG171" s="20"/>
      <c r="BH171" s="20"/>
      <c r="BI171" s="23"/>
      <c r="BJ171" s="23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67.2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181"/>
      <c r="AM172" s="21"/>
      <c r="AN172" s="21"/>
      <c r="AO172" s="21"/>
      <c r="AP172" s="21"/>
      <c r="AQ172" s="21"/>
      <c r="AR172" s="21"/>
      <c r="AS172" s="21"/>
      <c r="AT172" s="18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00"/>
      <c r="BE172" s="200"/>
      <c r="BF172" s="20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409.6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3"/>
      <c r="AJ173" s="20"/>
      <c r="AK173" s="21"/>
      <c r="AL173" s="200"/>
      <c r="AM173" s="23"/>
      <c r="AN173" s="20"/>
      <c r="AO173" s="23"/>
      <c r="AP173" s="20"/>
      <c r="AQ173" s="21"/>
      <c r="AR173" s="21"/>
      <c r="AS173" s="21"/>
      <c r="AT173" s="200"/>
      <c r="AU173" s="23"/>
      <c r="AV173" s="21"/>
      <c r="AW173" s="21"/>
      <c r="AX173" s="21"/>
      <c r="AY173" s="21"/>
      <c r="AZ173" s="21"/>
      <c r="BA173" s="21"/>
      <c r="BB173" s="21"/>
      <c r="BC173" s="21"/>
      <c r="BD173" s="200"/>
      <c r="BE173" s="23"/>
      <c r="BF173" s="20"/>
      <c r="BG173" s="23"/>
      <c r="BH173" s="20"/>
      <c r="BI173" s="23"/>
      <c r="BJ173" s="20"/>
      <c r="BK173" s="23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34.2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0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3"/>
      <c r="AJ174" s="20"/>
      <c r="AK174" s="21"/>
      <c r="AL174" s="200"/>
      <c r="AM174" s="20"/>
      <c r="AN174" s="20"/>
      <c r="AO174" s="21"/>
      <c r="AP174" s="21"/>
      <c r="AQ174" s="21"/>
      <c r="AR174" s="21"/>
      <c r="AS174" s="21"/>
      <c r="AT174" s="200"/>
      <c r="AU174" s="20"/>
      <c r="AV174" s="21"/>
      <c r="AW174" s="21"/>
      <c r="AX174" s="21"/>
      <c r="AY174" s="21"/>
      <c r="AZ174" s="21"/>
      <c r="BA174" s="21"/>
      <c r="BB174" s="21"/>
      <c r="BC174" s="21"/>
      <c r="BD174" s="200"/>
      <c r="BE174" s="23"/>
      <c r="BF174" s="20"/>
      <c r="BG174" s="23"/>
      <c r="BH174" s="20"/>
      <c r="BI174" s="23"/>
      <c r="BJ174" s="20"/>
      <c r="BK174" s="23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134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3"/>
      <c r="AJ175" s="20"/>
      <c r="AK175" s="21"/>
      <c r="AL175" s="200"/>
      <c r="AM175" s="20"/>
      <c r="AN175" s="20"/>
      <c r="AO175" s="21"/>
      <c r="AP175" s="21"/>
      <c r="AQ175" s="21"/>
      <c r="AR175" s="21"/>
      <c r="AS175" s="21"/>
      <c r="AT175" s="200"/>
      <c r="AU175" s="20"/>
      <c r="AV175" s="21"/>
      <c r="AW175" s="21"/>
      <c r="AX175" s="21"/>
      <c r="AY175" s="21"/>
      <c r="AZ175" s="21"/>
      <c r="BA175" s="21"/>
      <c r="BB175" s="21"/>
      <c r="BC175" s="21"/>
      <c r="BD175" s="200"/>
      <c r="BE175" s="23"/>
      <c r="BF175" s="20"/>
      <c r="BG175" s="23"/>
      <c r="BH175" s="20"/>
      <c r="BI175" s="23"/>
      <c r="BJ175" s="20"/>
      <c r="BK175" s="23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134.2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0"/>
      <c r="P176" s="20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3"/>
      <c r="AJ176" s="20"/>
      <c r="AK176" s="21"/>
      <c r="AL176" s="200"/>
      <c r="AM176" s="20"/>
      <c r="AN176" s="20"/>
      <c r="AO176" s="21"/>
      <c r="AP176" s="21"/>
      <c r="AQ176" s="21"/>
      <c r="AR176" s="21"/>
      <c r="AS176" s="21"/>
      <c r="AT176" s="200"/>
      <c r="AU176" s="20"/>
      <c r="AV176" s="21"/>
      <c r="AW176" s="21"/>
      <c r="AX176" s="21"/>
      <c r="AY176" s="21"/>
      <c r="AZ176" s="21"/>
      <c r="BA176" s="21"/>
      <c r="BB176" s="21"/>
      <c r="BC176" s="21"/>
      <c r="BD176" s="200"/>
      <c r="BE176" s="23"/>
      <c r="BF176" s="20"/>
      <c r="BG176" s="23"/>
      <c r="BH176" s="20"/>
      <c r="BI176" s="23"/>
      <c r="BJ176" s="20"/>
      <c r="BK176" s="23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134.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0"/>
      <c r="Q177" s="20"/>
      <c r="R177" s="20"/>
      <c r="S177" s="20"/>
      <c r="T177" s="20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3"/>
      <c r="AJ177" s="20"/>
      <c r="AK177" s="21"/>
      <c r="AL177" s="200"/>
      <c r="AM177" s="20"/>
      <c r="AN177" s="20"/>
      <c r="AO177" s="21"/>
      <c r="AP177" s="21"/>
      <c r="AQ177" s="21"/>
      <c r="AR177" s="21"/>
      <c r="AS177" s="21"/>
      <c r="AT177" s="200"/>
      <c r="AU177" s="20"/>
      <c r="AV177" s="21"/>
      <c r="AW177" s="21"/>
      <c r="AX177" s="21"/>
      <c r="AY177" s="21"/>
      <c r="AZ177" s="21"/>
      <c r="BA177" s="21"/>
      <c r="BB177" s="21"/>
      <c r="BC177" s="21"/>
      <c r="BD177" s="200"/>
      <c r="BE177" s="23"/>
      <c r="BF177" s="20"/>
      <c r="BG177" s="23"/>
      <c r="BH177" s="20"/>
      <c r="BI177" s="23"/>
      <c r="BJ177" s="20"/>
      <c r="BK177" s="23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34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0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3"/>
      <c r="AJ178" s="20"/>
      <c r="AK178" s="21"/>
      <c r="AL178" s="200"/>
      <c r="AM178" s="20"/>
      <c r="AN178" s="20"/>
      <c r="AO178" s="21"/>
      <c r="AP178" s="21"/>
      <c r="AQ178" s="21"/>
      <c r="AR178" s="21"/>
      <c r="AS178" s="21"/>
      <c r="AT178" s="200"/>
      <c r="AU178" s="20"/>
      <c r="AV178" s="21"/>
      <c r="AW178" s="21"/>
      <c r="AX178" s="21"/>
      <c r="AY178" s="21"/>
      <c r="AZ178" s="21"/>
      <c r="BA178" s="21"/>
      <c r="BB178" s="21"/>
      <c r="BC178" s="21"/>
      <c r="BD178" s="200"/>
      <c r="BE178" s="23"/>
      <c r="BF178" s="20"/>
      <c r="BG178" s="23"/>
      <c r="BH178" s="20"/>
      <c r="BI178" s="23"/>
      <c r="BJ178" s="20"/>
      <c r="BK178" s="23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409.6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3"/>
      <c r="AJ179" s="23"/>
      <c r="AK179" s="21"/>
      <c r="AL179" s="200"/>
      <c r="AM179" s="23"/>
      <c r="AN179" s="23"/>
      <c r="AO179" s="21"/>
      <c r="AP179" s="21"/>
      <c r="AQ179" s="21"/>
      <c r="AR179" s="21"/>
      <c r="AS179" s="21"/>
      <c r="AT179" s="200"/>
      <c r="AU179" s="23"/>
      <c r="AV179" s="21"/>
      <c r="AW179" s="21"/>
      <c r="AX179" s="21"/>
      <c r="AY179" s="21"/>
      <c r="AZ179" s="21"/>
      <c r="BA179" s="21"/>
      <c r="BB179" s="21"/>
      <c r="BC179" s="21"/>
      <c r="BD179" s="200"/>
      <c r="BE179" s="23"/>
      <c r="BF179" s="23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134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00"/>
      <c r="BE180" s="200"/>
      <c r="BF180" s="20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34.2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00"/>
      <c r="BE181" s="200"/>
      <c r="BF181" s="20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134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0"/>
      <c r="Q182" s="20"/>
      <c r="R182" s="20"/>
      <c r="S182" s="20"/>
      <c r="T182" s="20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00"/>
      <c r="BE182" s="200"/>
      <c r="BF182" s="20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34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00"/>
      <c r="BE183" s="200"/>
      <c r="BF183" s="20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409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0"/>
      <c r="AK184" s="23"/>
      <c r="AL184" s="20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00"/>
      <c r="BE184" s="23"/>
      <c r="BF184" s="23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132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0"/>
      <c r="P185" s="20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00"/>
      <c r="BE185" s="200"/>
      <c r="BF185" s="20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132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00"/>
      <c r="BE186" s="200"/>
      <c r="BF186" s="20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409.6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00"/>
      <c r="BE187" s="23"/>
      <c r="BF187" s="23"/>
      <c r="BG187" s="20"/>
      <c r="BH187" s="20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169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00"/>
      <c r="BE188" s="200"/>
      <c r="BF188" s="20"/>
      <c r="BG188" s="20"/>
      <c r="BH188" s="20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62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00"/>
      <c r="BE189" s="200"/>
      <c r="BF189" s="20"/>
      <c r="BG189" s="20"/>
      <c r="BH189" s="20"/>
      <c r="BI189" s="23"/>
      <c r="BJ189" s="20"/>
      <c r="BK189" s="23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62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0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00"/>
      <c r="BE190" s="200"/>
      <c r="BF190" s="20"/>
      <c r="BG190" s="20"/>
      <c r="BH190" s="20"/>
      <c r="BI190" s="23"/>
      <c r="BJ190" s="20"/>
      <c r="BK190" s="20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409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00"/>
      <c r="BE191" s="23"/>
      <c r="BF191" s="23"/>
      <c r="BG191" s="20"/>
      <c r="BH191" s="20"/>
      <c r="BI191" s="23"/>
      <c r="BJ191" s="20"/>
      <c r="BK191" s="20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154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00"/>
      <c r="BE192" s="200"/>
      <c r="BF192" s="20"/>
      <c r="BG192" s="20"/>
      <c r="BH192" s="20"/>
      <c r="BI192" s="23"/>
      <c r="BJ192" s="20"/>
      <c r="BK192" s="20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186.7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3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00"/>
      <c r="BE193" s="200"/>
      <c r="BF193" s="20"/>
      <c r="BG193" s="20"/>
      <c r="BH193" s="20"/>
      <c r="BI193" s="23"/>
      <c r="BJ193" s="20"/>
      <c r="BK193" s="20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177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00"/>
      <c r="BE194" s="23"/>
      <c r="BF194" s="23"/>
      <c r="BG194" s="20"/>
      <c r="BH194" s="20"/>
      <c r="BI194" s="23"/>
      <c r="BJ194" s="20"/>
      <c r="BK194" s="20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177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00"/>
      <c r="BE195" s="182"/>
      <c r="BF195" s="23"/>
      <c r="BG195" s="20"/>
      <c r="BH195" s="20"/>
      <c r="BI195" s="23"/>
      <c r="BJ195" s="20"/>
      <c r="BK195" s="20"/>
      <c r="BL195" s="23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244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83"/>
      <c r="BE196" s="23"/>
      <c r="BF196" s="23"/>
      <c r="BG196" s="20"/>
      <c r="BH196" s="20"/>
      <c r="BI196" s="23"/>
      <c r="BJ196" s="20"/>
      <c r="BK196" s="20"/>
      <c r="BL196" s="23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244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0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00"/>
      <c r="BE197" s="182"/>
      <c r="BF197" s="23"/>
      <c r="BG197" s="20"/>
      <c r="BH197" s="20"/>
      <c r="BI197" s="23"/>
      <c r="BJ197" s="20"/>
      <c r="BK197" s="20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231.7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00"/>
      <c r="BE198" s="23"/>
      <c r="BF198" s="23"/>
      <c r="BG198" s="20"/>
      <c r="BH198" s="20"/>
      <c r="BI198" s="23"/>
      <c r="BJ198" s="20"/>
      <c r="BK198" s="20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231.7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0"/>
      <c r="P199" s="20"/>
      <c r="Q199" s="20"/>
      <c r="R199" s="21"/>
      <c r="S199" s="20"/>
      <c r="T199" s="21"/>
      <c r="U199" s="20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0"/>
      <c r="AQ199" s="20"/>
      <c r="AR199" s="20"/>
      <c r="AS199" s="21"/>
      <c r="AT199" s="21"/>
      <c r="AU199" s="21"/>
      <c r="AV199" s="21"/>
      <c r="AW199" s="21"/>
      <c r="AX199" s="21"/>
      <c r="AY199" s="21"/>
      <c r="AZ199" s="21"/>
      <c r="BA199" s="21"/>
      <c r="BB199" s="20"/>
      <c r="BC199" s="20"/>
      <c r="BD199" s="20"/>
      <c r="BE199" s="200"/>
      <c r="BF199" s="20"/>
      <c r="BG199" s="20"/>
      <c r="BH199" s="20"/>
      <c r="BI199" s="23"/>
      <c r="BJ199" s="20"/>
      <c r="BK199" s="20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159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0"/>
      <c r="P200" s="20"/>
      <c r="Q200" s="20"/>
      <c r="R200" s="21"/>
      <c r="S200" s="20"/>
      <c r="T200" s="21"/>
      <c r="U200" s="20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00"/>
      <c r="BE200" s="200"/>
      <c r="BF200" s="20"/>
      <c r="BG200" s="20"/>
      <c r="BH200" s="20"/>
      <c r="BI200" s="23"/>
      <c r="BJ200" s="20"/>
      <c r="BK200" s="20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159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00"/>
      <c r="BE201" s="200"/>
      <c r="BF201" s="20"/>
      <c r="BG201" s="20"/>
      <c r="BH201" s="20"/>
      <c r="BI201" s="23"/>
      <c r="BJ201" s="20"/>
      <c r="BK201" s="20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408.7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0"/>
      <c r="AJ202" s="20"/>
      <c r="AK202" s="21"/>
      <c r="AL202" s="200"/>
      <c r="AM202" s="21"/>
      <c r="AN202" s="20"/>
      <c r="AO202" s="21"/>
      <c r="AP202" s="20"/>
      <c r="AQ202" s="21"/>
      <c r="AR202" s="21"/>
      <c r="AS202" s="21"/>
      <c r="AT202" s="200"/>
      <c r="AU202" s="21"/>
      <c r="AV202" s="21"/>
      <c r="AW202" s="21"/>
      <c r="AX202" s="21"/>
      <c r="AY202" s="21"/>
      <c r="AZ202" s="21"/>
      <c r="BA202" s="21"/>
      <c r="BB202" s="21"/>
      <c r="BC202" s="21"/>
      <c r="BD202" s="200"/>
      <c r="BE202" s="21"/>
      <c r="BF202" s="20"/>
      <c r="BG202" s="20"/>
      <c r="BH202" s="20"/>
      <c r="BI202" s="23"/>
      <c r="BJ202" s="20"/>
      <c r="BK202" s="20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138.7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0"/>
      <c r="P203" s="20"/>
      <c r="Q203" s="21"/>
      <c r="R203" s="21"/>
      <c r="S203" s="21"/>
      <c r="T203" s="21"/>
      <c r="U203" s="20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18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00"/>
      <c r="BE203" s="200"/>
      <c r="BF203" s="20"/>
      <c r="BG203" s="20"/>
      <c r="BH203" s="20"/>
      <c r="BI203" s="23"/>
      <c r="BJ203" s="20"/>
      <c r="BK203" s="20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138.7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18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00"/>
      <c r="BE204" s="200"/>
      <c r="BF204" s="20"/>
      <c r="BG204" s="20"/>
      <c r="BH204" s="20"/>
      <c r="BI204" s="23"/>
      <c r="BJ204" s="20"/>
      <c r="BK204" s="20"/>
      <c r="BL204" s="23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138.7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18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00"/>
      <c r="BE205" s="200"/>
      <c r="BF205" s="20"/>
      <c r="BG205" s="20"/>
      <c r="BH205" s="20"/>
      <c r="BI205" s="23"/>
      <c r="BJ205" s="20"/>
      <c r="BK205" s="20"/>
      <c r="BL205" s="23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138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18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00"/>
      <c r="BE206" s="200"/>
      <c r="BF206" s="20"/>
      <c r="BG206" s="20"/>
      <c r="BH206" s="20"/>
      <c r="BI206" s="23"/>
      <c r="BJ206" s="20"/>
      <c r="BK206" s="20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138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18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00"/>
      <c r="BE207" s="200"/>
      <c r="BF207" s="20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282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1"/>
      <c r="AJ208" s="20"/>
      <c r="AK208" s="21"/>
      <c r="AL208" s="200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0"/>
      <c r="BC208" s="20"/>
      <c r="BD208" s="20"/>
      <c r="BE208" s="23"/>
      <c r="BF208" s="23"/>
      <c r="BG208" s="20"/>
      <c r="BH208" s="20"/>
      <c r="BI208" s="21"/>
      <c r="BJ208" s="20"/>
      <c r="BK208" s="23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37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00"/>
      <c r="BE209" s="23"/>
      <c r="BF209" s="23"/>
      <c r="BG209" s="20"/>
      <c r="BH209" s="20"/>
      <c r="BI209" s="23"/>
      <c r="BJ209" s="20"/>
      <c r="BK209" s="23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22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00"/>
      <c r="BE210" s="23"/>
      <c r="BF210" s="23"/>
      <c r="BG210" s="20"/>
      <c r="BH210" s="20"/>
      <c r="BI210" s="23"/>
      <c r="BJ210" s="20"/>
      <c r="BK210" s="23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22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199"/>
      <c r="N211" s="20"/>
      <c r="O211" s="20"/>
      <c r="P211" s="20"/>
      <c r="Q211" s="20"/>
      <c r="R211" s="20"/>
      <c r="S211" s="20"/>
      <c r="T211" s="20"/>
      <c r="U211" s="20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00"/>
      <c r="BE211" s="23"/>
      <c r="BF211" s="23"/>
      <c r="BG211" s="20"/>
      <c r="BH211" s="20"/>
      <c r="BI211" s="23"/>
      <c r="BJ211" s="20"/>
      <c r="BK211" s="23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22.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00"/>
      <c r="BE212" s="23"/>
      <c r="BF212" s="23"/>
      <c r="BG212" s="20"/>
      <c r="BH212" s="20"/>
      <c r="BI212" s="23"/>
      <c r="BJ212" s="20"/>
      <c r="BK212" s="23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84.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00"/>
      <c r="BE213" s="21"/>
      <c r="BF213" s="21"/>
      <c r="BG213" s="20"/>
      <c r="BH213" s="20"/>
      <c r="BI213" s="23"/>
      <c r="BJ213" s="20"/>
      <c r="BK213" s="23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84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00"/>
      <c r="BE214" s="23"/>
      <c r="BF214" s="23"/>
      <c r="BG214" s="20"/>
      <c r="BH214" s="20"/>
      <c r="BI214" s="23"/>
      <c r="BJ214" s="20"/>
      <c r="BK214" s="23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409.6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00"/>
      <c r="BE215" s="23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204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0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00"/>
      <c r="BE216" s="20"/>
      <c r="BF216" s="20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201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181"/>
      <c r="AM217" s="21"/>
      <c r="AN217" s="21"/>
      <c r="AO217" s="21"/>
      <c r="AP217" s="21"/>
      <c r="AQ217" s="21"/>
      <c r="AR217" s="21"/>
      <c r="AS217" s="21"/>
      <c r="AT217" s="181"/>
      <c r="AU217" s="21"/>
      <c r="AV217" s="181"/>
      <c r="AW217" s="21"/>
      <c r="AX217" s="21"/>
      <c r="AY217" s="21"/>
      <c r="AZ217" s="21"/>
      <c r="BA217" s="21"/>
      <c r="BB217" s="21"/>
      <c r="BC217" s="21"/>
      <c r="BD217" s="200"/>
      <c r="BE217" s="23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409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0"/>
      <c r="AI218" s="21"/>
      <c r="AJ218" s="21"/>
      <c r="AK218" s="21"/>
      <c r="AL218" s="200"/>
      <c r="AM218" s="21"/>
      <c r="AN218" s="20"/>
      <c r="AO218" s="21"/>
      <c r="AP218" s="21"/>
      <c r="AQ218" s="21"/>
      <c r="AR218" s="21"/>
      <c r="AS218" s="21"/>
      <c r="AT218" s="200"/>
      <c r="AU218" s="21"/>
      <c r="AV218" s="181"/>
      <c r="AW218" s="21"/>
      <c r="AX218" s="21"/>
      <c r="AY218" s="21"/>
      <c r="AZ218" s="21"/>
      <c r="BA218" s="21"/>
      <c r="BB218" s="21"/>
      <c r="BC218" s="21"/>
      <c r="BD218" s="200"/>
      <c r="BE218" s="21"/>
      <c r="BF218" s="21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52.2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181"/>
      <c r="AM219" s="21"/>
      <c r="AN219" s="21"/>
      <c r="AO219" s="21"/>
      <c r="AP219" s="21"/>
      <c r="AQ219" s="21"/>
      <c r="AR219" s="21"/>
      <c r="AS219" s="21"/>
      <c r="AT219" s="181"/>
      <c r="AU219" s="21"/>
      <c r="AV219" s="181"/>
      <c r="AW219" s="21"/>
      <c r="AX219" s="21"/>
      <c r="AY219" s="21"/>
      <c r="AZ219" s="21"/>
      <c r="BA219" s="21"/>
      <c r="BB219" s="21"/>
      <c r="BC219" s="21"/>
      <c r="BD219" s="200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52.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181"/>
      <c r="AM220" s="21"/>
      <c r="AN220" s="21"/>
      <c r="AO220" s="21"/>
      <c r="AP220" s="21"/>
      <c r="AQ220" s="21"/>
      <c r="AR220" s="21"/>
      <c r="AS220" s="21"/>
      <c r="AT220" s="181"/>
      <c r="AU220" s="21"/>
      <c r="AV220" s="181"/>
      <c r="AW220" s="21"/>
      <c r="AX220" s="21"/>
      <c r="AY220" s="21"/>
      <c r="AZ220" s="21"/>
      <c r="BA220" s="21"/>
      <c r="BB220" s="21"/>
      <c r="BC220" s="21"/>
      <c r="BD220" s="200"/>
      <c r="BE220" s="182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52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181"/>
      <c r="AM221" s="21"/>
      <c r="AN221" s="21"/>
      <c r="AO221" s="21"/>
      <c r="AP221" s="21"/>
      <c r="AQ221" s="21"/>
      <c r="AR221" s="21"/>
      <c r="AS221" s="21"/>
      <c r="AT221" s="181"/>
      <c r="AU221" s="21"/>
      <c r="AV221" s="181"/>
      <c r="AW221" s="21"/>
      <c r="AX221" s="21"/>
      <c r="AY221" s="21"/>
      <c r="AZ221" s="21"/>
      <c r="BA221" s="21"/>
      <c r="BB221" s="21"/>
      <c r="BC221" s="21"/>
      <c r="BD221" s="200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52.2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181"/>
      <c r="AM222" s="21"/>
      <c r="AN222" s="21"/>
      <c r="AO222" s="21"/>
      <c r="AP222" s="21"/>
      <c r="AQ222" s="21"/>
      <c r="AR222" s="21"/>
      <c r="AS222" s="21"/>
      <c r="AT222" s="181"/>
      <c r="AU222" s="21"/>
      <c r="AV222" s="181"/>
      <c r="AW222" s="21"/>
      <c r="AX222" s="21"/>
      <c r="AY222" s="21"/>
      <c r="AZ222" s="21"/>
      <c r="BA222" s="21"/>
      <c r="BB222" s="21"/>
      <c r="BC222" s="21"/>
      <c r="BD222" s="200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52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181"/>
      <c r="AM223" s="21"/>
      <c r="AN223" s="21"/>
      <c r="AO223" s="21"/>
      <c r="AP223" s="21"/>
      <c r="AQ223" s="21"/>
      <c r="AR223" s="21"/>
      <c r="AS223" s="21"/>
      <c r="AT223" s="181"/>
      <c r="AU223" s="21"/>
      <c r="AV223" s="181"/>
      <c r="AW223" s="21"/>
      <c r="AX223" s="21"/>
      <c r="AY223" s="21"/>
      <c r="AZ223" s="21"/>
      <c r="BA223" s="21"/>
      <c r="BB223" s="21"/>
      <c r="BC223" s="21"/>
      <c r="BD223" s="200"/>
      <c r="BE223" s="182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409.6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0"/>
      <c r="AI224" s="21"/>
      <c r="AJ224" s="21"/>
      <c r="AK224" s="21"/>
      <c r="AL224" s="200"/>
      <c r="AM224" s="21"/>
      <c r="AN224" s="21"/>
      <c r="AO224" s="21"/>
      <c r="AP224" s="21"/>
      <c r="AQ224" s="21"/>
      <c r="AR224" s="21"/>
      <c r="AS224" s="21"/>
      <c r="AT224" s="200"/>
      <c r="AU224" s="21"/>
      <c r="AV224" s="200"/>
      <c r="AW224" s="23"/>
      <c r="AX224" s="21"/>
      <c r="AY224" s="21"/>
      <c r="AZ224" s="21"/>
      <c r="BA224" s="21"/>
      <c r="BB224" s="21"/>
      <c r="BC224" s="21"/>
      <c r="BD224" s="200"/>
      <c r="BE224" s="21"/>
      <c r="BF224" s="21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52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0"/>
      <c r="AI225" s="23"/>
      <c r="AJ225" s="20"/>
      <c r="AK225" s="21"/>
      <c r="AL225" s="200"/>
      <c r="AM225" s="23"/>
      <c r="AN225" s="20"/>
      <c r="AO225" s="21"/>
      <c r="AP225" s="21"/>
      <c r="AQ225" s="21"/>
      <c r="AR225" s="21"/>
      <c r="AS225" s="21"/>
      <c r="AT225" s="200"/>
      <c r="AU225" s="23"/>
      <c r="AV225" s="200"/>
      <c r="AW225" s="23"/>
      <c r="AX225" s="21"/>
      <c r="AY225" s="21"/>
      <c r="AZ225" s="21"/>
      <c r="BA225" s="21"/>
      <c r="BB225" s="21"/>
      <c r="BC225" s="21"/>
      <c r="BD225" s="200"/>
      <c r="BE225" s="23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52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0"/>
      <c r="AI226" s="23"/>
      <c r="AJ226" s="20"/>
      <c r="AK226" s="21"/>
      <c r="AL226" s="200"/>
      <c r="AM226" s="23"/>
      <c r="AN226" s="20"/>
      <c r="AO226" s="21"/>
      <c r="AP226" s="21"/>
      <c r="AQ226" s="21"/>
      <c r="AR226" s="21"/>
      <c r="AS226" s="21"/>
      <c r="AT226" s="200"/>
      <c r="AU226" s="23"/>
      <c r="AV226" s="200"/>
      <c r="AW226" s="23"/>
      <c r="AX226" s="21"/>
      <c r="AY226" s="21"/>
      <c r="AZ226" s="21"/>
      <c r="BA226" s="21"/>
      <c r="BB226" s="21"/>
      <c r="BC226" s="21"/>
      <c r="BD226" s="200"/>
      <c r="BE226" s="23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52.2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0"/>
      <c r="AI227" s="23"/>
      <c r="AJ227" s="20"/>
      <c r="AK227" s="21"/>
      <c r="AL227" s="200"/>
      <c r="AM227" s="23"/>
      <c r="AN227" s="20"/>
      <c r="AO227" s="21"/>
      <c r="AP227" s="21"/>
      <c r="AQ227" s="21"/>
      <c r="AR227" s="21"/>
      <c r="AS227" s="21"/>
      <c r="AT227" s="200"/>
      <c r="AU227" s="23"/>
      <c r="AV227" s="200"/>
      <c r="AW227" s="23"/>
      <c r="AX227" s="21"/>
      <c r="AY227" s="21"/>
      <c r="AZ227" s="21"/>
      <c r="BA227" s="21"/>
      <c r="BB227" s="21"/>
      <c r="BC227" s="21"/>
      <c r="BD227" s="200"/>
      <c r="BE227" s="23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52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0"/>
      <c r="AI228" s="23"/>
      <c r="AJ228" s="20"/>
      <c r="AK228" s="21"/>
      <c r="AL228" s="200"/>
      <c r="AM228" s="23"/>
      <c r="AN228" s="20"/>
      <c r="AO228" s="21"/>
      <c r="AP228" s="21"/>
      <c r="AQ228" s="21"/>
      <c r="AR228" s="21"/>
      <c r="AS228" s="21"/>
      <c r="AT228" s="200"/>
      <c r="AU228" s="23"/>
      <c r="AV228" s="200"/>
      <c r="AW228" s="23"/>
      <c r="AX228" s="21"/>
      <c r="AY228" s="21"/>
      <c r="AZ228" s="21"/>
      <c r="BA228" s="21"/>
      <c r="BB228" s="21"/>
      <c r="BC228" s="21"/>
      <c r="BD228" s="200"/>
      <c r="BE228" s="23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349.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0"/>
      <c r="AI229" s="23"/>
      <c r="AJ229" s="23"/>
      <c r="AK229" s="21"/>
      <c r="AL229" s="200"/>
      <c r="AM229" s="20"/>
      <c r="AN229" s="20"/>
      <c r="AO229" s="21"/>
      <c r="AP229" s="21"/>
      <c r="AQ229" s="21"/>
      <c r="AR229" s="21"/>
      <c r="AS229" s="21"/>
      <c r="AT229" s="200"/>
      <c r="AU229" s="23"/>
      <c r="AV229" s="200"/>
      <c r="AW229" s="20"/>
      <c r="AX229" s="21"/>
      <c r="AY229" s="21"/>
      <c r="AZ229" s="21"/>
      <c r="BA229" s="21"/>
      <c r="BB229" s="21"/>
      <c r="BC229" s="21"/>
      <c r="BD229" s="200"/>
      <c r="BE229" s="23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237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3"/>
      <c r="R230" s="23"/>
      <c r="S230" s="20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00"/>
      <c r="BE230" s="182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409.6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0"/>
      <c r="BC231" s="20"/>
      <c r="BD231" s="200"/>
      <c r="BE231" s="23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80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00"/>
      <c r="BE232" s="21"/>
      <c r="BF232" s="21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80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00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80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00"/>
      <c r="BE234" s="21"/>
      <c r="BF234" s="20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80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00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409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00"/>
      <c r="BE236" s="21"/>
      <c r="BF236" s="21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44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00"/>
      <c r="BE237" s="182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336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0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00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2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0"/>
      <c r="BC239" s="20"/>
      <c r="BD239" s="20"/>
      <c r="BE239" s="182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2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00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229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00"/>
      <c r="BE241" s="21"/>
      <c r="BF241" s="21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52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181"/>
      <c r="AM242" s="21"/>
      <c r="AN242" s="21"/>
      <c r="AO242" s="21"/>
      <c r="AP242" s="21"/>
      <c r="AQ242" s="21"/>
      <c r="AR242" s="21"/>
      <c r="AS242" s="21"/>
      <c r="AT242" s="18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00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49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0"/>
      <c r="AI243" s="23"/>
      <c r="AJ243" s="23"/>
      <c r="AK243" s="21"/>
      <c r="AL243" s="200"/>
      <c r="AM243" s="23"/>
      <c r="AN243" s="20"/>
      <c r="AO243" s="21"/>
      <c r="AP243" s="21"/>
      <c r="AQ243" s="21"/>
      <c r="AR243" s="21"/>
      <c r="AS243" s="21"/>
      <c r="AT243" s="200"/>
      <c r="AU243" s="23"/>
      <c r="AV243" s="21"/>
      <c r="AW243" s="21"/>
      <c r="AX243" s="21"/>
      <c r="AY243" s="21"/>
      <c r="AZ243" s="21"/>
      <c r="BA243" s="21"/>
      <c r="BB243" s="21"/>
      <c r="BC243" s="21"/>
      <c r="BD243" s="200"/>
      <c r="BE243" s="21"/>
      <c r="BF243" s="21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49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0"/>
      <c r="AI244" s="23"/>
      <c r="AJ244" s="23"/>
      <c r="AK244" s="21"/>
      <c r="AL244" s="200"/>
      <c r="AM244" s="23"/>
      <c r="AN244" s="20"/>
      <c r="AO244" s="21"/>
      <c r="AP244" s="21"/>
      <c r="AQ244" s="21"/>
      <c r="AR244" s="21"/>
      <c r="AS244" s="21"/>
      <c r="AT244" s="200"/>
      <c r="AU244" s="23"/>
      <c r="AV244" s="21"/>
      <c r="AW244" s="21"/>
      <c r="AX244" s="21"/>
      <c r="AY244" s="21"/>
      <c r="AZ244" s="21"/>
      <c r="BA244" s="21"/>
      <c r="BB244" s="21"/>
      <c r="BC244" s="21"/>
      <c r="BD244" s="200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234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00"/>
      <c r="BE245" s="21"/>
      <c r="BF245" s="21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47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00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409.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00"/>
      <c r="BE247" s="21"/>
      <c r="BF247" s="21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2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00"/>
      <c r="BE248" s="182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409.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00"/>
      <c r="BE249" s="21"/>
      <c r="BF249" s="21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44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00"/>
      <c r="BE250" s="182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41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0"/>
      <c r="BE251" s="21"/>
      <c r="BF251" s="20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41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00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201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0"/>
      <c r="BC253" s="20"/>
      <c r="BD253" s="200"/>
      <c r="BE253" s="21"/>
      <c r="BF253" s="21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24.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00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24.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00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59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00"/>
      <c r="BE256" s="21"/>
      <c r="BF256" s="21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59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00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409.6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00"/>
      <c r="BE258" s="21"/>
      <c r="BF258" s="21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41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00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37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00"/>
      <c r="BE260" s="21"/>
      <c r="BF260" s="21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74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00"/>
      <c r="BE261" s="182"/>
      <c r="BF261" s="20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59.7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0"/>
      <c r="BC262" s="20"/>
      <c r="BD262" s="200"/>
      <c r="BE262" s="21"/>
      <c r="BF262" s="21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59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00"/>
      <c r="BE263" s="182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59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00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49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3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00"/>
      <c r="BE265" s="23"/>
      <c r="BF265" s="23"/>
      <c r="BG265" s="20"/>
      <c r="BH265" s="20"/>
      <c r="BI265" s="23"/>
      <c r="BJ265" s="20"/>
      <c r="BK265" s="23"/>
      <c r="BL265" s="20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27.2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0"/>
      <c r="AQ266" s="23"/>
      <c r="AR266" s="20"/>
      <c r="AS266" s="21"/>
      <c r="AT266" s="21"/>
      <c r="AU266" s="21"/>
      <c r="AV266" s="21"/>
      <c r="AW266" s="21"/>
      <c r="AX266" s="21"/>
      <c r="AY266" s="21"/>
      <c r="AZ266" s="21"/>
      <c r="BA266" s="21"/>
      <c r="BB266" s="20"/>
      <c r="BC266" s="21"/>
      <c r="BD266" s="200"/>
      <c r="BE266" s="21"/>
      <c r="BF266" s="21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50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0"/>
      <c r="P267" s="20"/>
      <c r="Q267" s="20"/>
      <c r="R267" s="20"/>
      <c r="S267" s="20"/>
      <c r="T267" s="20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0"/>
      <c r="AQ267" s="23"/>
      <c r="AR267" s="20"/>
      <c r="AS267" s="21"/>
      <c r="AT267" s="21"/>
      <c r="AU267" s="21"/>
      <c r="AV267" s="21"/>
      <c r="AW267" s="21"/>
      <c r="AX267" s="21"/>
      <c r="AY267" s="21"/>
      <c r="AZ267" s="21"/>
      <c r="BA267" s="21"/>
      <c r="BB267" s="20"/>
      <c r="BC267" s="20"/>
      <c r="BD267" s="200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42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0"/>
      <c r="AQ268" s="23"/>
      <c r="AR268" s="20"/>
      <c r="AS268" s="21"/>
      <c r="AT268" s="21"/>
      <c r="AU268" s="21"/>
      <c r="AV268" s="21"/>
      <c r="AW268" s="21"/>
      <c r="AX268" s="21"/>
      <c r="AY268" s="21"/>
      <c r="AZ268" s="21"/>
      <c r="BA268" s="21"/>
      <c r="BB268" s="20"/>
      <c r="BC268" s="20"/>
      <c r="BD268" s="200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59.7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00"/>
      <c r="AU269" s="20"/>
      <c r="AV269" s="21"/>
      <c r="AW269" s="21"/>
      <c r="AX269" s="21"/>
      <c r="AY269" s="21"/>
      <c r="AZ269" s="21"/>
      <c r="BA269" s="21"/>
      <c r="BB269" s="21"/>
      <c r="BC269" s="21"/>
      <c r="BD269" s="200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59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32"/>
      <c r="N270" s="20"/>
      <c r="O270" s="20"/>
      <c r="P270" s="20"/>
      <c r="Q270" s="20"/>
      <c r="R270" s="20"/>
      <c r="S270" s="20"/>
      <c r="T270" s="20"/>
      <c r="U270" s="20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00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59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34"/>
      <c r="N271" s="20"/>
      <c r="O271" s="20"/>
      <c r="P271" s="20"/>
      <c r="Q271" s="20"/>
      <c r="R271" s="20"/>
      <c r="S271" s="20"/>
      <c r="T271" s="20"/>
      <c r="U271" s="20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00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409.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00"/>
      <c r="BE272" s="21"/>
      <c r="BF272" s="21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56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00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409.6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00"/>
      <c r="BE274" s="21"/>
      <c r="BF274" s="21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52.2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00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09.2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00"/>
      <c r="BE276" s="21"/>
      <c r="BF276" s="21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09.2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181"/>
      <c r="AM277" s="21"/>
      <c r="AN277" s="21"/>
      <c r="AO277" s="21"/>
      <c r="AP277" s="21"/>
      <c r="AQ277" s="21"/>
      <c r="AR277" s="21"/>
      <c r="AS277" s="21"/>
      <c r="AT277" s="18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00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89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0"/>
      <c r="AI278" s="23"/>
      <c r="AJ278" s="23"/>
      <c r="AK278" s="21"/>
      <c r="AL278" s="200"/>
      <c r="AM278" s="20"/>
      <c r="AN278" s="20"/>
      <c r="AO278" s="21"/>
      <c r="AP278" s="21"/>
      <c r="AQ278" s="21"/>
      <c r="AR278" s="21"/>
      <c r="AS278" s="21"/>
      <c r="AT278" s="200"/>
      <c r="AU278" s="23"/>
      <c r="AV278" s="21"/>
      <c r="AW278" s="21"/>
      <c r="AX278" s="21"/>
      <c r="AY278" s="21"/>
      <c r="AZ278" s="21"/>
      <c r="BA278" s="21"/>
      <c r="BB278" s="21"/>
      <c r="BC278" s="21"/>
      <c r="BD278" s="200"/>
      <c r="BE278" s="21"/>
      <c r="BF278" s="21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89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0"/>
      <c r="AI279" s="23"/>
      <c r="AJ279" s="23"/>
      <c r="AK279" s="21"/>
      <c r="AL279" s="200"/>
      <c r="AM279" s="20"/>
      <c r="AN279" s="20"/>
      <c r="AO279" s="21"/>
      <c r="AP279" s="21"/>
      <c r="AQ279" s="21"/>
      <c r="AR279" s="21"/>
      <c r="AS279" s="21"/>
      <c r="AT279" s="200"/>
      <c r="AU279" s="23"/>
      <c r="AV279" s="21"/>
      <c r="AW279" s="21"/>
      <c r="AX279" s="21"/>
      <c r="AY279" s="21"/>
      <c r="AZ279" s="21"/>
      <c r="BA279" s="21"/>
      <c r="BB279" s="21"/>
      <c r="BC279" s="21"/>
      <c r="BD279" s="200"/>
      <c r="BE279" s="23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04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00"/>
      <c r="BE280" s="21"/>
      <c r="BF280" s="21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47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00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52.2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00"/>
      <c r="BE282" s="182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92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0"/>
      <c r="O283" s="20"/>
      <c r="P283" s="20"/>
      <c r="Q283" s="20"/>
      <c r="R283" s="20"/>
      <c r="S283" s="20"/>
      <c r="T283" s="20"/>
      <c r="U283" s="20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00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9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0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00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409.6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0"/>
      <c r="AI285" s="21"/>
      <c r="AJ285" s="21"/>
      <c r="AK285" s="21"/>
      <c r="AL285" s="200"/>
      <c r="AM285" s="21"/>
      <c r="AN285" s="21"/>
      <c r="AO285" s="21"/>
      <c r="AP285" s="21"/>
      <c r="AQ285" s="21"/>
      <c r="AR285" s="21"/>
      <c r="AS285" s="21"/>
      <c r="AT285" s="200"/>
      <c r="AU285" s="21"/>
      <c r="AV285" s="21"/>
      <c r="AW285" s="21"/>
      <c r="AX285" s="21"/>
      <c r="AY285" s="21"/>
      <c r="AZ285" s="21"/>
      <c r="BA285" s="21"/>
      <c r="BB285" s="21"/>
      <c r="BC285" s="21"/>
      <c r="BD285" s="200"/>
      <c r="BE285" s="21"/>
      <c r="BF285" s="21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9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00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92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00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92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00"/>
      <c r="BE288" s="182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92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00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92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00"/>
      <c r="BE290" s="21"/>
      <c r="BF290" s="21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92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00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92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0"/>
      <c r="O292" s="20"/>
      <c r="P292" s="20"/>
      <c r="Q292" s="20"/>
      <c r="R292" s="20"/>
      <c r="S292" s="20"/>
      <c r="T292" s="20"/>
      <c r="U292" s="20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0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92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00"/>
      <c r="BE293" s="21"/>
      <c r="BF293" s="20"/>
      <c r="BG293" s="20"/>
      <c r="BH293" s="20"/>
      <c r="BI293" s="23"/>
      <c r="BJ293" s="20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92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00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92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0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00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409.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0"/>
      <c r="AI296" s="21"/>
      <c r="AJ296" s="21"/>
      <c r="AK296" s="21"/>
      <c r="AL296" s="200"/>
      <c r="AM296" s="21"/>
      <c r="AN296" s="20"/>
      <c r="AO296" s="21"/>
      <c r="AP296" s="21"/>
      <c r="AQ296" s="21"/>
      <c r="AR296" s="21"/>
      <c r="AS296" s="21"/>
      <c r="AT296" s="200"/>
      <c r="AU296" s="21"/>
      <c r="AV296" s="21"/>
      <c r="AW296" s="21"/>
      <c r="AX296" s="21"/>
      <c r="AY296" s="21"/>
      <c r="AZ296" s="21"/>
      <c r="BA296" s="21"/>
      <c r="BB296" s="21"/>
      <c r="BC296" s="21"/>
      <c r="BD296" s="200"/>
      <c r="BE296" s="21"/>
      <c r="BF296" s="21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92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00"/>
      <c r="BE297" s="182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92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00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92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00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92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00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92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0"/>
      <c r="O301" s="20"/>
      <c r="P301" s="20"/>
      <c r="Q301" s="20"/>
      <c r="R301" s="20"/>
      <c r="S301" s="20"/>
      <c r="T301" s="20"/>
      <c r="U301" s="20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00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92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0"/>
      <c r="O302" s="20"/>
      <c r="P302" s="20"/>
      <c r="Q302" s="20"/>
      <c r="R302" s="20"/>
      <c r="S302" s="20"/>
      <c r="T302" s="20"/>
      <c r="U302" s="20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00"/>
      <c r="BE302" s="182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92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00"/>
      <c r="AM303" s="21"/>
      <c r="AN303" s="20"/>
      <c r="AO303" s="21"/>
      <c r="AP303" s="21"/>
      <c r="AQ303" s="21"/>
      <c r="AR303" s="21"/>
      <c r="AS303" s="21"/>
      <c r="AT303" s="200"/>
      <c r="AU303" s="21"/>
      <c r="AV303" s="21"/>
      <c r="AW303" s="21"/>
      <c r="AX303" s="21"/>
      <c r="AY303" s="21"/>
      <c r="AZ303" s="21"/>
      <c r="BA303" s="21"/>
      <c r="BB303" s="21"/>
      <c r="BC303" s="21"/>
      <c r="BD303" s="200"/>
      <c r="BE303" s="21"/>
      <c r="BF303" s="21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92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00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92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0"/>
      <c r="P305" s="20"/>
      <c r="Q305" s="20"/>
      <c r="R305" s="20"/>
      <c r="S305" s="20"/>
      <c r="T305" s="20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00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92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00"/>
      <c r="BE306" s="182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92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0"/>
      <c r="O307" s="20"/>
      <c r="P307" s="20"/>
      <c r="Q307" s="20"/>
      <c r="R307" s="20"/>
      <c r="S307" s="20"/>
      <c r="T307" s="20"/>
      <c r="U307" s="20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00"/>
      <c r="BE307" s="182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92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0"/>
      <c r="O308" s="20"/>
      <c r="P308" s="20"/>
      <c r="Q308" s="20"/>
      <c r="R308" s="20"/>
      <c r="S308" s="20"/>
      <c r="T308" s="20"/>
      <c r="U308" s="20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00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92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0"/>
      <c r="O309" s="20"/>
      <c r="P309" s="20"/>
      <c r="Q309" s="20"/>
      <c r="R309" s="20"/>
      <c r="S309" s="20"/>
      <c r="T309" s="20"/>
      <c r="U309" s="20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00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209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00"/>
      <c r="BE310" s="23"/>
      <c r="BF310" s="23"/>
      <c r="BG310" s="20"/>
      <c r="BH310" s="20"/>
      <c r="BI310" s="23"/>
      <c r="BJ310" s="20"/>
      <c r="BK310" s="23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6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0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00"/>
      <c r="BE311" s="23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51.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0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00"/>
      <c r="BE312" s="23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14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3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00"/>
      <c r="BE313" s="23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409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3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0"/>
      <c r="AI314" s="23"/>
      <c r="AJ314" s="20"/>
      <c r="AK314" s="21"/>
      <c r="AL314" s="200"/>
      <c r="AM314" s="23"/>
      <c r="AN314" s="20"/>
      <c r="AO314" s="21"/>
      <c r="AP314" s="21"/>
      <c r="AQ314" s="21"/>
      <c r="AR314" s="21"/>
      <c r="AS314" s="21"/>
      <c r="AT314" s="200"/>
      <c r="AU314" s="23"/>
      <c r="AV314" s="21"/>
      <c r="AW314" s="21"/>
      <c r="AX314" s="21"/>
      <c r="AY314" s="21"/>
      <c r="AZ314" s="21"/>
      <c r="BA314" s="21"/>
      <c r="BB314" s="21"/>
      <c r="BC314" s="21"/>
      <c r="BD314" s="200"/>
      <c r="BE314" s="2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26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3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00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26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00"/>
      <c r="BE316" s="182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26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66"/>
      <c r="M317" s="66"/>
      <c r="N317" s="66"/>
      <c r="O317" s="28"/>
      <c r="P317" s="66"/>
      <c r="Q317" s="66"/>
      <c r="R317" s="66"/>
      <c r="S317" s="66"/>
      <c r="T317" s="66"/>
      <c r="U317" s="28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00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26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3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00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39.2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00"/>
      <c r="BE319" s="23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54.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0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00"/>
      <c r="BE320" s="182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19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0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0"/>
      <c r="AI321" s="23"/>
      <c r="AJ321" s="23"/>
      <c r="AK321" s="21"/>
      <c r="AL321" s="200"/>
      <c r="AM321" s="20"/>
      <c r="AN321" s="20"/>
      <c r="AO321" s="21"/>
      <c r="AP321" s="21"/>
      <c r="AQ321" s="21"/>
      <c r="AR321" s="21"/>
      <c r="AS321" s="21"/>
      <c r="AT321" s="200"/>
      <c r="AU321" s="23"/>
      <c r="AV321" s="21"/>
      <c r="AW321" s="21"/>
      <c r="AX321" s="21"/>
      <c r="AY321" s="21"/>
      <c r="AZ321" s="21"/>
      <c r="BA321" s="21"/>
      <c r="BB321" s="21"/>
      <c r="BC321" s="21"/>
      <c r="BD321" s="200"/>
      <c r="BE321" s="2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409.6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0"/>
      <c r="AI322" s="21"/>
      <c r="AJ322" s="21"/>
      <c r="AK322" s="21"/>
      <c r="AL322" s="200"/>
      <c r="AM322" s="21"/>
      <c r="AN322" s="21"/>
      <c r="AO322" s="21"/>
      <c r="AP322" s="21"/>
      <c r="AQ322" s="21"/>
      <c r="AR322" s="21"/>
      <c r="AS322" s="21"/>
      <c r="AT322" s="200"/>
      <c r="AU322" s="21"/>
      <c r="AV322" s="21"/>
      <c r="AW322" s="21"/>
      <c r="AX322" s="21"/>
      <c r="AY322" s="21"/>
      <c r="AZ322" s="21"/>
      <c r="BA322" s="21"/>
      <c r="BB322" s="21"/>
      <c r="BC322" s="21"/>
      <c r="BD322" s="200"/>
      <c r="BE322" s="21"/>
      <c r="BF322" s="21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62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00"/>
      <c r="BE323" s="2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51.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00"/>
      <c r="BE324" s="182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36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00"/>
      <c r="BE325" s="23"/>
      <c r="BF325" s="23"/>
      <c r="BG325" s="20"/>
      <c r="BH325" s="20"/>
      <c r="BI325" s="23"/>
      <c r="BJ325" s="20"/>
      <c r="BK325" s="23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49.2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00"/>
      <c r="BE326" s="182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11.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0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00"/>
      <c r="BE327" s="182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214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00"/>
      <c r="BE328" s="182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89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0"/>
      <c r="BC329" s="20"/>
      <c r="BD329" s="200"/>
      <c r="BE329" s="23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94.2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00"/>
      <c r="AU330" s="20"/>
      <c r="AV330" s="21"/>
      <c r="AW330" s="21"/>
      <c r="AX330" s="21"/>
      <c r="AY330" s="21"/>
      <c r="AZ330" s="21"/>
      <c r="BA330" s="21"/>
      <c r="BB330" s="21"/>
      <c r="BC330" s="21"/>
      <c r="BD330" s="200"/>
      <c r="BE330" s="182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94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00"/>
      <c r="AU331" s="20"/>
      <c r="AV331" s="21"/>
      <c r="AW331" s="21"/>
      <c r="AX331" s="21"/>
      <c r="AY331" s="21"/>
      <c r="AZ331" s="21"/>
      <c r="BA331" s="21"/>
      <c r="BB331" s="21"/>
      <c r="BC331" s="21"/>
      <c r="BD331" s="200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64.2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00"/>
      <c r="BE332" s="182"/>
      <c r="BF332" s="23"/>
      <c r="BG332" s="20"/>
      <c r="BH332" s="20"/>
      <c r="BI332" s="23"/>
      <c r="BJ332" s="20"/>
      <c r="BK332" s="21"/>
      <c r="BL332" s="20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94.2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00"/>
      <c r="AU333" s="20"/>
      <c r="AV333" s="21"/>
      <c r="AW333" s="21"/>
      <c r="AX333" s="21"/>
      <c r="AY333" s="21"/>
      <c r="AZ333" s="21"/>
      <c r="BA333" s="21"/>
      <c r="BB333" s="21"/>
      <c r="BC333" s="21"/>
      <c r="BD333" s="200"/>
      <c r="BE333" s="182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94.2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00"/>
      <c r="BE334" s="182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31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0"/>
      <c r="BC335" s="20"/>
      <c r="BD335" s="20"/>
      <c r="BE335" s="182"/>
      <c r="BF335" s="23"/>
      <c r="BG335" s="20"/>
      <c r="BH335" s="20"/>
      <c r="BI335" s="29"/>
      <c r="BJ335" s="20"/>
      <c r="BK335" s="29"/>
      <c r="BL335" s="20"/>
      <c r="BM335" s="20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31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00"/>
      <c r="BE336" s="182"/>
      <c r="BF336" s="23"/>
      <c r="BG336" s="20"/>
      <c r="BH336" s="20"/>
      <c r="BI336" s="29"/>
      <c r="BJ336" s="20"/>
      <c r="BK336" s="29"/>
      <c r="BL336" s="20"/>
      <c r="BM336" s="20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82.2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3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0"/>
      <c r="BC337" s="20"/>
      <c r="BD337" s="200"/>
      <c r="BE337" s="2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82.2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0"/>
      <c r="BC338" s="20"/>
      <c r="BD338" s="200"/>
      <c r="BE338" s="182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77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3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0"/>
      <c r="BC339" s="20"/>
      <c r="BD339" s="200"/>
      <c r="BE339" s="23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77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00"/>
      <c r="BE340" s="182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77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00"/>
      <c r="BE341" s="182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67.2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0"/>
      <c r="BC342" s="20"/>
      <c r="BD342" s="200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67.2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00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67.2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00"/>
      <c r="BE344" s="182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408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0"/>
      <c r="AI345" s="20"/>
      <c r="AJ345" s="20"/>
      <c r="AK345" s="21"/>
      <c r="AL345" s="200"/>
      <c r="AM345" s="20"/>
      <c r="AN345" s="20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00"/>
      <c r="BE345" s="23"/>
      <c r="BF345" s="20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38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181"/>
      <c r="AE346" s="21"/>
      <c r="AF346" s="21"/>
      <c r="AG346" s="21"/>
      <c r="AH346" s="20"/>
      <c r="AI346" s="20"/>
      <c r="AJ346" s="20"/>
      <c r="AK346" s="21"/>
      <c r="AL346" s="200"/>
      <c r="AM346" s="20"/>
      <c r="AN346" s="20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00"/>
      <c r="BE346" s="2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53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181"/>
      <c r="AE347" s="21"/>
      <c r="AF347" s="21"/>
      <c r="AG347" s="21"/>
      <c r="AH347" s="20"/>
      <c r="AI347" s="20"/>
      <c r="AJ347" s="20"/>
      <c r="AK347" s="21"/>
      <c r="AL347" s="200"/>
      <c r="AM347" s="20"/>
      <c r="AN347" s="20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00"/>
      <c r="BE347" s="182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408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0"/>
      <c r="O348" s="20"/>
      <c r="P348" s="20"/>
      <c r="Q348" s="20"/>
      <c r="R348" s="20"/>
      <c r="S348" s="20"/>
      <c r="T348" s="20"/>
      <c r="U348" s="20"/>
      <c r="V348" s="21"/>
      <c r="W348" s="21"/>
      <c r="X348" s="21"/>
      <c r="Y348" s="21"/>
      <c r="Z348" s="21"/>
      <c r="AA348" s="21"/>
      <c r="AB348" s="21"/>
      <c r="AC348" s="21"/>
      <c r="AD348" s="18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00"/>
      <c r="BE348" s="182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408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00"/>
      <c r="AE349" s="23"/>
      <c r="AF349" s="23"/>
      <c r="AG349" s="23"/>
      <c r="AH349" s="20"/>
      <c r="AI349" s="21"/>
      <c r="AJ349" s="21"/>
      <c r="AK349" s="21"/>
      <c r="AL349" s="200"/>
      <c r="AM349" s="20"/>
      <c r="AN349" s="20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00"/>
      <c r="BE349" s="182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408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3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0"/>
      <c r="BC350" s="20"/>
      <c r="BD350" s="200"/>
      <c r="BE350" s="2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59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00"/>
      <c r="BE351" s="182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59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00"/>
      <c r="BE352" s="182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41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00"/>
      <c r="BE353" s="182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408.7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00"/>
      <c r="AE354" s="23"/>
      <c r="AF354" s="23"/>
      <c r="AG354" s="23"/>
      <c r="AH354" s="23"/>
      <c r="AI354" s="21"/>
      <c r="AJ354" s="21"/>
      <c r="AK354" s="21"/>
      <c r="AL354" s="200"/>
      <c r="AM354" s="20"/>
      <c r="AN354" s="20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00"/>
      <c r="BE354" s="23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63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00"/>
      <c r="AE355" s="23"/>
      <c r="AF355" s="23"/>
      <c r="AG355" s="23"/>
      <c r="AH355" s="23"/>
      <c r="AI355" s="21"/>
      <c r="AJ355" s="21"/>
      <c r="AK355" s="21"/>
      <c r="AL355" s="200"/>
      <c r="AM355" s="20"/>
      <c r="AN355" s="20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00"/>
      <c r="BE355" s="20"/>
      <c r="BF355" s="20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409.6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3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0"/>
      <c r="AI356" s="23"/>
      <c r="AJ356" s="23"/>
      <c r="AK356" s="21"/>
      <c r="AL356" s="200"/>
      <c r="AM356" s="23"/>
      <c r="AN356" s="23"/>
      <c r="AO356" s="21"/>
      <c r="AP356" s="21"/>
      <c r="AQ356" s="21"/>
      <c r="AR356" s="21"/>
      <c r="AS356" s="21"/>
      <c r="AT356" s="200"/>
      <c r="AU356" s="23"/>
      <c r="AV356" s="21"/>
      <c r="AW356" s="21"/>
      <c r="AX356" s="21"/>
      <c r="AY356" s="21"/>
      <c r="AZ356" s="21"/>
      <c r="BA356" s="21"/>
      <c r="BB356" s="21"/>
      <c r="BC356" s="21"/>
      <c r="BD356" s="200"/>
      <c r="BE356" s="20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32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00"/>
      <c r="BE357" s="20"/>
      <c r="BF357" s="20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32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00"/>
      <c r="BE358" s="20"/>
      <c r="BF358" s="20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32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00"/>
      <c r="BE359" s="20"/>
      <c r="BF359" s="20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32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3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00"/>
      <c r="BE360" s="20"/>
      <c r="BF360" s="20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54.2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3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00"/>
      <c r="BE361" s="23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19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0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00"/>
      <c r="BE362" s="20"/>
      <c r="BF362" s="20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31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3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00"/>
      <c r="BE363" s="23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49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00"/>
      <c r="BE364" s="23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52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3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00"/>
      <c r="BE365" s="23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71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00"/>
      <c r="BE366" s="20"/>
      <c r="BF366" s="20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409.6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3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00"/>
      <c r="BE367" s="2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69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181"/>
      <c r="AU368" s="21"/>
      <c r="AV368" s="181"/>
      <c r="AW368" s="21"/>
      <c r="AX368" s="21"/>
      <c r="AY368" s="21"/>
      <c r="AZ368" s="21"/>
      <c r="BA368" s="21"/>
      <c r="BB368" s="21"/>
      <c r="BC368" s="21"/>
      <c r="BD368" s="200"/>
      <c r="BE368" s="182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34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3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181"/>
      <c r="AU369" s="21"/>
      <c r="AV369" s="181"/>
      <c r="AW369" s="21"/>
      <c r="AX369" s="21"/>
      <c r="AY369" s="21"/>
      <c r="AZ369" s="21"/>
      <c r="BA369" s="21"/>
      <c r="BB369" s="21"/>
      <c r="BC369" s="21"/>
      <c r="BD369" s="200"/>
      <c r="BE369" s="23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82.2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181"/>
      <c r="AU370" s="21"/>
      <c r="AV370" s="181"/>
      <c r="AW370" s="21"/>
      <c r="AX370" s="21"/>
      <c r="AY370" s="21"/>
      <c r="AZ370" s="21"/>
      <c r="BA370" s="21"/>
      <c r="BB370" s="21"/>
      <c r="BC370" s="21"/>
      <c r="BD370" s="200"/>
      <c r="BE370" s="200"/>
      <c r="BF370" s="20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57.2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3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181"/>
      <c r="AU371" s="21"/>
      <c r="AV371" s="181"/>
      <c r="AW371" s="21"/>
      <c r="AX371" s="21"/>
      <c r="AY371" s="21"/>
      <c r="AZ371" s="21"/>
      <c r="BA371" s="21"/>
      <c r="BB371" s="20"/>
      <c r="BC371" s="20"/>
      <c r="BD371" s="200"/>
      <c r="BE371" s="23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44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181"/>
      <c r="AU372" s="21"/>
      <c r="AV372" s="181"/>
      <c r="AW372" s="21"/>
      <c r="AX372" s="21"/>
      <c r="AY372" s="21"/>
      <c r="AZ372" s="21"/>
      <c r="BA372" s="21"/>
      <c r="BB372" s="20"/>
      <c r="BC372" s="20"/>
      <c r="BD372" s="200"/>
      <c r="BE372" s="200"/>
      <c r="BF372" s="20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52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1"/>
      <c r="AM373" s="21"/>
      <c r="AN373" s="21"/>
      <c r="AO373" s="21"/>
      <c r="AP373" s="21"/>
      <c r="AQ373" s="21"/>
      <c r="AR373" s="21"/>
      <c r="AS373" s="21"/>
      <c r="AT373" s="181"/>
      <c r="AU373" s="21"/>
      <c r="AV373" s="181"/>
      <c r="AW373" s="21"/>
      <c r="AX373" s="21"/>
      <c r="AY373" s="21"/>
      <c r="AZ373" s="21"/>
      <c r="BA373" s="21"/>
      <c r="BB373" s="21"/>
      <c r="BC373" s="21"/>
      <c r="BD373" s="200"/>
      <c r="BE373" s="23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62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181"/>
      <c r="AW374" s="21"/>
      <c r="AX374" s="21"/>
      <c r="AY374" s="21"/>
      <c r="AZ374" s="21"/>
      <c r="BA374" s="21"/>
      <c r="BB374" s="21"/>
      <c r="BC374" s="21"/>
      <c r="BD374" s="200"/>
      <c r="BE374" s="182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54.2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3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1"/>
      <c r="AM375" s="21"/>
      <c r="AN375" s="21"/>
      <c r="AO375" s="21"/>
      <c r="AP375" s="21"/>
      <c r="AQ375" s="21"/>
      <c r="AR375" s="21"/>
      <c r="AS375" s="21"/>
      <c r="AT375" s="181"/>
      <c r="AU375" s="21"/>
      <c r="AV375" s="181"/>
      <c r="AW375" s="21"/>
      <c r="AX375" s="21"/>
      <c r="AY375" s="21"/>
      <c r="AZ375" s="21"/>
      <c r="BA375" s="21"/>
      <c r="BB375" s="21"/>
      <c r="BC375" s="21"/>
      <c r="BD375" s="200"/>
      <c r="BE375" s="23"/>
      <c r="BF375" s="20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66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0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1"/>
      <c r="AM376" s="21"/>
      <c r="AN376" s="21"/>
      <c r="AO376" s="21"/>
      <c r="AP376" s="21"/>
      <c r="AQ376" s="21"/>
      <c r="AR376" s="21"/>
      <c r="AS376" s="21"/>
      <c r="AT376" s="181"/>
      <c r="AU376" s="21"/>
      <c r="AV376" s="181"/>
      <c r="AW376" s="21"/>
      <c r="AX376" s="21"/>
      <c r="AY376" s="21"/>
      <c r="AZ376" s="21"/>
      <c r="BA376" s="21"/>
      <c r="BB376" s="21"/>
      <c r="BC376" s="21"/>
      <c r="BD376" s="200"/>
      <c r="BE376" s="182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81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0"/>
      <c r="T377" s="20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181"/>
      <c r="AU377" s="21"/>
      <c r="AV377" s="181"/>
      <c r="AW377" s="21"/>
      <c r="AX377" s="21"/>
      <c r="AY377" s="21"/>
      <c r="AZ377" s="21"/>
      <c r="BA377" s="21"/>
      <c r="BB377" s="21"/>
      <c r="BC377" s="21"/>
      <c r="BD377" s="200"/>
      <c r="BE377" s="182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71" customFormat="1" ht="197.25" customHeight="1" x14ac:dyDescent="0.25">
      <c r="A378" s="17"/>
      <c r="B378" s="18"/>
      <c r="C378" s="18"/>
      <c r="D378" s="19"/>
      <c r="E378" s="19"/>
      <c r="F378" s="66"/>
      <c r="G378" s="18"/>
      <c r="H378" s="18"/>
      <c r="I378" s="18"/>
      <c r="J378" s="18"/>
      <c r="K378" s="18"/>
      <c r="L378" s="66"/>
      <c r="M378" s="66"/>
      <c r="N378" s="66"/>
      <c r="O378" s="19"/>
      <c r="P378" s="19"/>
      <c r="Q378" s="19"/>
      <c r="R378" s="19"/>
      <c r="S378" s="19"/>
      <c r="T378" s="19"/>
      <c r="U378" s="19"/>
      <c r="V378" s="27"/>
      <c r="W378" s="27"/>
      <c r="X378" s="27"/>
      <c r="Y378" s="27"/>
      <c r="Z378" s="27"/>
      <c r="AA378" s="27"/>
      <c r="AB378" s="27"/>
      <c r="AC378" s="27"/>
      <c r="AD378" s="27"/>
      <c r="AE378" s="27"/>
      <c r="AF378" s="27"/>
      <c r="AG378" s="27"/>
      <c r="AH378" s="27"/>
      <c r="AI378" s="27"/>
      <c r="AJ378" s="27"/>
      <c r="AK378" s="27"/>
      <c r="AL378" s="27"/>
      <c r="AM378" s="27"/>
      <c r="AN378" s="27"/>
      <c r="AO378" s="27"/>
      <c r="AP378" s="27"/>
      <c r="AQ378" s="27"/>
      <c r="AR378" s="27"/>
      <c r="AS378" s="27"/>
      <c r="AT378" s="27"/>
      <c r="AU378" s="27"/>
      <c r="AV378" s="27"/>
      <c r="AW378" s="27"/>
      <c r="AX378" s="27"/>
      <c r="AY378" s="27"/>
      <c r="AZ378" s="27"/>
      <c r="BA378" s="27"/>
      <c r="BB378" s="27"/>
      <c r="BC378" s="27"/>
      <c r="BD378" s="183"/>
      <c r="BE378" s="183"/>
      <c r="BF378" s="66"/>
      <c r="BG378" s="66"/>
      <c r="BH378" s="66"/>
      <c r="BI378" s="28"/>
      <c r="BJ378" s="66"/>
      <c r="BK378" s="66"/>
      <c r="BL378" s="28"/>
      <c r="BM378" s="27"/>
      <c r="BN378" s="27"/>
      <c r="BO378" s="17"/>
      <c r="BP378" s="27"/>
      <c r="BQ378" s="27"/>
      <c r="BR378" s="28"/>
      <c r="BS378" s="28"/>
      <c r="BT378" s="17"/>
      <c r="BU378" s="70"/>
    </row>
    <row r="379" spans="1:73" s="22" customFormat="1" ht="136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0"/>
      <c r="P379" s="20"/>
      <c r="Q379" s="23"/>
      <c r="R379" s="23"/>
      <c r="S379" s="23"/>
      <c r="T379" s="23"/>
      <c r="U379" s="20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00"/>
      <c r="BE379" s="200"/>
      <c r="BF379" s="20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43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3"/>
      <c r="R380" s="23"/>
      <c r="S380" s="23"/>
      <c r="T380" s="23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00"/>
      <c r="BE380" s="20"/>
      <c r="BF380" s="20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43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0"/>
      <c r="P381" s="20"/>
      <c r="Q381" s="23"/>
      <c r="R381" s="23"/>
      <c r="S381" s="23"/>
      <c r="T381" s="23"/>
      <c r="U381" s="20"/>
      <c r="V381" s="21"/>
      <c r="W381" s="21"/>
      <c r="X381" s="21"/>
      <c r="Y381" s="21"/>
      <c r="Z381" s="21"/>
      <c r="AA381" s="21"/>
      <c r="AB381" s="21"/>
      <c r="AC381" s="21"/>
      <c r="AD381" s="18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181"/>
      <c r="AU381" s="21"/>
      <c r="AV381" s="181"/>
      <c r="AW381" s="21"/>
      <c r="AX381" s="21"/>
      <c r="AY381" s="21"/>
      <c r="AZ381" s="21"/>
      <c r="BA381" s="21"/>
      <c r="BB381" s="21"/>
      <c r="BC381" s="21"/>
      <c r="BD381" s="200"/>
      <c r="BE381" s="200"/>
      <c r="BF381" s="20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79.2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0"/>
      <c r="O382" s="28"/>
      <c r="P382" s="18"/>
      <c r="Q382" s="28"/>
      <c r="R382" s="28"/>
      <c r="S382" s="28"/>
      <c r="T382" s="28"/>
      <c r="U382" s="28"/>
      <c r="V382" s="21"/>
      <c r="W382" s="21"/>
      <c r="X382" s="21"/>
      <c r="Y382" s="21"/>
      <c r="Z382" s="21"/>
      <c r="AA382" s="21"/>
      <c r="AB382" s="21"/>
      <c r="AC382" s="21"/>
      <c r="AD382" s="181"/>
      <c r="AE382" s="21"/>
      <c r="AF382" s="21"/>
      <c r="AG382" s="21"/>
      <c r="AH382" s="20"/>
      <c r="AI382" s="29"/>
      <c r="AJ382" s="29"/>
      <c r="AK382" s="21"/>
      <c r="AL382" s="200"/>
      <c r="AM382" s="29"/>
      <c r="AN382" s="29"/>
      <c r="AO382" s="21"/>
      <c r="AP382" s="21"/>
      <c r="AQ382" s="21"/>
      <c r="AR382" s="21"/>
      <c r="AS382" s="21"/>
      <c r="AT382" s="200"/>
      <c r="AU382" s="29"/>
      <c r="AV382" s="200"/>
      <c r="AW382" s="29"/>
      <c r="AX382" s="21"/>
      <c r="AY382" s="21"/>
      <c r="AZ382" s="21"/>
      <c r="BA382" s="21"/>
      <c r="BB382" s="20"/>
      <c r="BC382" s="23"/>
      <c r="BD382" s="200"/>
      <c r="BE382" s="29"/>
      <c r="BF382" s="29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64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00"/>
      <c r="BE383" s="200"/>
      <c r="BF383" s="20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49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00"/>
      <c r="BE384" s="182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46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181"/>
      <c r="AU385" s="21"/>
      <c r="AV385" s="181"/>
      <c r="AW385" s="21"/>
      <c r="AX385" s="21"/>
      <c r="AY385" s="21"/>
      <c r="AZ385" s="21"/>
      <c r="BA385" s="21"/>
      <c r="BB385" s="20"/>
      <c r="BC385" s="29"/>
      <c r="BD385" s="29"/>
      <c r="BE385" s="29"/>
      <c r="BF385" s="29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92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0"/>
      <c r="AE386" s="23"/>
      <c r="AF386" s="23"/>
      <c r="AG386" s="23"/>
      <c r="AH386" s="23"/>
      <c r="AI386" s="29"/>
      <c r="AJ386" s="29"/>
      <c r="AK386" s="21"/>
      <c r="AL386" s="200"/>
      <c r="AM386" s="23"/>
      <c r="AN386" s="23"/>
      <c r="AO386" s="21"/>
      <c r="AP386" s="21"/>
      <c r="AQ386" s="21"/>
      <c r="AR386" s="21"/>
      <c r="AS386" s="21"/>
      <c r="AT386" s="200"/>
      <c r="AU386" s="23"/>
      <c r="AV386" s="200"/>
      <c r="AW386" s="23"/>
      <c r="AX386" s="21"/>
      <c r="AY386" s="21"/>
      <c r="AZ386" s="21"/>
      <c r="BA386" s="21"/>
      <c r="BB386" s="20"/>
      <c r="BC386" s="23"/>
      <c r="BD386" s="200"/>
      <c r="BE386" s="23"/>
      <c r="BF386" s="23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23.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0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181"/>
      <c r="AE387" s="21"/>
      <c r="AF387" s="21"/>
      <c r="AG387" s="21"/>
      <c r="AH387" s="20"/>
      <c r="AI387" s="29"/>
      <c r="AJ387" s="29"/>
      <c r="AK387" s="21"/>
      <c r="AL387" s="200"/>
      <c r="AM387" s="29"/>
      <c r="AN387" s="29"/>
      <c r="AO387" s="21"/>
      <c r="AP387" s="21"/>
      <c r="AQ387" s="21"/>
      <c r="AR387" s="21"/>
      <c r="AS387" s="21"/>
      <c r="AT387" s="200"/>
      <c r="AU387" s="29"/>
      <c r="AV387" s="200"/>
      <c r="AW387" s="29"/>
      <c r="AX387" s="21"/>
      <c r="AY387" s="21"/>
      <c r="AZ387" s="21"/>
      <c r="BA387" s="21"/>
      <c r="BB387" s="20"/>
      <c r="BC387" s="23"/>
      <c r="BD387" s="200"/>
      <c r="BE387" s="23"/>
      <c r="BF387" s="23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23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0"/>
      <c r="O388" s="23"/>
      <c r="P388" s="20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181"/>
      <c r="AE388" s="21"/>
      <c r="AF388" s="21"/>
      <c r="AG388" s="21"/>
      <c r="AH388" s="20"/>
      <c r="AI388" s="29"/>
      <c r="AJ388" s="29"/>
      <c r="AK388" s="21"/>
      <c r="AL388" s="200"/>
      <c r="AM388" s="29"/>
      <c r="AN388" s="29"/>
      <c r="AO388" s="21"/>
      <c r="AP388" s="21"/>
      <c r="AQ388" s="21"/>
      <c r="AR388" s="21"/>
      <c r="AS388" s="21"/>
      <c r="AT388" s="200"/>
      <c r="AU388" s="29"/>
      <c r="AV388" s="200"/>
      <c r="AW388" s="29"/>
      <c r="AX388" s="21"/>
      <c r="AY388" s="21"/>
      <c r="AZ388" s="21"/>
      <c r="BA388" s="21"/>
      <c r="BB388" s="20"/>
      <c r="BC388" s="23"/>
      <c r="BD388" s="200"/>
      <c r="BE388" s="29"/>
      <c r="BF388" s="29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408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3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181"/>
      <c r="AE389" s="21"/>
      <c r="AF389" s="21"/>
      <c r="AG389" s="21"/>
      <c r="AH389" s="20"/>
      <c r="AI389" s="29"/>
      <c r="AJ389" s="29"/>
      <c r="AK389" s="21"/>
      <c r="AL389" s="200"/>
      <c r="AM389" s="29"/>
      <c r="AN389" s="29"/>
      <c r="AO389" s="21"/>
      <c r="AP389" s="21"/>
      <c r="AQ389" s="21"/>
      <c r="AR389" s="21"/>
      <c r="AS389" s="21"/>
      <c r="AT389" s="200"/>
      <c r="AU389" s="29"/>
      <c r="AV389" s="200"/>
      <c r="AW389" s="29"/>
      <c r="AX389" s="21"/>
      <c r="AY389" s="21"/>
      <c r="AZ389" s="21"/>
      <c r="BA389" s="21"/>
      <c r="BB389" s="20"/>
      <c r="BC389" s="23"/>
      <c r="BD389" s="200"/>
      <c r="BE389" s="23"/>
      <c r="BF389" s="23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86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181"/>
      <c r="AE390" s="21"/>
      <c r="AF390" s="21"/>
      <c r="AG390" s="21"/>
      <c r="AH390" s="20"/>
      <c r="AI390" s="29"/>
      <c r="AJ390" s="29"/>
      <c r="AK390" s="21"/>
      <c r="AL390" s="200"/>
      <c r="AM390" s="29"/>
      <c r="AN390" s="29"/>
      <c r="AO390" s="21"/>
      <c r="AP390" s="21"/>
      <c r="AQ390" s="21"/>
      <c r="AR390" s="21"/>
      <c r="AS390" s="21"/>
      <c r="AT390" s="200"/>
      <c r="AU390" s="29"/>
      <c r="AV390" s="200"/>
      <c r="AW390" s="29"/>
      <c r="AX390" s="21"/>
      <c r="AY390" s="21"/>
      <c r="AZ390" s="21"/>
      <c r="BA390" s="21"/>
      <c r="BB390" s="20"/>
      <c r="BC390" s="23"/>
      <c r="BD390" s="200"/>
      <c r="BE390" s="29"/>
      <c r="BF390" s="29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409.6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0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181"/>
      <c r="AE391" s="21"/>
      <c r="AF391" s="21"/>
      <c r="AG391" s="21"/>
      <c r="AH391" s="20"/>
      <c r="AI391" s="29"/>
      <c r="AJ391" s="29"/>
      <c r="AK391" s="21"/>
      <c r="AL391" s="200"/>
      <c r="AM391" s="29"/>
      <c r="AN391" s="29"/>
      <c r="AO391" s="21"/>
      <c r="AP391" s="21"/>
      <c r="AQ391" s="21"/>
      <c r="AR391" s="21"/>
      <c r="AS391" s="21"/>
      <c r="AT391" s="200"/>
      <c r="AU391" s="29"/>
      <c r="AV391" s="200"/>
      <c r="AW391" s="29"/>
      <c r="AX391" s="21"/>
      <c r="AY391" s="21"/>
      <c r="AZ391" s="21"/>
      <c r="BA391" s="21"/>
      <c r="BB391" s="20"/>
      <c r="BC391" s="23"/>
      <c r="BD391" s="200"/>
      <c r="BE391" s="29"/>
      <c r="BF391" s="29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16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0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181"/>
      <c r="AE392" s="21"/>
      <c r="AF392" s="21"/>
      <c r="AG392" s="21"/>
      <c r="AH392" s="20"/>
      <c r="AI392" s="29"/>
      <c r="AJ392" s="29"/>
      <c r="AK392" s="21"/>
      <c r="AL392" s="200"/>
      <c r="AM392" s="29"/>
      <c r="AN392" s="29"/>
      <c r="AO392" s="21"/>
      <c r="AP392" s="21"/>
      <c r="AQ392" s="21"/>
      <c r="AR392" s="21"/>
      <c r="AS392" s="21"/>
      <c r="AT392" s="200"/>
      <c r="AU392" s="29"/>
      <c r="AV392" s="200"/>
      <c r="AW392" s="29"/>
      <c r="AX392" s="21"/>
      <c r="AY392" s="21"/>
      <c r="AZ392" s="21"/>
      <c r="BA392" s="21"/>
      <c r="BB392" s="20"/>
      <c r="BC392" s="23"/>
      <c r="BD392" s="200"/>
      <c r="BE392" s="29"/>
      <c r="BF392" s="29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54.2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00"/>
      <c r="AE393" s="29"/>
      <c r="AF393" s="29"/>
      <c r="AG393" s="29"/>
      <c r="AH393" s="29"/>
      <c r="AI393" s="21"/>
      <c r="AJ393" s="21"/>
      <c r="AK393" s="21"/>
      <c r="AL393" s="200"/>
      <c r="AM393" s="29"/>
      <c r="AN393" s="29"/>
      <c r="AO393" s="21"/>
      <c r="AP393" s="21"/>
      <c r="AQ393" s="21"/>
      <c r="AR393" s="21"/>
      <c r="AS393" s="21"/>
      <c r="AT393" s="200"/>
      <c r="AU393" s="29"/>
      <c r="AV393" s="200"/>
      <c r="AW393" s="29"/>
      <c r="AX393" s="21"/>
      <c r="AY393" s="21"/>
      <c r="AZ393" s="21"/>
      <c r="BA393" s="21"/>
      <c r="BB393" s="20"/>
      <c r="BC393" s="23"/>
      <c r="BD393" s="200"/>
      <c r="BE393" s="23"/>
      <c r="BF393" s="23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47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0"/>
      <c r="O394" s="23"/>
      <c r="P394" s="23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00"/>
      <c r="AE394" s="29"/>
      <c r="AF394" s="29"/>
      <c r="AG394" s="29"/>
      <c r="AH394" s="29"/>
      <c r="AI394" s="21"/>
      <c r="AJ394" s="21"/>
      <c r="AK394" s="21"/>
      <c r="AL394" s="200"/>
      <c r="AM394" s="29"/>
      <c r="AN394" s="29"/>
      <c r="AO394" s="21"/>
      <c r="AP394" s="21"/>
      <c r="AQ394" s="21"/>
      <c r="AR394" s="21"/>
      <c r="AS394" s="21"/>
      <c r="AT394" s="200"/>
      <c r="AU394" s="29"/>
      <c r="AV394" s="200"/>
      <c r="AW394" s="29"/>
      <c r="AX394" s="21"/>
      <c r="AY394" s="21"/>
      <c r="AZ394" s="21"/>
      <c r="BA394" s="21"/>
      <c r="BB394" s="20"/>
      <c r="BC394" s="23"/>
      <c r="BD394" s="200"/>
      <c r="BE394" s="29"/>
      <c r="BF394" s="29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44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3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00"/>
      <c r="AE395" s="63"/>
      <c r="AF395" s="63"/>
      <c r="AG395" s="63"/>
      <c r="AH395" s="63"/>
      <c r="AI395" s="21"/>
      <c r="AJ395" s="21"/>
      <c r="AK395" s="21"/>
      <c r="AL395" s="200"/>
      <c r="AM395" s="63"/>
      <c r="AN395" s="63"/>
      <c r="AO395" s="21"/>
      <c r="AP395" s="21"/>
      <c r="AQ395" s="21"/>
      <c r="AR395" s="21"/>
      <c r="AS395" s="21"/>
      <c r="AT395" s="200"/>
      <c r="AU395" s="29"/>
      <c r="AV395" s="200"/>
      <c r="AW395" s="23"/>
      <c r="AX395" s="21"/>
      <c r="AY395" s="21"/>
      <c r="AZ395" s="21"/>
      <c r="BA395" s="21"/>
      <c r="BB395" s="20"/>
      <c r="BC395" s="23"/>
      <c r="BD395" s="200"/>
      <c r="BE395" s="23"/>
      <c r="BF395" s="23"/>
      <c r="BG395" s="21"/>
      <c r="BH395" s="20"/>
      <c r="BI395" s="23"/>
      <c r="BJ395" s="20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44.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0"/>
      <c r="Q396" s="23"/>
      <c r="R396" s="23"/>
      <c r="S396" s="20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00"/>
      <c r="AE396" s="63"/>
      <c r="AF396" s="63"/>
      <c r="AG396" s="63"/>
      <c r="AH396" s="63"/>
      <c r="AI396" s="21"/>
      <c r="AJ396" s="21"/>
      <c r="AK396" s="21"/>
      <c r="AL396" s="200"/>
      <c r="AM396" s="63"/>
      <c r="AN396" s="63"/>
      <c r="AO396" s="21"/>
      <c r="AP396" s="21"/>
      <c r="AQ396" s="21"/>
      <c r="AR396" s="21"/>
      <c r="AS396" s="21"/>
      <c r="AT396" s="200"/>
      <c r="AU396" s="29"/>
      <c r="AV396" s="200"/>
      <c r="AW396" s="23"/>
      <c r="AX396" s="21"/>
      <c r="AY396" s="21"/>
      <c r="AZ396" s="21"/>
      <c r="BA396" s="21"/>
      <c r="BB396" s="20"/>
      <c r="BC396" s="23"/>
      <c r="BD396" s="200"/>
      <c r="BE396" s="23"/>
      <c r="BF396" s="23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44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1"/>
      <c r="W397" s="21"/>
      <c r="X397" s="21"/>
      <c r="Y397" s="21"/>
      <c r="Z397" s="21"/>
      <c r="AA397" s="21"/>
      <c r="AB397" s="21"/>
      <c r="AC397" s="21"/>
      <c r="AD397" s="200"/>
      <c r="AE397" s="63"/>
      <c r="AF397" s="63"/>
      <c r="AG397" s="63"/>
      <c r="AH397" s="63"/>
      <c r="AI397" s="21"/>
      <c r="AJ397" s="21"/>
      <c r="AK397" s="21"/>
      <c r="AL397" s="200"/>
      <c r="AM397" s="63"/>
      <c r="AN397" s="63"/>
      <c r="AO397" s="21"/>
      <c r="AP397" s="21"/>
      <c r="AQ397" s="21"/>
      <c r="AR397" s="21"/>
      <c r="AS397" s="21"/>
      <c r="AT397" s="200"/>
      <c r="AU397" s="29"/>
      <c r="AV397" s="200"/>
      <c r="AW397" s="23"/>
      <c r="AX397" s="21"/>
      <c r="AY397" s="21"/>
      <c r="AZ397" s="21"/>
      <c r="BA397" s="21"/>
      <c r="BB397" s="20"/>
      <c r="BC397" s="23"/>
      <c r="BD397" s="200"/>
      <c r="BE397" s="23"/>
      <c r="BF397" s="23"/>
      <c r="BG397" s="21"/>
      <c r="BH397" s="20"/>
      <c r="BI397" s="23"/>
      <c r="BJ397" s="23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44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0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00"/>
      <c r="AE398" s="63"/>
      <c r="AF398" s="63"/>
      <c r="AG398" s="63"/>
      <c r="AH398" s="63"/>
      <c r="AI398" s="21"/>
      <c r="AJ398" s="21"/>
      <c r="AK398" s="21"/>
      <c r="AL398" s="200"/>
      <c r="AM398" s="63"/>
      <c r="AN398" s="63"/>
      <c r="AO398" s="21"/>
      <c r="AP398" s="21"/>
      <c r="AQ398" s="21"/>
      <c r="AR398" s="21"/>
      <c r="AS398" s="21"/>
      <c r="AT398" s="200"/>
      <c r="AU398" s="29"/>
      <c r="AV398" s="200"/>
      <c r="AW398" s="23"/>
      <c r="AX398" s="21"/>
      <c r="AY398" s="21"/>
      <c r="AZ398" s="21"/>
      <c r="BA398" s="21"/>
      <c r="BB398" s="20"/>
      <c r="BC398" s="23"/>
      <c r="BD398" s="200"/>
      <c r="BE398" s="23"/>
      <c r="BF398" s="23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408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0"/>
      <c r="R399" s="20"/>
      <c r="S399" s="20"/>
      <c r="T399" s="20"/>
      <c r="U399" s="23"/>
      <c r="V399" s="21"/>
      <c r="W399" s="21"/>
      <c r="X399" s="21"/>
      <c r="Y399" s="21"/>
      <c r="Z399" s="21"/>
      <c r="AA399" s="21"/>
      <c r="AB399" s="21"/>
      <c r="AC399" s="21"/>
      <c r="AD399" s="200"/>
      <c r="AE399" s="63"/>
      <c r="AF399" s="63"/>
      <c r="AG399" s="63"/>
      <c r="AH399" s="63"/>
      <c r="AI399" s="21"/>
      <c r="AJ399" s="21"/>
      <c r="AK399" s="21"/>
      <c r="AL399" s="200"/>
      <c r="AM399" s="63"/>
      <c r="AN399" s="63"/>
      <c r="AO399" s="21"/>
      <c r="AP399" s="21"/>
      <c r="AQ399" s="21"/>
      <c r="AR399" s="21"/>
      <c r="AS399" s="21"/>
      <c r="AT399" s="200"/>
      <c r="AU399" s="29"/>
      <c r="AV399" s="200"/>
      <c r="AW399" s="23"/>
      <c r="AX399" s="21"/>
      <c r="AY399" s="21"/>
      <c r="AZ399" s="21"/>
      <c r="BA399" s="21"/>
      <c r="BB399" s="20"/>
      <c r="BC399" s="23"/>
      <c r="BD399" s="200"/>
      <c r="BE399" s="2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46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0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00"/>
      <c r="AE400" s="63"/>
      <c r="AF400" s="63"/>
      <c r="AG400" s="63"/>
      <c r="AH400" s="63"/>
      <c r="AI400" s="21"/>
      <c r="AJ400" s="21"/>
      <c r="AK400" s="21"/>
      <c r="AL400" s="200"/>
      <c r="AM400" s="63"/>
      <c r="AN400" s="63"/>
      <c r="AO400" s="21"/>
      <c r="AP400" s="21"/>
      <c r="AQ400" s="21"/>
      <c r="AR400" s="21"/>
      <c r="AS400" s="21"/>
      <c r="AT400" s="200"/>
      <c r="AU400" s="29"/>
      <c r="AV400" s="200"/>
      <c r="AW400" s="23"/>
      <c r="AX400" s="21"/>
      <c r="AY400" s="21"/>
      <c r="AZ400" s="21"/>
      <c r="BA400" s="21"/>
      <c r="BB400" s="20"/>
      <c r="BC400" s="23"/>
      <c r="BD400" s="200"/>
      <c r="BE400" s="23"/>
      <c r="BF400" s="20"/>
      <c r="BG400" s="21"/>
      <c r="BH400" s="20"/>
      <c r="BI400" s="23"/>
      <c r="BJ400" s="23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58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00"/>
      <c r="AE401" s="63"/>
      <c r="AF401" s="63"/>
      <c r="AG401" s="63"/>
      <c r="AH401" s="20"/>
      <c r="AI401" s="21"/>
      <c r="AJ401" s="21"/>
      <c r="AK401" s="21"/>
      <c r="AL401" s="200"/>
      <c r="AM401" s="63"/>
      <c r="AN401" s="20"/>
      <c r="AO401" s="21"/>
      <c r="AP401" s="21"/>
      <c r="AQ401" s="21"/>
      <c r="AR401" s="21"/>
      <c r="AS401" s="21"/>
      <c r="AT401" s="200"/>
      <c r="AU401" s="23"/>
      <c r="AV401" s="200"/>
      <c r="AW401" s="23"/>
      <c r="AX401" s="21"/>
      <c r="AY401" s="21"/>
      <c r="AZ401" s="21"/>
      <c r="BA401" s="21"/>
      <c r="BB401" s="20"/>
      <c r="BC401" s="23"/>
      <c r="BD401" s="200"/>
      <c r="BE401" s="23"/>
      <c r="BF401" s="20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01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0"/>
      <c r="O402" s="29"/>
      <c r="P402" s="29"/>
      <c r="Q402" s="29"/>
      <c r="R402" s="29"/>
      <c r="S402" s="29"/>
      <c r="T402" s="29"/>
      <c r="U402" s="29"/>
      <c r="V402" s="21"/>
      <c r="W402" s="21"/>
      <c r="X402" s="21"/>
      <c r="Y402" s="21"/>
      <c r="Z402" s="21"/>
      <c r="AA402" s="21"/>
      <c r="AB402" s="21"/>
      <c r="AC402" s="21"/>
      <c r="AD402" s="200"/>
      <c r="AE402" s="63"/>
      <c r="AF402" s="63"/>
      <c r="AG402" s="63"/>
      <c r="AH402" s="20"/>
      <c r="AI402" s="21"/>
      <c r="AJ402" s="21"/>
      <c r="AK402" s="21"/>
      <c r="AL402" s="200"/>
      <c r="AM402" s="63"/>
      <c r="AN402" s="20"/>
      <c r="AO402" s="21"/>
      <c r="AP402" s="21"/>
      <c r="AQ402" s="21"/>
      <c r="AR402" s="21"/>
      <c r="AS402" s="21"/>
      <c r="AT402" s="200"/>
      <c r="AU402" s="23"/>
      <c r="AV402" s="200"/>
      <c r="AW402" s="23"/>
      <c r="AX402" s="21"/>
      <c r="AY402" s="21"/>
      <c r="AZ402" s="21"/>
      <c r="BA402" s="21"/>
      <c r="BB402" s="20"/>
      <c r="BC402" s="23"/>
      <c r="BD402" s="200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91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00"/>
      <c r="AE403" s="63"/>
      <c r="AF403" s="63"/>
      <c r="AG403" s="63"/>
      <c r="AH403" s="20"/>
      <c r="AI403" s="21"/>
      <c r="AJ403" s="21"/>
      <c r="AK403" s="21"/>
      <c r="AL403" s="200"/>
      <c r="AM403" s="63"/>
      <c r="AN403" s="20"/>
      <c r="AO403" s="21"/>
      <c r="AP403" s="21"/>
      <c r="AQ403" s="21"/>
      <c r="AR403" s="21"/>
      <c r="AS403" s="21"/>
      <c r="AT403" s="200"/>
      <c r="AU403" s="23"/>
      <c r="AV403" s="200"/>
      <c r="AW403" s="23"/>
      <c r="AX403" s="21"/>
      <c r="AY403" s="21"/>
      <c r="AZ403" s="21"/>
      <c r="BA403" s="21"/>
      <c r="BB403" s="20"/>
      <c r="BC403" s="23"/>
      <c r="BD403" s="200"/>
      <c r="BE403" s="23"/>
      <c r="BF403" s="23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91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0"/>
      <c r="O404" s="28"/>
      <c r="P404" s="18"/>
      <c r="Q404" s="28"/>
      <c r="R404" s="28"/>
      <c r="S404" s="28"/>
      <c r="T404" s="28"/>
      <c r="U404" s="28"/>
      <c r="V404" s="21"/>
      <c r="W404" s="21"/>
      <c r="X404" s="21"/>
      <c r="Y404" s="21"/>
      <c r="Z404" s="21"/>
      <c r="AA404" s="21"/>
      <c r="AB404" s="21"/>
      <c r="AC404" s="21"/>
      <c r="AD404" s="200"/>
      <c r="AE404" s="63"/>
      <c r="AF404" s="63"/>
      <c r="AG404" s="63"/>
      <c r="AH404" s="20"/>
      <c r="AI404" s="21"/>
      <c r="AJ404" s="21"/>
      <c r="AK404" s="21"/>
      <c r="AL404" s="200"/>
      <c r="AM404" s="63"/>
      <c r="AN404" s="20"/>
      <c r="AO404" s="21"/>
      <c r="AP404" s="21"/>
      <c r="AQ404" s="21"/>
      <c r="AR404" s="21"/>
      <c r="AS404" s="21"/>
      <c r="AT404" s="200"/>
      <c r="AU404" s="23"/>
      <c r="AV404" s="200"/>
      <c r="AW404" s="23"/>
      <c r="AX404" s="21"/>
      <c r="AY404" s="21"/>
      <c r="AZ404" s="21"/>
      <c r="BA404" s="21"/>
      <c r="BB404" s="20"/>
      <c r="BC404" s="23"/>
      <c r="BD404" s="200"/>
      <c r="BE404" s="23"/>
      <c r="BF404" s="20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47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0"/>
      <c r="O405" s="23"/>
      <c r="P405" s="23"/>
      <c r="Q405" s="23"/>
      <c r="R405" s="23"/>
      <c r="S405" s="23"/>
      <c r="T405" s="23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1"/>
      <c r="AM405" s="21"/>
      <c r="AN405" s="21"/>
      <c r="AO405" s="21"/>
      <c r="AP405" s="21"/>
      <c r="AQ405" s="21"/>
      <c r="AR405" s="21"/>
      <c r="AS405" s="21"/>
      <c r="AT405" s="181"/>
      <c r="AU405" s="21"/>
      <c r="AV405" s="181"/>
      <c r="AW405" s="21"/>
      <c r="AX405" s="21"/>
      <c r="AY405" s="21"/>
      <c r="AZ405" s="21"/>
      <c r="BA405" s="21"/>
      <c r="BB405" s="20"/>
      <c r="BC405" s="23"/>
      <c r="BD405" s="200"/>
      <c r="BE405" s="23"/>
      <c r="BF405" s="20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71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0"/>
      <c r="O406" s="28"/>
      <c r="P406" s="1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1"/>
      <c r="AM406" s="21"/>
      <c r="AN406" s="21"/>
      <c r="AO406" s="21"/>
      <c r="AP406" s="21"/>
      <c r="AQ406" s="21"/>
      <c r="AR406" s="21"/>
      <c r="AS406" s="21"/>
      <c r="AT406" s="181"/>
      <c r="AU406" s="21"/>
      <c r="AV406" s="181"/>
      <c r="AW406" s="21"/>
      <c r="AX406" s="21"/>
      <c r="AY406" s="21"/>
      <c r="AZ406" s="21"/>
      <c r="BA406" s="21"/>
      <c r="BB406" s="20"/>
      <c r="BC406" s="23"/>
      <c r="BD406" s="200"/>
      <c r="BE406" s="23"/>
      <c r="BF406" s="20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61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0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1"/>
      <c r="AM407" s="21"/>
      <c r="AN407" s="21"/>
      <c r="AO407" s="21"/>
      <c r="AP407" s="21"/>
      <c r="AQ407" s="21"/>
      <c r="AR407" s="21"/>
      <c r="AS407" s="21"/>
      <c r="AT407" s="181"/>
      <c r="AU407" s="21"/>
      <c r="AV407" s="181"/>
      <c r="AW407" s="21"/>
      <c r="AX407" s="21"/>
      <c r="AY407" s="21"/>
      <c r="AZ407" s="21"/>
      <c r="BA407" s="21"/>
      <c r="BB407" s="20"/>
      <c r="BC407" s="23"/>
      <c r="BD407" s="200"/>
      <c r="BE407" s="23"/>
      <c r="BF407" s="20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04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1"/>
      <c r="AM408" s="21"/>
      <c r="AN408" s="21"/>
      <c r="AO408" s="21"/>
      <c r="AP408" s="21"/>
      <c r="AQ408" s="21"/>
      <c r="AR408" s="21"/>
      <c r="AS408" s="21"/>
      <c r="AT408" s="181"/>
      <c r="AU408" s="21"/>
      <c r="AV408" s="181"/>
      <c r="AW408" s="21"/>
      <c r="AX408" s="21"/>
      <c r="AY408" s="21"/>
      <c r="AZ408" s="21"/>
      <c r="BA408" s="21"/>
      <c r="BB408" s="20"/>
      <c r="BC408" s="23"/>
      <c r="BD408" s="200"/>
      <c r="BE408" s="20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04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0"/>
      <c r="O409" s="20"/>
      <c r="P409" s="20"/>
      <c r="Q409" s="20"/>
      <c r="R409" s="20"/>
      <c r="S409" s="20"/>
      <c r="T409" s="20"/>
      <c r="U409" s="20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1"/>
      <c r="AM409" s="21"/>
      <c r="AN409" s="21"/>
      <c r="AO409" s="21"/>
      <c r="AP409" s="21"/>
      <c r="AQ409" s="21"/>
      <c r="AR409" s="21"/>
      <c r="AS409" s="21"/>
      <c r="AT409" s="181"/>
      <c r="AU409" s="21"/>
      <c r="AV409" s="181"/>
      <c r="AW409" s="21"/>
      <c r="AX409" s="21"/>
      <c r="AY409" s="21"/>
      <c r="AZ409" s="21"/>
      <c r="BA409" s="21"/>
      <c r="BB409" s="20"/>
      <c r="BC409" s="23"/>
      <c r="BD409" s="200"/>
      <c r="BE409" s="23"/>
      <c r="BF409" s="20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04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0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1"/>
      <c r="AM410" s="21"/>
      <c r="AN410" s="21"/>
      <c r="AO410" s="21"/>
      <c r="AP410" s="21"/>
      <c r="AQ410" s="21"/>
      <c r="AR410" s="21"/>
      <c r="AS410" s="21"/>
      <c r="AT410" s="181"/>
      <c r="AU410" s="21"/>
      <c r="AV410" s="181"/>
      <c r="AW410" s="21"/>
      <c r="AX410" s="21"/>
      <c r="AY410" s="21"/>
      <c r="AZ410" s="21"/>
      <c r="BA410" s="21"/>
      <c r="BB410" s="20"/>
      <c r="BC410" s="23"/>
      <c r="BD410" s="200"/>
      <c r="BE410" s="23"/>
      <c r="BF410" s="20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83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0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1"/>
      <c r="AM411" s="21"/>
      <c r="AN411" s="21"/>
      <c r="AO411" s="21"/>
      <c r="AP411" s="21"/>
      <c r="AQ411" s="21"/>
      <c r="AR411" s="21"/>
      <c r="AS411" s="21"/>
      <c r="AT411" s="181"/>
      <c r="AU411" s="21"/>
      <c r="AV411" s="181"/>
      <c r="AW411" s="21"/>
      <c r="AX411" s="21"/>
      <c r="AY411" s="21"/>
      <c r="AZ411" s="21"/>
      <c r="BA411" s="21"/>
      <c r="BB411" s="20"/>
      <c r="BC411" s="23"/>
      <c r="BD411" s="200"/>
      <c r="BE411" s="23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409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0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0"/>
      <c r="AI412" s="23"/>
      <c r="AJ412" s="23"/>
      <c r="AK412" s="21"/>
      <c r="AL412" s="200"/>
      <c r="AM412" s="23"/>
      <c r="AN412" s="23"/>
      <c r="AO412" s="21"/>
      <c r="AP412" s="21"/>
      <c r="AQ412" s="21"/>
      <c r="AR412" s="21"/>
      <c r="AS412" s="21"/>
      <c r="AT412" s="200"/>
      <c r="AU412" s="23"/>
      <c r="AV412" s="200"/>
      <c r="AW412" s="23"/>
      <c r="AX412" s="21"/>
      <c r="AY412" s="21"/>
      <c r="AZ412" s="21"/>
      <c r="BA412" s="21"/>
      <c r="BB412" s="20"/>
      <c r="BC412" s="23"/>
      <c r="BD412" s="200"/>
      <c r="BE412" s="23"/>
      <c r="BF412" s="23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14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1"/>
      <c r="AM413" s="21"/>
      <c r="AN413" s="21"/>
      <c r="AO413" s="21"/>
      <c r="AP413" s="21"/>
      <c r="AQ413" s="21"/>
      <c r="AR413" s="21"/>
      <c r="AS413" s="21"/>
      <c r="AT413" s="181"/>
      <c r="AU413" s="21"/>
      <c r="AV413" s="181"/>
      <c r="AW413" s="21"/>
      <c r="AX413" s="21"/>
      <c r="AY413" s="21"/>
      <c r="AZ413" s="21"/>
      <c r="BA413" s="21"/>
      <c r="BB413" s="20"/>
      <c r="BC413" s="23"/>
      <c r="BD413" s="200"/>
      <c r="BE413" s="23"/>
      <c r="BF413" s="20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14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0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1"/>
      <c r="AM414" s="21"/>
      <c r="AN414" s="21"/>
      <c r="AO414" s="21"/>
      <c r="AP414" s="21"/>
      <c r="AQ414" s="21"/>
      <c r="AR414" s="21"/>
      <c r="AS414" s="21"/>
      <c r="AT414" s="181"/>
      <c r="AU414" s="21"/>
      <c r="AV414" s="181"/>
      <c r="AW414" s="21"/>
      <c r="AX414" s="21"/>
      <c r="AY414" s="21"/>
      <c r="AZ414" s="21"/>
      <c r="BA414" s="21"/>
      <c r="BB414" s="20"/>
      <c r="BC414" s="23"/>
      <c r="BD414" s="200"/>
      <c r="BE414" s="23"/>
      <c r="BF414" s="20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14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0"/>
      <c r="O415" s="28"/>
      <c r="P415" s="18"/>
      <c r="Q415" s="28"/>
      <c r="R415" s="28"/>
      <c r="S415" s="28"/>
      <c r="T415" s="28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181"/>
      <c r="AU415" s="21"/>
      <c r="AV415" s="181"/>
      <c r="AW415" s="21"/>
      <c r="AX415" s="21"/>
      <c r="AY415" s="21"/>
      <c r="AZ415" s="21"/>
      <c r="BA415" s="21"/>
      <c r="BB415" s="20"/>
      <c r="BC415" s="23"/>
      <c r="BD415" s="200"/>
      <c r="BE415" s="23"/>
      <c r="BF415" s="20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14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0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0"/>
      <c r="BC416" s="23"/>
      <c r="BD416" s="200"/>
      <c r="BE416" s="23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14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0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0"/>
      <c r="BC417" s="23"/>
      <c r="BD417" s="200"/>
      <c r="BE417" s="23"/>
      <c r="BF417" s="20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04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0"/>
      <c r="BC418" s="23"/>
      <c r="BD418" s="200"/>
      <c r="BE418" s="23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04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0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0"/>
      <c r="BC419" s="23"/>
      <c r="BD419" s="200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16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0"/>
      <c r="AK420" s="63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0"/>
      <c r="BC420" s="63"/>
      <c r="BD420" s="200"/>
      <c r="BE420" s="63"/>
      <c r="BF420" s="20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58.2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63"/>
      <c r="P421" s="63"/>
      <c r="Q421" s="63"/>
      <c r="R421" s="63"/>
      <c r="S421" s="63"/>
      <c r="T421" s="63"/>
      <c r="U421" s="63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0"/>
      <c r="BC421" s="23"/>
      <c r="BD421" s="200"/>
      <c r="BE421" s="23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41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63"/>
      <c r="P422" s="63"/>
      <c r="Q422" s="63"/>
      <c r="R422" s="63"/>
      <c r="S422" s="63"/>
      <c r="T422" s="63"/>
      <c r="U422" s="63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0"/>
      <c r="BC422" s="23"/>
      <c r="BD422" s="200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56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3"/>
      <c r="P423" s="20"/>
      <c r="Q423" s="23"/>
      <c r="R423" s="23"/>
      <c r="S423" s="23"/>
      <c r="T423" s="23"/>
      <c r="U423" s="23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0"/>
      <c r="AI423" s="23"/>
      <c r="AJ423" s="23"/>
      <c r="AK423" s="21"/>
      <c r="AL423" s="200"/>
      <c r="AM423" s="23"/>
      <c r="AN423" s="23"/>
      <c r="AO423" s="21"/>
      <c r="AP423" s="21"/>
      <c r="AQ423" s="21"/>
      <c r="AR423" s="21"/>
      <c r="AS423" s="21"/>
      <c r="AT423" s="200"/>
      <c r="AU423" s="29"/>
      <c r="AV423" s="200"/>
      <c r="AW423" s="23"/>
      <c r="AX423" s="21"/>
      <c r="AY423" s="21"/>
      <c r="AZ423" s="21"/>
      <c r="BA423" s="21"/>
      <c r="BB423" s="20"/>
      <c r="BC423" s="23"/>
      <c r="BD423" s="200"/>
      <c r="BE423" s="23"/>
      <c r="BF423" s="23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53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3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0"/>
      <c r="AI424" s="23"/>
      <c r="AJ424" s="23"/>
      <c r="AK424" s="21"/>
      <c r="AL424" s="200"/>
      <c r="AM424" s="23"/>
      <c r="AN424" s="23"/>
      <c r="AO424" s="21"/>
      <c r="AP424" s="21"/>
      <c r="AQ424" s="21"/>
      <c r="AR424" s="21"/>
      <c r="AS424" s="21"/>
      <c r="AT424" s="200"/>
      <c r="AU424" s="29"/>
      <c r="AV424" s="200"/>
      <c r="AW424" s="23"/>
      <c r="AX424" s="21"/>
      <c r="AY424" s="21"/>
      <c r="AZ424" s="21"/>
      <c r="BA424" s="21"/>
      <c r="BB424" s="20"/>
      <c r="BC424" s="23"/>
      <c r="BD424" s="200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64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0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0"/>
      <c r="AI425" s="23"/>
      <c r="AJ425" s="23"/>
      <c r="AK425" s="21"/>
      <c r="AL425" s="200"/>
      <c r="AM425" s="23"/>
      <c r="AN425" s="23"/>
      <c r="AO425" s="21"/>
      <c r="AP425" s="21"/>
      <c r="AQ425" s="21"/>
      <c r="AR425" s="21"/>
      <c r="AS425" s="21"/>
      <c r="AT425" s="200"/>
      <c r="AU425" s="29"/>
      <c r="AV425" s="200"/>
      <c r="AW425" s="23"/>
      <c r="AX425" s="21"/>
      <c r="AY425" s="21"/>
      <c r="AZ425" s="21"/>
      <c r="BA425" s="21"/>
      <c r="BB425" s="20"/>
      <c r="BC425" s="23"/>
      <c r="BD425" s="200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389.2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9"/>
      <c r="P426" s="29"/>
      <c r="Q426" s="29"/>
      <c r="R426" s="29"/>
      <c r="S426" s="29"/>
      <c r="T426" s="29"/>
      <c r="U426" s="29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0"/>
      <c r="AI426" s="29"/>
      <c r="AJ426" s="29"/>
      <c r="AK426" s="21"/>
      <c r="AL426" s="200"/>
      <c r="AM426" s="29"/>
      <c r="AN426" s="29"/>
      <c r="AO426" s="21"/>
      <c r="AP426" s="21"/>
      <c r="AQ426" s="21"/>
      <c r="AR426" s="21"/>
      <c r="AS426" s="21"/>
      <c r="AT426" s="200"/>
      <c r="AU426" s="29"/>
      <c r="AV426" s="200"/>
      <c r="AW426" s="29"/>
      <c r="AX426" s="21"/>
      <c r="AY426" s="21"/>
      <c r="AZ426" s="21"/>
      <c r="BA426" s="21"/>
      <c r="BB426" s="20"/>
      <c r="BC426" s="23"/>
      <c r="BD426" s="200"/>
      <c r="BE426" s="29"/>
      <c r="BF426" s="29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21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0"/>
      <c r="AI427" s="23"/>
      <c r="AJ427" s="23"/>
      <c r="AK427" s="21"/>
      <c r="AL427" s="200"/>
      <c r="AM427" s="23"/>
      <c r="AN427" s="23"/>
      <c r="AO427" s="21"/>
      <c r="AP427" s="21"/>
      <c r="AQ427" s="21"/>
      <c r="AR427" s="21"/>
      <c r="AS427" s="21"/>
      <c r="AT427" s="200"/>
      <c r="AU427" s="23"/>
      <c r="AV427" s="200"/>
      <c r="AW427" s="23"/>
      <c r="AX427" s="21"/>
      <c r="AY427" s="21"/>
      <c r="AZ427" s="21"/>
      <c r="BA427" s="21"/>
      <c r="BB427" s="20"/>
      <c r="BC427" s="23"/>
      <c r="BD427" s="200"/>
      <c r="BE427" s="23"/>
      <c r="BF427" s="23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21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0"/>
      <c r="AI428" s="23"/>
      <c r="AJ428" s="23"/>
      <c r="AK428" s="21"/>
      <c r="AL428" s="200"/>
      <c r="AM428" s="23"/>
      <c r="AN428" s="23"/>
      <c r="AO428" s="21"/>
      <c r="AP428" s="21"/>
      <c r="AQ428" s="21"/>
      <c r="AR428" s="21"/>
      <c r="AS428" s="21"/>
      <c r="AT428" s="200"/>
      <c r="AU428" s="23"/>
      <c r="AV428" s="200"/>
      <c r="AW428" s="23"/>
      <c r="AX428" s="21"/>
      <c r="AY428" s="21"/>
      <c r="AZ428" s="21"/>
      <c r="BA428" s="21"/>
      <c r="BB428" s="20"/>
      <c r="BC428" s="23"/>
      <c r="BD428" s="200"/>
      <c r="BE428" s="23"/>
      <c r="BF428" s="23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21.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0"/>
      <c r="AI429" s="23"/>
      <c r="AJ429" s="23"/>
      <c r="AK429" s="21"/>
      <c r="AL429" s="200"/>
      <c r="AM429" s="23"/>
      <c r="AN429" s="23"/>
      <c r="AO429" s="21"/>
      <c r="AP429" s="21"/>
      <c r="AQ429" s="21"/>
      <c r="AR429" s="21"/>
      <c r="AS429" s="21"/>
      <c r="AT429" s="200"/>
      <c r="AU429" s="23"/>
      <c r="AV429" s="200"/>
      <c r="AW429" s="23"/>
      <c r="AX429" s="21"/>
      <c r="AY429" s="21"/>
      <c r="AZ429" s="21"/>
      <c r="BA429" s="21"/>
      <c r="BB429" s="20"/>
      <c r="BC429" s="23"/>
      <c r="BD429" s="200"/>
      <c r="BE429" s="23"/>
      <c r="BF429" s="23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21.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9"/>
      <c r="P430" s="29"/>
      <c r="Q430" s="29"/>
      <c r="R430" s="29"/>
      <c r="S430" s="29"/>
      <c r="T430" s="29"/>
      <c r="U430" s="29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0"/>
      <c r="AI430" s="23"/>
      <c r="AJ430" s="23"/>
      <c r="AK430" s="21"/>
      <c r="AL430" s="200"/>
      <c r="AM430" s="23"/>
      <c r="AN430" s="23"/>
      <c r="AO430" s="21"/>
      <c r="AP430" s="21"/>
      <c r="AQ430" s="21"/>
      <c r="AR430" s="21"/>
      <c r="AS430" s="21"/>
      <c r="AT430" s="200"/>
      <c r="AU430" s="23"/>
      <c r="AV430" s="200"/>
      <c r="AW430" s="23"/>
      <c r="AX430" s="21"/>
      <c r="AY430" s="21"/>
      <c r="AZ430" s="21"/>
      <c r="BA430" s="21"/>
      <c r="BB430" s="20"/>
      <c r="BC430" s="23"/>
      <c r="BD430" s="200"/>
      <c r="BE430" s="23"/>
      <c r="BF430" s="23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21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0"/>
      <c r="AI431" s="23"/>
      <c r="AJ431" s="23"/>
      <c r="AK431" s="21"/>
      <c r="AL431" s="200"/>
      <c r="AM431" s="23"/>
      <c r="AN431" s="23"/>
      <c r="AO431" s="21"/>
      <c r="AP431" s="21"/>
      <c r="AQ431" s="21"/>
      <c r="AR431" s="21"/>
      <c r="AS431" s="21"/>
      <c r="AT431" s="200"/>
      <c r="AU431" s="23"/>
      <c r="AV431" s="200"/>
      <c r="AW431" s="23"/>
      <c r="AX431" s="21"/>
      <c r="AY431" s="21"/>
      <c r="AZ431" s="21"/>
      <c r="BA431" s="21"/>
      <c r="BB431" s="20"/>
      <c r="BC431" s="23"/>
      <c r="BD431" s="200"/>
      <c r="BE431" s="23"/>
      <c r="BF431" s="23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409.6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3"/>
      <c r="P432" s="20"/>
      <c r="Q432" s="23"/>
      <c r="R432" s="23"/>
      <c r="S432" s="23"/>
      <c r="T432" s="23"/>
      <c r="U432" s="23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200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409.6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0"/>
      <c r="O433" s="63"/>
      <c r="P433" s="63"/>
      <c r="Q433" s="63"/>
      <c r="R433" s="63"/>
      <c r="S433" s="63"/>
      <c r="T433" s="63"/>
      <c r="U433" s="63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200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409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200"/>
      <c r="BE434" s="29"/>
      <c r="BF434" s="29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409.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00"/>
      <c r="BE435" s="20"/>
      <c r="BF435" s="20"/>
      <c r="BG435" s="20"/>
      <c r="BH435" s="20"/>
      <c r="BI435" s="23"/>
      <c r="BJ435" s="20"/>
      <c r="BK435" s="20"/>
      <c r="BL435" s="23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71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00"/>
      <c r="BE436" s="200"/>
      <c r="BF436" s="20"/>
      <c r="BG436" s="20"/>
      <c r="BH436" s="20"/>
      <c r="BI436" s="23"/>
      <c r="BJ436" s="20"/>
      <c r="BK436" s="20"/>
      <c r="BL436" s="23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51.2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0"/>
      <c r="O437" s="28"/>
      <c r="P437" s="18"/>
      <c r="Q437" s="28"/>
      <c r="R437" s="28"/>
      <c r="S437" s="28"/>
      <c r="T437" s="28"/>
      <c r="U437" s="28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0"/>
      <c r="AI437" s="23"/>
      <c r="AJ437" s="23"/>
      <c r="AK437" s="21"/>
      <c r="AL437" s="200"/>
      <c r="AM437" s="23"/>
      <c r="AN437" s="23"/>
      <c r="AO437" s="21"/>
      <c r="AP437" s="21"/>
      <c r="AQ437" s="21"/>
      <c r="AR437" s="21"/>
      <c r="AS437" s="21"/>
      <c r="AT437" s="200"/>
      <c r="AU437" s="23"/>
      <c r="AV437" s="200"/>
      <c r="AW437" s="23"/>
      <c r="AX437" s="21"/>
      <c r="AY437" s="21"/>
      <c r="AZ437" s="21"/>
      <c r="BA437" s="21"/>
      <c r="BB437" s="20"/>
      <c r="BC437" s="23"/>
      <c r="BD437" s="200"/>
      <c r="BE437" s="23"/>
      <c r="BF437" s="23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409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0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0"/>
      <c r="AI438" s="23"/>
      <c r="AJ438" s="23"/>
      <c r="AK438" s="21"/>
      <c r="AL438" s="200"/>
      <c r="AM438" s="23"/>
      <c r="AN438" s="23"/>
      <c r="AO438" s="21"/>
      <c r="AP438" s="21"/>
      <c r="AQ438" s="21"/>
      <c r="AR438" s="21"/>
      <c r="AS438" s="21"/>
      <c r="AT438" s="200"/>
      <c r="AU438" s="23"/>
      <c r="AV438" s="200"/>
      <c r="AW438" s="23"/>
      <c r="AX438" s="21"/>
      <c r="AY438" s="21"/>
      <c r="AZ438" s="21"/>
      <c r="BA438" s="21"/>
      <c r="BB438" s="20"/>
      <c r="BC438" s="23"/>
      <c r="BD438" s="200"/>
      <c r="BE438" s="23"/>
      <c r="BF438" s="23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09.2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0"/>
      <c r="O439" s="28"/>
      <c r="P439" s="18"/>
      <c r="Q439" s="28"/>
      <c r="R439" s="28"/>
      <c r="S439" s="28"/>
      <c r="T439" s="28"/>
      <c r="U439" s="28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0"/>
      <c r="AI439" s="23"/>
      <c r="AJ439" s="23"/>
      <c r="AK439" s="21"/>
      <c r="AL439" s="200"/>
      <c r="AM439" s="23"/>
      <c r="AN439" s="23"/>
      <c r="AO439" s="21"/>
      <c r="AP439" s="21"/>
      <c r="AQ439" s="21"/>
      <c r="AR439" s="21"/>
      <c r="AS439" s="21"/>
      <c r="AT439" s="200"/>
      <c r="AU439" s="23"/>
      <c r="AV439" s="200"/>
      <c r="AW439" s="23"/>
      <c r="AX439" s="21"/>
      <c r="AY439" s="21"/>
      <c r="AZ439" s="21"/>
      <c r="BA439" s="21"/>
      <c r="BB439" s="20"/>
      <c r="BC439" s="23"/>
      <c r="BD439" s="200"/>
      <c r="BE439" s="23"/>
      <c r="BF439" s="23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98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0"/>
      <c r="O440" s="28"/>
      <c r="P440" s="18"/>
      <c r="Q440" s="28"/>
      <c r="R440" s="28"/>
      <c r="S440" s="28"/>
      <c r="T440" s="28"/>
      <c r="U440" s="2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1"/>
      <c r="AM440" s="21"/>
      <c r="AN440" s="21"/>
      <c r="AO440" s="21"/>
      <c r="AP440" s="21"/>
      <c r="AQ440" s="21"/>
      <c r="AR440" s="21"/>
      <c r="AS440" s="21"/>
      <c r="AT440" s="181"/>
      <c r="AU440" s="21"/>
      <c r="AV440" s="181"/>
      <c r="AW440" s="21"/>
      <c r="AX440" s="21"/>
      <c r="AY440" s="21"/>
      <c r="AZ440" s="21"/>
      <c r="BA440" s="21"/>
      <c r="BB440" s="20"/>
      <c r="BC440" s="23"/>
      <c r="BD440" s="200"/>
      <c r="BE440" s="23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408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0"/>
      <c r="O441" s="28"/>
      <c r="P441" s="18"/>
      <c r="Q441" s="28"/>
      <c r="R441" s="28"/>
      <c r="S441" s="28"/>
      <c r="T441" s="28"/>
      <c r="U441" s="28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1"/>
      <c r="AM441" s="21"/>
      <c r="AN441" s="21"/>
      <c r="AO441" s="21"/>
      <c r="AP441" s="21"/>
      <c r="AQ441" s="21"/>
      <c r="AR441" s="21"/>
      <c r="AS441" s="21"/>
      <c r="AT441" s="181"/>
      <c r="AU441" s="21"/>
      <c r="AV441" s="181"/>
      <c r="AW441" s="21"/>
      <c r="AX441" s="21"/>
      <c r="AY441" s="21"/>
      <c r="AZ441" s="21"/>
      <c r="BA441" s="21"/>
      <c r="BB441" s="20"/>
      <c r="BC441" s="23"/>
      <c r="BD441" s="200"/>
      <c r="BE441" s="23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54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0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1"/>
      <c r="AM442" s="21"/>
      <c r="AN442" s="21"/>
      <c r="AO442" s="21"/>
      <c r="AP442" s="21"/>
      <c r="AQ442" s="21"/>
      <c r="AR442" s="21"/>
      <c r="AS442" s="21"/>
      <c r="AT442" s="181"/>
      <c r="AU442" s="21"/>
      <c r="AV442" s="181"/>
      <c r="AW442" s="21"/>
      <c r="AX442" s="21"/>
      <c r="AY442" s="21"/>
      <c r="AZ442" s="21"/>
      <c r="BA442" s="21"/>
      <c r="BB442" s="20"/>
      <c r="BC442" s="23"/>
      <c r="BD442" s="200"/>
      <c r="BE442" s="23"/>
      <c r="BF442" s="20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261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1"/>
      <c r="AM443" s="21"/>
      <c r="AN443" s="21"/>
      <c r="AO443" s="21"/>
      <c r="AP443" s="21"/>
      <c r="AQ443" s="21"/>
      <c r="AR443" s="21"/>
      <c r="AS443" s="21"/>
      <c r="AT443" s="181"/>
      <c r="AU443" s="21"/>
      <c r="AV443" s="181"/>
      <c r="AW443" s="21"/>
      <c r="AX443" s="21"/>
      <c r="AY443" s="21"/>
      <c r="AZ443" s="21"/>
      <c r="BA443" s="21"/>
      <c r="BB443" s="20"/>
      <c r="BC443" s="23"/>
      <c r="BD443" s="200"/>
      <c r="BE443" s="23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49.2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8"/>
      <c r="P444" s="18"/>
      <c r="Q444" s="28"/>
      <c r="R444" s="28"/>
      <c r="S444" s="28"/>
      <c r="T444" s="28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1"/>
      <c r="AM444" s="21"/>
      <c r="AN444" s="21"/>
      <c r="AO444" s="21"/>
      <c r="AP444" s="21"/>
      <c r="AQ444" s="21"/>
      <c r="AR444" s="21"/>
      <c r="AS444" s="21"/>
      <c r="AT444" s="181"/>
      <c r="AU444" s="21"/>
      <c r="AV444" s="181"/>
      <c r="AW444" s="21"/>
      <c r="AX444" s="21"/>
      <c r="AY444" s="21"/>
      <c r="AZ444" s="21"/>
      <c r="BA444" s="21"/>
      <c r="BB444" s="20"/>
      <c r="BC444" s="23"/>
      <c r="BD444" s="200"/>
      <c r="BE444" s="23"/>
      <c r="BF444" s="20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49.2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0"/>
      <c r="O445" s="28"/>
      <c r="P445" s="18"/>
      <c r="Q445" s="28"/>
      <c r="R445" s="28"/>
      <c r="S445" s="28"/>
      <c r="T445" s="28"/>
      <c r="U445" s="28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1"/>
      <c r="AM445" s="21"/>
      <c r="AN445" s="21"/>
      <c r="AO445" s="21"/>
      <c r="AP445" s="21"/>
      <c r="AQ445" s="21"/>
      <c r="AR445" s="21"/>
      <c r="AS445" s="21"/>
      <c r="AT445" s="181"/>
      <c r="AU445" s="21"/>
      <c r="AV445" s="181"/>
      <c r="AW445" s="21"/>
      <c r="AX445" s="21"/>
      <c r="AY445" s="21"/>
      <c r="AZ445" s="21"/>
      <c r="BA445" s="21"/>
      <c r="BB445" s="20"/>
      <c r="BC445" s="23"/>
      <c r="BD445" s="200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49.2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0"/>
      <c r="O446" s="23"/>
      <c r="P446" s="23"/>
      <c r="Q446" s="23"/>
      <c r="R446" s="23"/>
      <c r="S446" s="23"/>
      <c r="T446" s="23"/>
      <c r="U446" s="28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1"/>
      <c r="AM446" s="21"/>
      <c r="AN446" s="21"/>
      <c r="AO446" s="21"/>
      <c r="AP446" s="21"/>
      <c r="AQ446" s="21"/>
      <c r="AR446" s="21"/>
      <c r="AS446" s="21"/>
      <c r="AT446" s="181"/>
      <c r="AU446" s="21"/>
      <c r="AV446" s="181"/>
      <c r="AW446" s="21"/>
      <c r="AX446" s="21"/>
      <c r="AY446" s="21"/>
      <c r="AZ446" s="21"/>
      <c r="BA446" s="21"/>
      <c r="BB446" s="20"/>
      <c r="BC446" s="23"/>
      <c r="BD446" s="200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49.2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0"/>
      <c r="O447" s="28"/>
      <c r="P447" s="18"/>
      <c r="Q447" s="28"/>
      <c r="R447" s="28"/>
      <c r="S447" s="28"/>
      <c r="T447" s="28"/>
      <c r="U447" s="28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1"/>
      <c r="AM447" s="21"/>
      <c r="AN447" s="21"/>
      <c r="AO447" s="21"/>
      <c r="AP447" s="21"/>
      <c r="AQ447" s="21"/>
      <c r="AR447" s="21"/>
      <c r="AS447" s="21"/>
      <c r="AT447" s="181"/>
      <c r="AU447" s="21"/>
      <c r="AV447" s="181"/>
      <c r="AW447" s="21"/>
      <c r="AX447" s="21"/>
      <c r="AY447" s="21"/>
      <c r="AZ447" s="21"/>
      <c r="BA447" s="21"/>
      <c r="BB447" s="20"/>
      <c r="BC447" s="23"/>
      <c r="BD447" s="200"/>
      <c r="BE447" s="2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49.2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0"/>
      <c r="O448" s="28"/>
      <c r="P448" s="18"/>
      <c r="Q448" s="28"/>
      <c r="R448" s="28"/>
      <c r="S448" s="28"/>
      <c r="T448" s="28"/>
      <c r="U448" s="28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1"/>
      <c r="AM448" s="21"/>
      <c r="AN448" s="21"/>
      <c r="AO448" s="21"/>
      <c r="AP448" s="21"/>
      <c r="AQ448" s="21"/>
      <c r="AR448" s="21"/>
      <c r="AS448" s="21"/>
      <c r="AT448" s="181"/>
      <c r="AU448" s="21"/>
      <c r="AV448" s="181"/>
      <c r="AW448" s="21"/>
      <c r="AX448" s="21"/>
      <c r="AY448" s="21"/>
      <c r="AZ448" s="21"/>
      <c r="BA448" s="21"/>
      <c r="BB448" s="20"/>
      <c r="BC448" s="23"/>
      <c r="BD448" s="200"/>
      <c r="BE448" s="2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267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1"/>
      <c r="AM449" s="21"/>
      <c r="AN449" s="21"/>
      <c r="AO449" s="21"/>
      <c r="AP449" s="21"/>
      <c r="AQ449" s="21"/>
      <c r="AR449" s="21"/>
      <c r="AS449" s="21"/>
      <c r="AT449" s="181"/>
      <c r="AU449" s="21"/>
      <c r="AV449" s="181"/>
      <c r="AW449" s="21"/>
      <c r="AX449" s="21"/>
      <c r="AY449" s="21"/>
      <c r="AZ449" s="21"/>
      <c r="BA449" s="21"/>
      <c r="BB449" s="20"/>
      <c r="BC449" s="23"/>
      <c r="BD449" s="200"/>
      <c r="BE449" s="23"/>
      <c r="BF449" s="23"/>
      <c r="BG449" s="21"/>
      <c r="BH449" s="21"/>
      <c r="BI449" s="21"/>
      <c r="BJ449" s="20"/>
      <c r="BK449" s="23"/>
      <c r="BL449" s="23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54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1"/>
      <c r="AM450" s="21"/>
      <c r="AN450" s="21"/>
      <c r="AO450" s="21"/>
      <c r="AP450" s="21"/>
      <c r="AQ450" s="21"/>
      <c r="AR450" s="21"/>
      <c r="AS450" s="21"/>
      <c r="AT450" s="181"/>
      <c r="AU450" s="21"/>
      <c r="AV450" s="181"/>
      <c r="AW450" s="21"/>
      <c r="AX450" s="21"/>
      <c r="AY450" s="21"/>
      <c r="AZ450" s="21"/>
      <c r="BA450" s="21"/>
      <c r="BB450" s="20"/>
      <c r="BC450" s="23"/>
      <c r="BD450" s="200"/>
      <c r="BE450" s="63"/>
      <c r="BF450" s="29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44.7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1"/>
      <c r="AM451" s="21"/>
      <c r="AN451" s="21"/>
      <c r="AO451" s="21"/>
      <c r="AP451" s="21"/>
      <c r="AQ451" s="21"/>
      <c r="AR451" s="21"/>
      <c r="AS451" s="21"/>
      <c r="AT451" s="181"/>
      <c r="AU451" s="21"/>
      <c r="AV451" s="181"/>
      <c r="AW451" s="21"/>
      <c r="AX451" s="21"/>
      <c r="AY451" s="21"/>
      <c r="AZ451" s="21"/>
      <c r="BA451" s="21"/>
      <c r="BB451" s="20"/>
      <c r="BC451" s="23"/>
      <c r="BD451" s="200"/>
      <c r="BE451" s="63"/>
      <c r="BF451" s="29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409.6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1"/>
      <c r="AM452" s="21"/>
      <c r="AN452" s="21"/>
      <c r="AO452" s="21"/>
      <c r="AP452" s="21"/>
      <c r="AQ452" s="21"/>
      <c r="AR452" s="21"/>
      <c r="AS452" s="21"/>
      <c r="AT452" s="181"/>
      <c r="AU452" s="21"/>
      <c r="AV452" s="181"/>
      <c r="AW452" s="21"/>
      <c r="AX452" s="21"/>
      <c r="AY452" s="21"/>
      <c r="AZ452" s="21"/>
      <c r="BA452" s="21"/>
      <c r="BB452" s="20"/>
      <c r="BC452" s="20"/>
      <c r="BD452" s="20"/>
      <c r="BE452" s="23"/>
      <c r="BF452" s="20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252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1"/>
      <c r="AM453" s="21"/>
      <c r="AN453" s="21"/>
      <c r="AO453" s="21"/>
      <c r="AP453" s="21"/>
      <c r="AQ453" s="21"/>
      <c r="AR453" s="21"/>
      <c r="AS453" s="21"/>
      <c r="AT453" s="181"/>
      <c r="AU453" s="21"/>
      <c r="AV453" s="181"/>
      <c r="AW453" s="21"/>
      <c r="AX453" s="21"/>
      <c r="AY453" s="21"/>
      <c r="AZ453" s="21"/>
      <c r="BA453" s="21"/>
      <c r="BB453" s="20"/>
      <c r="BC453" s="23"/>
      <c r="BD453" s="200"/>
      <c r="BE453" s="23"/>
      <c r="BF453" s="20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20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9"/>
      <c r="P454" s="29"/>
      <c r="Q454" s="29"/>
      <c r="R454" s="29"/>
      <c r="S454" s="29"/>
      <c r="T454" s="29"/>
      <c r="U454" s="29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1"/>
      <c r="AM454" s="21"/>
      <c r="AN454" s="21"/>
      <c r="AO454" s="21"/>
      <c r="AP454" s="21"/>
      <c r="AQ454" s="21"/>
      <c r="AR454" s="21"/>
      <c r="AS454" s="21"/>
      <c r="AT454" s="181"/>
      <c r="AU454" s="21"/>
      <c r="AV454" s="181"/>
      <c r="AW454" s="21"/>
      <c r="AX454" s="21"/>
      <c r="AY454" s="21"/>
      <c r="AZ454" s="21"/>
      <c r="BA454" s="21"/>
      <c r="BB454" s="20"/>
      <c r="BC454" s="23"/>
      <c r="BD454" s="200"/>
      <c r="BE454" s="29"/>
      <c r="BF454" s="29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20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1"/>
      <c r="AM455" s="21"/>
      <c r="AN455" s="21"/>
      <c r="AO455" s="21"/>
      <c r="AP455" s="21"/>
      <c r="AQ455" s="21"/>
      <c r="AR455" s="21"/>
      <c r="AS455" s="21"/>
      <c r="AT455" s="181"/>
      <c r="AU455" s="21"/>
      <c r="AV455" s="181"/>
      <c r="AW455" s="21"/>
      <c r="AX455" s="21"/>
      <c r="AY455" s="21"/>
      <c r="AZ455" s="21"/>
      <c r="BA455" s="21"/>
      <c r="BB455" s="20"/>
      <c r="BC455" s="23"/>
      <c r="BD455" s="200"/>
      <c r="BE455" s="20"/>
      <c r="BF455" s="20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20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1"/>
      <c r="AM456" s="21"/>
      <c r="AN456" s="21"/>
      <c r="AO456" s="21"/>
      <c r="AP456" s="21"/>
      <c r="AQ456" s="21"/>
      <c r="AR456" s="21"/>
      <c r="AS456" s="21"/>
      <c r="AT456" s="181"/>
      <c r="AU456" s="21"/>
      <c r="AV456" s="181"/>
      <c r="AW456" s="21"/>
      <c r="AX456" s="21"/>
      <c r="AY456" s="21"/>
      <c r="AZ456" s="21"/>
      <c r="BA456" s="21"/>
      <c r="BB456" s="20"/>
      <c r="BC456" s="23"/>
      <c r="BD456" s="200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409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0"/>
      <c r="AI457" s="29"/>
      <c r="AJ457" s="29"/>
      <c r="AK457" s="21"/>
      <c r="AL457" s="200"/>
      <c r="AM457" s="29"/>
      <c r="AN457" s="29"/>
      <c r="AO457" s="21"/>
      <c r="AP457" s="21"/>
      <c r="AQ457" s="21"/>
      <c r="AR457" s="21"/>
      <c r="AS457" s="21"/>
      <c r="AT457" s="200"/>
      <c r="AU457" s="29"/>
      <c r="AV457" s="200"/>
      <c r="AW457" s="29"/>
      <c r="AX457" s="21"/>
      <c r="AY457" s="21"/>
      <c r="AZ457" s="21"/>
      <c r="BA457" s="21"/>
      <c r="BB457" s="20"/>
      <c r="BC457" s="23"/>
      <c r="BD457" s="200"/>
      <c r="BE457" s="29"/>
      <c r="BF457" s="29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44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9"/>
      <c r="P458" s="29"/>
      <c r="Q458" s="29"/>
      <c r="R458" s="29"/>
      <c r="S458" s="29"/>
      <c r="T458" s="29"/>
      <c r="U458" s="29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0"/>
      <c r="AI458" s="29"/>
      <c r="AJ458" s="29"/>
      <c r="AK458" s="21"/>
      <c r="AL458" s="200"/>
      <c r="AM458" s="29"/>
      <c r="AN458" s="29"/>
      <c r="AO458" s="21"/>
      <c r="AP458" s="21"/>
      <c r="AQ458" s="21"/>
      <c r="AR458" s="21"/>
      <c r="AS458" s="21"/>
      <c r="AT458" s="200"/>
      <c r="AU458" s="29"/>
      <c r="AV458" s="200"/>
      <c r="AW458" s="29"/>
      <c r="AX458" s="21"/>
      <c r="AY458" s="21"/>
      <c r="AZ458" s="21"/>
      <c r="BA458" s="21"/>
      <c r="BB458" s="20"/>
      <c r="BC458" s="23"/>
      <c r="BD458" s="200"/>
      <c r="BE458" s="29"/>
      <c r="BF458" s="29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44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9"/>
      <c r="P459" s="29"/>
      <c r="Q459" s="29"/>
      <c r="R459" s="29"/>
      <c r="S459" s="29"/>
      <c r="T459" s="29"/>
      <c r="U459" s="29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0"/>
      <c r="AI459" s="29"/>
      <c r="AJ459" s="29"/>
      <c r="AK459" s="21"/>
      <c r="AL459" s="200"/>
      <c r="AM459" s="29"/>
      <c r="AN459" s="29"/>
      <c r="AO459" s="21"/>
      <c r="AP459" s="21"/>
      <c r="AQ459" s="21"/>
      <c r="AR459" s="21"/>
      <c r="AS459" s="21"/>
      <c r="AT459" s="200"/>
      <c r="AU459" s="29"/>
      <c r="AV459" s="200"/>
      <c r="AW459" s="29"/>
      <c r="AX459" s="21"/>
      <c r="AY459" s="21"/>
      <c r="AZ459" s="21"/>
      <c r="BA459" s="21"/>
      <c r="BB459" s="20"/>
      <c r="BC459" s="23"/>
      <c r="BD459" s="200"/>
      <c r="BE459" s="29"/>
      <c r="BF459" s="29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44.7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9"/>
      <c r="P460" s="29"/>
      <c r="Q460" s="29"/>
      <c r="R460" s="29"/>
      <c r="S460" s="29"/>
      <c r="T460" s="29"/>
      <c r="U460" s="29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0"/>
      <c r="AI460" s="29"/>
      <c r="AJ460" s="29"/>
      <c r="AK460" s="21"/>
      <c r="AL460" s="200"/>
      <c r="AM460" s="29"/>
      <c r="AN460" s="29"/>
      <c r="AO460" s="21"/>
      <c r="AP460" s="21"/>
      <c r="AQ460" s="21"/>
      <c r="AR460" s="21"/>
      <c r="AS460" s="21"/>
      <c r="AT460" s="200"/>
      <c r="AU460" s="29"/>
      <c r="AV460" s="200"/>
      <c r="AW460" s="29"/>
      <c r="AX460" s="21"/>
      <c r="AY460" s="21"/>
      <c r="AZ460" s="21"/>
      <c r="BA460" s="21"/>
      <c r="BB460" s="20"/>
      <c r="BC460" s="23"/>
      <c r="BD460" s="200"/>
      <c r="BE460" s="29"/>
      <c r="BF460" s="29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44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9"/>
      <c r="P461" s="29"/>
      <c r="Q461" s="29"/>
      <c r="R461" s="29"/>
      <c r="S461" s="29"/>
      <c r="T461" s="29"/>
      <c r="U461" s="29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0"/>
      <c r="AI461" s="29"/>
      <c r="AJ461" s="29"/>
      <c r="AK461" s="21"/>
      <c r="AL461" s="200"/>
      <c r="AM461" s="29"/>
      <c r="AN461" s="29"/>
      <c r="AO461" s="21"/>
      <c r="AP461" s="21"/>
      <c r="AQ461" s="21"/>
      <c r="AR461" s="21"/>
      <c r="AS461" s="21"/>
      <c r="AT461" s="200"/>
      <c r="AU461" s="29"/>
      <c r="AV461" s="200"/>
      <c r="AW461" s="29"/>
      <c r="AX461" s="21"/>
      <c r="AY461" s="21"/>
      <c r="AZ461" s="21"/>
      <c r="BA461" s="21"/>
      <c r="BB461" s="20"/>
      <c r="BC461" s="23"/>
      <c r="BD461" s="200"/>
      <c r="BE461" s="29"/>
      <c r="BF461" s="29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44.7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0"/>
      <c r="AI462" s="29"/>
      <c r="AJ462" s="29"/>
      <c r="AK462" s="21"/>
      <c r="AL462" s="200"/>
      <c r="AM462" s="29"/>
      <c r="AN462" s="29"/>
      <c r="AO462" s="21"/>
      <c r="AP462" s="21"/>
      <c r="AQ462" s="21"/>
      <c r="AR462" s="21"/>
      <c r="AS462" s="21"/>
      <c r="AT462" s="200"/>
      <c r="AU462" s="29"/>
      <c r="AV462" s="200"/>
      <c r="AW462" s="29"/>
      <c r="AX462" s="21"/>
      <c r="AY462" s="21"/>
      <c r="AZ462" s="21"/>
      <c r="BA462" s="21"/>
      <c r="BB462" s="20"/>
      <c r="BC462" s="23"/>
      <c r="BD462" s="200"/>
      <c r="BE462" s="29"/>
      <c r="BF462" s="29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409.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9"/>
      <c r="P463" s="29"/>
      <c r="Q463" s="29"/>
      <c r="R463" s="29"/>
      <c r="S463" s="29"/>
      <c r="T463" s="29"/>
      <c r="U463" s="29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1"/>
      <c r="AM463" s="21"/>
      <c r="AN463" s="21"/>
      <c r="AO463" s="21"/>
      <c r="AP463" s="21"/>
      <c r="AQ463" s="21"/>
      <c r="AR463" s="21"/>
      <c r="AS463" s="21"/>
      <c r="AT463" s="181"/>
      <c r="AU463" s="21"/>
      <c r="AV463" s="181"/>
      <c r="AW463" s="21"/>
      <c r="AX463" s="21"/>
      <c r="AY463" s="21"/>
      <c r="AZ463" s="21"/>
      <c r="BA463" s="21"/>
      <c r="BB463" s="20"/>
      <c r="BC463" s="23"/>
      <c r="BD463" s="200"/>
      <c r="BE463" s="63"/>
      <c r="BF463" s="29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408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1"/>
      <c r="AM464" s="21"/>
      <c r="AN464" s="21"/>
      <c r="AO464" s="21"/>
      <c r="AP464" s="21"/>
      <c r="AQ464" s="21"/>
      <c r="AR464" s="21"/>
      <c r="AS464" s="21"/>
      <c r="AT464" s="181"/>
      <c r="AU464" s="21"/>
      <c r="AV464" s="181"/>
      <c r="AW464" s="21"/>
      <c r="AX464" s="21"/>
      <c r="AY464" s="21"/>
      <c r="AZ464" s="21"/>
      <c r="BA464" s="21"/>
      <c r="BB464" s="20"/>
      <c r="BC464" s="23"/>
      <c r="BD464" s="200"/>
      <c r="BE464" s="20"/>
      <c r="BF464" s="20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46.2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1"/>
      <c r="AM465" s="21"/>
      <c r="AN465" s="21"/>
      <c r="AO465" s="21"/>
      <c r="AP465" s="21"/>
      <c r="AQ465" s="21"/>
      <c r="AR465" s="21"/>
      <c r="AS465" s="21"/>
      <c r="AT465" s="181"/>
      <c r="AU465" s="21"/>
      <c r="AV465" s="181"/>
      <c r="AW465" s="21"/>
      <c r="AX465" s="21"/>
      <c r="AY465" s="21"/>
      <c r="AZ465" s="21"/>
      <c r="BA465" s="21"/>
      <c r="BB465" s="20"/>
      <c r="BC465" s="23"/>
      <c r="BD465" s="200"/>
      <c r="BE465" s="63"/>
      <c r="BF465" s="29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408.7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1"/>
      <c r="AM466" s="21"/>
      <c r="AN466" s="21"/>
      <c r="AO466" s="21"/>
      <c r="AP466" s="21"/>
      <c r="AQ466" s="21"/>
      <c r="AR466" s="21"/>
      <c r="AS466" s="21"/>
      <c r="AT466" s="181"/>
      <c r="AU466" s="21"/>
      <c r="AV466" s="181"/>
      <c r="AW466" s="21"/>
      <c r="AX466" s="21"/>
      <c r="AY466" s="21"/>
      <c r="AZ466" s="21"/>
      <c r="BA466" s="21"/>
      <c r="BB466" s="20"/>
      <c r="BC466" s="23"/>
      <c r="BD466" s="200"/>
      <c r="BE466" s="20"/>
      <c r="BF466" s="20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56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1"/>
      <c r="AM467" s="21"/>
      <c r="AN467" s="21"/>
      <c r="AO467" s="21"/>
      <c r="AP467" s="21"/>
      <c r="AQ467" s="21"/>
      <c r="AR467" s="21"/>
      <c r="AS467" s="21"/>
      <c r="AT467" s="181"/>
      <c r="AU467" s="21"/>
      <c r="AV467" s="181"/>
      <c r="AW467" s="21"/>
      <c r="AX467" s="21"/>
      <c r="AY467" s="21"/>
      <c r="AZ467" s="21"/>
      <c r="BA467" s="21"/>
      <c r="BB467" s="20"/>
      <c r="BC467" s="23"/>
      <c r="BD467" s="200"/>
      <c r="BE467" s="63"/>
      <c r="BF467" s="29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32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9"/>
      <c r="P468" s="29"/>
      <c r="Q468" s="29"/>
      <c r="R468" s="29"/>
      <c r="S468" s="29"/>
      <c r="T468" s="29"/>
      <c r="U468" s="29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1"/>
      <c r="AM468" s="21"/>
      <c r="AN468" s="21"/>
      <c r="AO468" s="21"/>
      <c r="AP468" s="21"/>
      <c r="AQ468" s="21"/>
      <c r="AR468" s="21"/>
      <c r="AS468" s="21"/>
      <c r="AT468" s="181"/>
      <c r="AU468" s="21"/>
      <c r="AV468" s="181"/>
      <c r="AW468" s="21"/>
      <c r="AX468" s="21"/>
      <c r="AY468" s="21"/>
      <c r="AZ468" s="21"/>
      <c r="BA468" s="21"/>
      <c r="BB468" s="20"/>
      <c r="BC468" s="23"/>
      <c r="BD468" s="200"/>
      <c r="BE468" s="29"/>
      <c r="BF468" s="29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132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9"/>
      <c r="P469" s="29"/>
      <c r="Q469" s="29"/>
      <c r="R469" s="29"/>
      <c r="S469" s="29"/>
      <c r="T469" s="29"/>
      <c r="U469" s="29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1"/>
      <c r="AM469" s="21"/>
      <c r="AN469" s="21"/>
      <c r="AO469" s="21"/>
      <c r="AP469" s="21"/>
      <c r="AQ469" s="21"/>
      <c r="AR469" s="21"/>
      <c r="AS469" s="21"/>
      <c r="AT469" s="181"/>
      <c r="AU469" s="21"/>
      <c r="AV469" s="181"/>
      <c r="AW469" s="21"/>
      <c r="AX469" s="21"/>
      <c r="AY469" s="21"/>
      <c r="AZ469" s="21"/>
      <c r="BA469" s="21"/>
      <c r="BB469" s="20"/>
      <c r="BC469" s="23"/>
      <c r="BD469" s="200"/>
      <c r="BE469" s="63"/>
      <c r="BF469" s="29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46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3"/>
      <c r="P470" s="20"/>
      <c r="Q470" s="23"/>
      <c r="R470" s="23"/>
      <c r="S470" s="23"/>
      <c r="T470" s="23"/>
      <c r="U470" s="23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1"/>
      <c r="AM470" s="21"/>
      <c r="AN470" s="21"/>
      <c r="AO470" s="21"/>
      <c r="AP470" s="21"/>
      <c r="AQ470" s="21"/>
      <c r="AR470" s="21"/>
      <c r="AS470" s="21"/>
      <c r="AT470" s="181"/>
      <c r="AU470" s="21"/>
      <c r="AV470" s="181"/>
      <c r="AW470" s="21"/>
      <c r="AX470" s="21"/>
      <c r="AY470" s="21"/>
      <c r="AZ470" s="21"/>
      <c r="BA470" s="21"/>
      <c r="BB470" s="20"/>
      <c r="BC470" s="23"/>
      <c r="BD470" s="200"/>
      <c r="BE470" s="23"/>
      <c r="BF470" s="23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84.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3"/>
      <c r="P471" s="23"/>
      <c r="Q471" s="23"/>
      <c r="R471" s="23"/>
      <c r="S471" s="23"/>
      <c r="T471" s="23"/>
      <c r="U471" s="23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1"/>
      <c r="AM471" s="21"/>
      <c r="AN471" s="21"/>
      <c r="AO471" s="21"/>
      <c r="AP471" s="21"/>
      <c r="AQ471" s="21"/>
      <c r="AR471" s="21"/>
      <c r="AS471" s="21"/>
      <c r="AT471" s="181"/>
      <c r="AU471" s="21"/>
      <c r="AV471" s="181"/>
      <c r="AW471" s="21"/>
      <c r="AX471" s="21"/>
      <c r="AY471" s="21"/>
      <c r="AZ471" s="21"/>
      <c r="BA471" s="21"/>
      <c r="BB471" s="20"/>
      <c r="BC471" s="23"/>
      <c r="BD471" s="184"/>
      <c r="BE471" s="185"/>
      <c r="BF471" s="29"/>
      <c r="BG471" s="21"/>
      <c r="BH471" s="21"/>
      <c r="BI471" s="21"/>
      <c r="BJ471" s="21"/>
      <c r="BK471" s="21"/>
      <c r="BL471" s="21"/>
      <c r="BM471" s="21"/>
      <c r="BN471" s="195"/>
      <c r="BO471" s="24"/>
      <c r="BP471" s="21"/>
      <c r="BQ471" s="21"/>
      <c r="BR471" s="23"/>
      <c r="BS471" s="23"/>
      <c r="BT471" s="24"/>
      <c r="BU471" s="25"/>
    </row>
    <row r="472" spans="1:73" s="22" customFormat="1" ht="184.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0"/>
      <c r="O472" s="28"/>
      <c r="P472" s="18"/>
      <c r="Q472" s="28"/>
      <c r="R472" s="28"/>
      <c r="S472" s="28"/>
      <c r="T472" s="28"/>
      <c r="U472" s="28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1"/>
      <c r="AM472" s="21"/>
      <c r="AN472" s="21"/>
      <c r="AO472" s="21"/>
      <c r="AP472" s="21"/>
      <c r="AQ472" s="21"/>
      <c r="AR472" s="21"/>
      <c r="AS472" s="21"/>
      <c r="AT472" s="181"/>
      <c r="AU472" s="21"/>
      <c r="AV472" s="181"/>
      <c r="AW472" s="21"/>
      <c r="AX472" s="21"/>
      <c r="AY472" s="21"/>
      <c r="AZ472" s="21"/>
      <c r="BA472" s="21"/>
      <c r="BB472" s="20"/>
      <c r="BC472" s="23"/>
      <c r="BD472" s="184"/>
      <c r="BE472" s="185"/>
      <c r="BF472" s="29"/>
      <c r="BG472" s="21"/>
      <c r="BH472" s="21"/>
      <c r="BI472" s="21"/>
      <c r="BJ472" s="21"/>
      <c r="BK472" s="21"/>
      <c r="BL472" s="21"/>
      <c r="BM472" s="21"/>
      <c r="BN472" s="195"/>
      <c r="BO472" s="24"/>
      <c r="BP472" s="21"/>
      <c r="BQ472" s="21"/>
      <c r="BR472" s="23"/>
      <c r="BS472" s="23"/>
      <c r="BT472" s="24"/>
      <c r="BU472" s="25"/>
    </row>
    <row r="473" spans="1:73" s="22" customFormat="1" ht="184.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1"/>
      <c r="AM473" s="21"/>
      <c r="AN473" s="21"/>
      <c r="AO473" s="21"/>
      <c r="AP473" s="21"/>
      <c r="AQ473" s="21"/>
      <c r="AR473" s="21"/>
      <c r="AS473" s="21"/>
      <c r="AT473" s="181"/>
      <c r="AU473" s="21"/>
      <c r="AV473" s="181"/>
      <c r="AW473" s="21"/>
      <c r="AX473" s="21"/>
      <c r="AY473" s="21"/>
      <c r="AZ473" s="21"/>
      <c r="BA473" s="21"/>
      <c r="BB473" s="20"/>
      <c r="BC473" s="23"/>
      <c r="BD473" s="200"/>
      <c r="BE473" s="20"/>
      <c r="BF473" s="20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84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181"/>
      <c r="AM474" s="21"/>
      <c r="AN474" s="21"/>
      <c r="AO474" s="21"/>
      <c r="AP474" s="21"/>
      <c r="AQ474" s="21"/>
      <c r="AR474" s="21"/>
      <c r="AS474" s="21"/>
      <c r="AT474" s="181"/>
      <c r="AU474" s="21"/>
      <c r="AV474" s="181"/>
      <c r="AW474" s="21"/>
      <c r="AX474" s="21"/>
      <c r="AY474" s="21"/>
      <c r="AZ474" s="21"/>
      <c r="BA474" s="21"/>
      <c r="BB474" s="20"/>
      <c r="BC474" s="23"/>
      <c r="BD474" s="184"/>
      <c r="BE474" s="185"/>
      <c r="BF474" s="20"/>
      <c r="BG474" s="21"/>
      <c r="BH474" s="21"/>
      <c r="BI474" s="21"/>
      <c r="BJ474" s="21"/>
      <c r="BK474" s="21"/>
      <c r="BL474" s="21"/>
      <c r="BM474" s="21"/>
      <c r="BN474" s="195"/>
      <c r="BO474" s="24"/>
      <c r="BP474" s="21"/>
      <c r="BQ474" s="21"/>
      <c r="BR474" s="23"/>
      <c r="BS474" s="23"/>
      <c r="BT474" s="24"/>
      <c r="BU474" s="25"/>
    </row>
    <row r="475" spans="1:73" s="22" customFormat="1" ht="189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63"/>
      <c r="P475" s="63"/>
      <c r="Q475" s="63"/>
      <c r="R475" s="63"/>
      <c r="S475" s="63"/>
      <c r="T475" s="63"/>
      <c r="U475" s="63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181"/>
      <c r="AM475" s="21"/>
      <c r="AN475" s="21"/>
      <c r="AO475" s="21"/>
      <c r="AP475" s="21"/>
      <c r="AQ475" s="21"/>
      <c r="AR475" s="21"/>
      <c r="AS475" s="21"/>
      <c r="AT475" s="181"/>
      <c r="AU475" s="21"/>
      <c r="AV475" s="181"/>
      <c r="AW475" s="21"/>
      <c r="AX475" s="21"/>
      <c r="AY475" s="21"/>
      <c r="AZ475" s="21"/>
      <c r="BA475" s="21"/>
      <c r="BB475" s="20"/>
      <c r="BC475" s="23"/>
      <c r="BD475" s="184"/>
      <c r="BE475" s="185"/>
      <c r="BF475" s="20"/>
      <c r="BG475" s="21"/>
      <c r="BH475" s="21"/>
      <c r="BI475" s="21"/>
      <c r="BJ475" s="21"/>
      <c r="BK475" s="21"/>
      <c r="BL475" s="21"/>
      <c r="BM475" s="21"/>
      <c r="BN475" s="195"/>
      <c r="BO475" s="24"/>
      <c r="BP475" s="21"/>
      <c r="BQ475" s="21"/>
      <c r="BR475" s="23"/>
      <c r="BS475" s="23"/>
      <c r="BT475" s="24"/>
      <c r="BU475" s="25"/>
    </row>
    <row r="476" spans="1:73" s="22" customFormat="1" ht="184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1"/>
      <c r="AM476" s="21"/>
      <c r="AN476" s="21"/>
      <c r="AO476" s="21"/>
      <c r="AP476" s="21"/>
      <c r="AQ476" s="21"/>
      <c r="AR476" s="21"/>
      <c r="AS476" s="21"/>
      <c r="AT476" s="181"/>
      <c r="AU476" s="21"/>
      <c r="AV476" s="181"/>
      <c r="AW476" s="21"/>
      <c r="AX476" s="21"/>
      <c r="AY476" s="21"/>
      <c r="AZ476" s="21"/>
      <c r="BA476" s="21"/>
      <c r="BB476" s="20"/>
      <c r="BC476" s="23"/>
      <c r="BD476" s="200"/>
      <c r="BE476" s="20"/>
      <c r="BF476" s="20"/>
      <c r="BG476" s="21"/>
      <c r="BH476" s="21"/>
      <c r="BI476" s="21"/>
      <c r="BJ476" s="20"/>
      <c r="BK476" s="23"/>
      <c r="BL476" s="23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84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1"/>
      <c r="AM477" s="21"/>
      <c r="AN477" s="21"/>
      <c r="AO477" s="21"/>
      <c r="AP477" s="21"/>
      <c r="AQ477" s="21"/>
      <c r="AR477" s="21"/>
      <c r="AS477" s="21"/>
      <c r="AT477" s="181"/>
      <c r="AU477" s="21"/>
      <c r="AV477" s="181"/>
      <c r="AW477" s="21"/>
      <c r="AX477" s="21"/>
      <c r="AY477" s="21"/>
      <c r="AZ477" s="21"/>
      <c r="BA477" s="21"/>
      <c r="BB477" s="20"/>
      <c r="BC477" s="23"/>
      <c r="BD477" s="186"/>
      <c r="BE477" s="185"/>
      <c r="BF477" s="20"/>
      <c r="BG477" s="21"/>
      <c r="BH477" s="21"/>
      <c r="BI477" s="21"/>
      <c r="BJ477" s="20"/>
      <c r="BK477" s="23"/>
      <c r="BL477" s="23"/>
      <c r="BM477" s="21"/>
      <c r="BN477" s="195"/>
      <c r="BO477" s="24"/>
      <c r="BP477" s="21"/>
      <c r="BQ477" s="21"/>
      <c r="BR477" s="23"/>
      <c r="BS477" s="23"/>
      <c r="BT477" s="24"/>
      <c r="BU477" s="25"/>
    </row>
    <row r="478" spans="1:73" s="22" customFormat="1" ht="184.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9"/>
      <c r="P478" s="29"/>
      <c r="Q478" s="29"/>
      <c r="R478" s="29"/>
      <c r="S478" s="29"/>
      <c r="T478" s="29"/>
      <c r="U478" s="29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1"/>
      <c r="AM478" s="21"/>
      <c r="AN478" s="21"/>
      <c r="AO478" s="21"/>
      <c r="AP478" s="21"/>
      <c r="AQ478" s="21"/>
      <c r="AR478" s="21"/>
      <c r="AS478" s="21"/>
      <c r="AT478" s="181"/>
      <c r="AU478" s="21"/>
      <c r="AV478" s="181"/>
      <c r="AW478" s="21"/>
      <c r="AX478" s="21"/>
      <c r="AY478" s="21"/>
      <c r="AZ478" s="21"/>
      <c r="BA478" s="21"/>
      <c r="BB478" s="20"/>
      <c r="BC478" s="23"/>
      <c r="BD478" s="200"/>
      <c r="BE478" s="29"/>
      <c r="BF478" s="29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84.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9"/>
      <c r="P479" s="29"/>
      <c r="Q479" s="29"/>
      <c r="R479" s="29"/>
      <c r="S479" s="29"/>
      <c r="T479" s="29"/>
      <c r="U479" s="29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1"/>
      <c r="AM479" s="21"/>
      <c r="AN479" s="21"/>
      <c r="AO479" s="21"/>
      <c r="AP479" s="21"/>
      <c r="AQ479" s="21"/>
      <c r="AR479" s="21"/>
      <c r="AS479" s="21"/>
      <c r="AT479" s="181"/>
      <c r="AU479" s="21"/>
      <c r="AV479" s="181"/>
      <c r="AW479" s="21"/>
      <c r="AX479" s="21"/>
      <c r="AY479" s="21"/>
      <c r="AZ479" s="21"/>
      <c r="BA479" s="21"/>
      <c r="BB479" s="20"/>
      <c r="BC479" s="23"/>
      <c r="BD479" s="200"/>
      <c r="BE479" s="23"/>
      <c r="BF479" s="20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84.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9"/>
      <c r="P480" s="29"/>
      <c r="Q480" s="29"/>
      <c r="R480" s="29"/>
      <c r="S480" s="29"/>
      <c r="T480" s="29"/>
      <c r="U480" s="29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1"/>
      <c r="AM480" s="21"/>
      <c r="AN480" s="21"/>
      <c r="AO480" s="21"/>
      <c r="AP480" s="21"/>
      <c r="AQ480" s="21"/>
      <c r="AR480" s="21"/>
      <c r="AS480" s="21"/>
      <c r="AT480" s="181"/>
      <c r="AU480" s="21"/>
      <c r="AV480" s="181"/>
      <c r="AW480" s="21"/>
      <c r="AX480" s="21"/>
      <c r="AY480" s="21"/>
      <c r="AZ480" s="21"/>
      <c r="BA480" s="21"/>
      <c r="BB480" s="20"/>
      <c r="BC480" s="23"/>
      <c r="BD480" s="200"/>
      <c r="BE480" s="29"/>
      <c r="BF480" s="29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184.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181"/>
      <c r="AM481" s="21"/>
      <c r="AN481" s="21"/>
      <c r="AO481" s="21"/>
      <c r="AP481" s="21"/>
      <c r="AQ481" s="21"/>
      <c r="AR481" s="21"/>
      <c r="AS481" s="21"/>
      <c r="AT481" s="181"/>
      <c r="AU481" s="21"/>
      <c r="AV481" s="181"/>
      <c r="AW481" s="21"/>
      <c r="AX481" s="21"/>
      <c r="AY481" s="21"/>
      <c r="AZ481" s="21"/>
      <c r="BA481" s="21"/>
      <c r="BB481" s="20"/>
      <c r="BC481" s="23"/>
      <c r="BD481" s="200"/>
      <c r="BE481" s="23"/>
      <c r="BF481" s="20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12.2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3"/>
      <c r="P482" s="23"/>
      <c r="Q482" s="23"/>
      <c r="R482" s="23"/>
      <c r="S482" s="23"/>
      <c r="T482" s="23"/>
      <c r="U482" s="23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200"/>
      <c r="BE482" s="23"/>
      <c r="BF482" s="23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409.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3"/>
      <c r="P483" s="20"/>
      <c r="Q483" s="23"/>
      <c r="R483" s="23"/>
      <c r="S483" s="23"/>
      <c r="T483" s="23"/>
      <c r="U483" s="23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200"/>
      <c r="BE483" s="23"/>
      <c r="BF483" s="23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186.7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0"/>
      <c r="O484" s="28"/>
      <c r="P484" s="18"/>
      <c r="Q484" s="28"/>
      <c r="R484" s="28"/>
      <c r="S484" s="28"/>
      <c r="T484" s="28"/>
      <c r="U484" s="28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181"/>
      <c r="BE484" s="21"/>
      <c r="BF484" s="21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222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200"/>
      <c r="BE485" s="23"/>
      <c r="BF485" s="23"/>
      <c r="BG485" s="21"/>
      <c r="BH485" s="21"/>
      <c r="BI485" s="21"/>
      <c r="BJ485" s="21"/>
      <c r="BK485" s="21"/>
      <c r="BL485" s="20"/>
      <c r="BM485" s="23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222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0"/>
      <c r="P486" s="20"/>
      <c r="Q486" s="23"/>
      <c r="R486" s="23"/>
      <c r="S486" s="23"/>
      <c r="T486" s="23"/>
      <c r="U486" s="2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181"/>
      <c r="BE486" s="21"/>
      <c r="BF486" s="21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222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0"/>
      <c r="P487" s="20"/>
      <c r="Q487" s="23"/>
      <c r="R487" s="23"/>
      <c r="S487" s="23"/>
      <c r="T487" s="23"/>
      <c r="U487" s="23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18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257.2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3"/>
      <c r="P488" s="20"/>
      <c r="Q488" s="23"/>
      <c r="R488" s="23"/>
      <c r="S488" s="23"/>
      <c r="T488" s="23"/>
      <c r="U488" s="23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200"/>
      <c r="BE488" s="23"/>
      <c r="BF488" s="23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182.2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0"/>
      <c r="O489" s="28"/>
      <c r="P489" s="18"/>
      <c r="Q489" s="28"/>
      <c r="R489" s="28"/>
      <c r="S489" s="28"/>
      <c r="T489" s="28"/>
      <c r="U489" s="28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181"/>
      <c r="BE489" s="21"/>
      <c r="BF489" s="21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229.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9"/>
      <c r="P490" s="29"/>
      <c r="Q490" s="29"/>
      <c r="R490" s="29"/>
      <c r="S490" s="29"/>
      <c r="T490" s="29"/>
      <c r="U490" s="29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181"/>
      <c r="BE490" s="21"/>
      <c r="BF490" s="21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409.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3"/>
      <c r="P491" s="20"/>
      <c r="Q491" s="23"/>
      <c r="R491" s="23"/>
      <c r="S491" s="23"/>
      <c r="T491" s="23"/>
      <c r="U491" s="23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0"/>
      <c r="AI491" s="23"/>
      <c r="AJ491" s="23"/>
      <c r="AK491" s="23"/>
      <c r="AL491" s="200"/>
      <c r="AM491" s="23"/>
      <c r="AN491" s="23"/>
      <c r="AO491" s="21"/>
      <c r="AP491" s="21"/>
      <c r="AQ491" s="21"/>
      <c r="AR491" s="21"/>
      <c r="AS491" s="21"/>
      <c r="AT491" s="200"/>
      <c r="AU491" s="23"/>
      <c r="AV491" s="200"/>
      <c r="AW491" s="23"/>
      <c r="AX491" s="21"/>
      <c r="AY491" s="21"/>
      <c r="AZ491" s="21"/>
      <c r="BA491" s="21"/>
      <c r="BB491" s="20"/>
      <c r="BC491" s="23"/>
      <c r="BD491" s="200"/>
      <c r="BE491" s="23"/>
      <c r="BF491" s="23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41.7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8"/>
      <c r="P492" s="18"/>
      <c r="Q492" s="28"/>
      <c r="R492" s="28"/>
      <c r="S492" s="28"/>
      <c r="T492" s="28"/>
      <c r="U492" s="28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0"/>
      <c r="AK492" s="23"/>
      <c r="AL492" s="23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0"/>
      <c r="BC492" s="23"/>
      <c r="BD492" s="200"/>
      <c r="BE492" s="23"/>
      <c r="BF492" s="23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141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0"/>
      <c r="O493" s="28"/>
      <c r="P493" s="18"/>
      <c r="Q493" s="28"/>
      <c r="R493" s="28"/>
      <c r="S493" s="28"/>
      <c r="T493" s="28"/>
      <c r="U493" s="28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0"/>
      <c r="AK493" s="23"/>
      <c r="AL493" s="23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0"/>
      <c r="BC493" s="23"/>
      <c r="BD493" s="200"/>
      <c r="BE493" s="23"/>
      <c r="BF493" s="23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141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0"/>
      <c r="O494" s="23"/>
      <c r="P494" s="23"/>
      <c r="Q494" s="23"/>
      <c r="R494" s="23"/>
      <c r="S494" s="23"/>
      <c r="T494" s="23"/>
      <c r="U494" s="28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0"/>
      <c r="AK494" s="23"/>
      <c r="AL494" s="23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0"/>
      <c r="BC494" s="23"/>
      <c r="BD494" s="200"/>
      <c r="BE494" s="23"/>
      <c r="BF494" s="23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141.7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0"/>
      <c r="O495" s="28"/>
      <c r="P495" s="18"/>
      <c r="Q495" s="28"/>
      <c r="R495" s="28"/>
      <c r="S495" s="28"/>
      <c r="T495" s="28"/>
      <c r="U495" s="28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0"/>
      <c r="AK495" s="23"/>
      <c r="AL495" s="23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0"/>
      <c r="BC495" s="23"/>
      <c r="BD495" s="200"/>
      <c r="BE495" s="23"/>
      <c r="BF495" s="23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141.7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0"/>
      <c r="O496" s="28"/>
      <c r="P496" s="18"/>
      <c r="Q496" s="28"/>
      <c r="R496" s="28"/>
      <c r="S496" s="28"/>
      <c r="T496" s="28"/>
      <c r="U496" s="28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0"/>
      <c r="AK496" s="23"/>
      <c r="AL496" s="23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0"/>
      <c r="BC496" s="23"/>
      <c r="BD496" s="200"/>
      <c r="BE496" s="23"/>
      <c r="BF496" s="23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201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3"/>
      <c r="P497" s="20"/>
      <c r="Q497" s="23"/>
      <c r="R497" s="23"/>
      <c r="S497" s="23"/>
      <c r="T497" s="23"/>
      <c r="U497" s="23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00"/>
      <c r="BE497" s="23"/>
      <c r="BF497" s="23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201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0"/>
      <c r="O498" s="28"/>
      <c r="P498" s="18"/>
      <c r="Q498" s="28"/>
      <c r="R498" s="28"/>
      <c r="S498" s="28"/>
      <c r="T498" s="28"/>
      <c r="U498" s="28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181"/>
      <c r="BE498" s="21"/>
      <c r="BF498" s="21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201.7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3"/>
      <c r="P499" s="20"/>
      <c r="Q499" s="23"/>
      <c r="R499" s="23"/>
      <c r="S499" s="23"/>
      <c r="T499" s="23"/>
      <c r="U499" s="23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00"/>
      <c r="BE499" s="23"/>
      <c r="BF499" s="23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201.7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0"/>
      <c r="O500" s="28"/>
      <c r="P500" s="18"/>
      <c r="Q500" s="28"/>
      <c r="R500" s="28"/>
      <c r="S500" s="28"/>
      <c r="T500" s="28"/>
      <c r="U500" s="28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181"/>
      <c r="BE500" s="21"/>
      <c r="BF500" s="21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409.6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3"/>
      <c r="P501" s="20"/>
      <c r="Q501" s="20"/>
      <c r="R501" s="20"/>
      <c r="S501" s="20"/>
      <c r="T501" s="20"/>
      <c r="U501" s="23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81"/>
      <c r="BE501" s="21"/>
      <c r="BF501" s="21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201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3"/>
      <c r="P502" s="20"/>
      <c r="Q502" s="20"/>
      <c r="R502" s="20"/>
      <c r="S502" s="20"/>
      <c r="T502" s="20"/>
      <c r="U502" s="23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181"/>
      <c r="BE502" s="21"/>
      <c r="BF502" s="21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201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3"/>
      <c r="P503" s="20"/>
      <c r="Q503" s="23"/>
      <c r="R503" s="23"/>
      <c r="S503" s="23"/>
      <c r="T503" s="23"/>
      <c r="U503" s="23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0"/>
      <c r="AK503" s="23"/>
      <c r="AL503" s="23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0"/>
      <c r="BC503" s="23"/>
      <c r="BD503" s="200"/>
      <c r="BE503" s="23"/>
      <c r="BF503" s="23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201.7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3"/>
      <c r="P504" s="20"/>
      <c r="Q504" s="28"/>
      <c r="R504" s="28"/>
      <c r="S504" s="28"/>
      <c r="T504" s="28"/>
      <c r="U504" s="28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181"/>
      <c r="BE504" s="21"/>
      <c r="BF504" s="21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201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0"/>
      <c r="Q505" s="20"/>
      <c r="R505" s="20"/>
      <c r="S505" s="20"/>
      <c r="T505" s="20"/>
      <c r="U505" s="23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181"/>
      <c r="BE505" s="21"/>
      <c r="BF505" s="21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201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0"/>
      <c r="O506" s="28"/>
      <c r="P506" s="18"/>
      <c r="Q506" s="28"/>
      <c r="R506" s="28"/>
      <c r="S506" s="28"/>
      <c r="T506" s="28"/>
      <c r="U506" s="2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181"/>
      <c r="BE506" s="21"/>
      <c r="BF506" s="21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259.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9"/>
      <c r="P507" s="29"/>
      <c r="Q507" s="29"/>
      <c r="R507" s="29"/>
      <c r="S507" s="29"/>
      <c r="T507" s="29"/>
      <c r="U507" s="29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00"/>
      <c r="BE507" s="29"/>
      <c r="BF507" s="29"/>
      <c r="BG507" s="21"/>
      <c r="BH507" s="21"/>
      <c r="BI507" s="21"/>
      <c r="BJ507" s="20"/>
      <c r="BK507" s="63"/>
      <c r="BL507" s="29"/>
      <c r="BM507" s="21"/>
      <c r="BN507" s="195"/>
      <c r="BO507" s="24"/>
      <c r="BP507" s="21"/>
      <c r="BQ507" s="21"/>
      <c r="BR507" s="23"/>
      <c r="BS507" s="23"/>
      <c r="BT507" s="24"/>
      <c r="BU507" s="25"/>
    </row>
    <row r="508" spans="1:73" s="22" customFormat="1" ht="244.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0"/>
      <c r="P508" s="20"/>
      <c r="Q508" s="29"/>
      <c r="R508" s="29"/>
      <c r="S508" s="29"/>
      <c r="T508" s="29"/>
      <c r="U508" s="29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00"/>
      <c r="BE508" s="187"/>
      <c r="BF508" s="29"/>
      <c r="BG508" s="21"/>
      <c r="BH508" s="21"/>
      <c r="BI508" s="21"/>
      <c r="BJ508" s="20"/>
      <c r="BK508" s="63"/>
      <c r="BL508" s="29"/>
      <c r="BM508" s="21"/>
      <c r="BN508" s="195"/>
      <c r="BO508" s="24"/>
      <c r="BP508" s="21"/>
      <c r="BQ508" s="21"/>
      <c r="BR508" s="23"/>
      <c r="BS508" s="23"/>
      <c r="BT508" s="24"/>
      <c r="BU508" s="25"/>
    </row>
    <row r="509" spans="1:73" s="22" customFormat="1" ht="219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63"/>
      <c r="P509" s="63"/>
      <c r="Q509" s="63"/>
      <c r="R509" s="63"/>
      <c r="S509" s="63"/>
      <c r="T509" s="63"/>
      <c r="U509" s="63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186"/>
      <c r="BE509" s="188"/>
      <c r="BF509" s="189"/>
      <c r="BG509" s="21"/>
      <c r="BH509" s="21"/>
      <c r="BI509" s="21"/>
      <c r="BJ509" s="21"/>
      <c r="BK509" s="21"/>
      <c r="BL509" s="21"/>
      <c r="BM509" s="21"/>
      <c r="BN509" s="195"/>
      <c r="BO509" s="24"/>
      <c r="BP509" s="21"/>
      <c r="BQ509" s="21"/>
      <c r="BR509" s="23"/>
      <c r="BS509" s="23"/>
      <c r="BT509" s="24"/>
      <c r="BU509" s="25"/>
    </row>
    <row r="510" spans="1:73" s="22" customFormat="1" ht="219.7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9"/>
      <c r="P510" s="29"/>
      <c r="Q510" s="29"/>
      <c r="R510" s="29"/>
      <c r="S510" s="29"/>
      <c r="T510" s="29"/>
      <c r="U510" s="29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00"/>
      <c r="BE510" s="29"/>
      <c r="BF510" s="29"/>
      <c r="BG510" s="21"/>
      <c r="BH510" s="21"/>
      <c r="BI510" s="21"/>
      <c r="BJ510" s="21"/>
      <c r="BK510" s="21"/>
      <c r="BL510" s="21"/>
      <c r="BM510" s="21"/>
      <c r="BN510" s="195"/>
      <c r="BO510" s="24"/>
      <c r="BP510" s="21"/>
      <c r="BQ510" s="21"/>
      <c r="BR510" s="23"/>
      <c r="BS510" s="23"/>
      <c r="BT510" s="24"/>
      <c r="BU510" s="25"/>
    </row>
    <row r="511" spans="1:73" s="22" customFormat="1" ht="219.7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9"/>
      <c r="P511" s="29"/>
      <c r="Q511" s="29"/>
      <c r="R511" s="29"/>
      <c r="S511" s="29"/>
      <c r="T511" s="29"/>
      <c r="U511" s="29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186"/>
      <c r="BE511" s="188"/>
      <c r="BF511" s="189"/>
      <c r="BG511" s="21"/>
      <c r="BH511" s="21"/>
      <c r="BI511" s="21"/>
      <c r="BJ511" s="21"/>
      <c r="BK511" s="21"/>
      <c r="BL511" s="21"/>
      <c r="BM511" s="21"/>
      <c r="BN511" s="195"/>
      <c r="BO511" s="24"/>
      <c r="BP511" s="21"/>
      <c r="BQ511" s="21"/>
      <c r="BR511" s="23"/>
      <c r="BS511" s="23"/>
      <c r="BT511" s="24"/>
      <c r="BU511" s="25"/>
    </row>
    <row r="512" spans="1:73" s="22" customFormat="1" ht="409.6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9"/>
      <c r="P512" s="29"/>
      <c r="Q512" s="29"/>
      <c r="R512" s="29"/>
      <c r="S512" s="29"/>
      <c r="T512" s="29"/>
      <c r="U512" s="29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00"/>
      <c r="BE512" s="29"/>
      <c r="BF512" s="20"/>
      <c r="BG512" s="21"/>
      <c r="BH512" s="21"/>
      <c r="BI512" s="21"/>
      <c r="BJ512" s="21"/>
      <c r="BK512" s="21"/>
      <c r="BL512" s="21"/>
      <c r="BM512" s="21"/>
      <c r="BN512" s="195"/>
      <c r="BO512" s="24"/>
      <c r="BP512" s="21"/>
      <c r="BQ512" s="21"/>
      <c r="BR512" s="23"/>
      <c r="BS512" s="23"/>
      <c r="BT512" s="24"/>
      <c r="BU512" s="25"/>
    </row>
    <row r="513" spans="1:75" s="22" customFormat="1" ht="409.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9"/>
      <c r="P513" s="29"/>
      <c r="Q513" s="29"/>
      <c r="R513" s="29"/>
      <c r="S513" s="29"/>
      <c r="T513" s="29"/>
      <c r="U513" s="29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0"/>
      <c r="AI513" s="29"/>
      <c r="AJ513" s="29"/>
      <c r="AK513" s="21"/>
      <c r="AL513" s="200"/>
      <c r="AM513" s="29"/>
      <c r="AN513" s="29"/>
      <c r="AO513" s="21"/>
      <c r="AP513" s="21"/>
      <c r="AQ513" s="21"/>
      <c r="AR513" s="21"/>
      <c r="AS513" s="21"/>
      <c r="AT513" s="200"/>
      <c r="AU513" s="29"/>
      <c r="AV513" s="200"/>
      <c r="AW513" s="29"/>
      <c r="AX513" s="21"/>
      <c r="AY513" s="21"/>
      <c r="AZ513" s="21"/>
      <c r="BA513" s="21"/>
      <c r="BB513" s="21"/>
      <c r="BC513" s="21"/>
      <c r="BD513" s="200"/>
      <c r="BE513" s="29"/>
      <c r="BF513" s="29"/>
      <c r="BG513" s="21"/>
      <c r="BH513" s="21"/>
      <c r="BI513" s="21"/>
      <c r="BJ513" s="21"/>
      <c r="BK513" s="21"/>
      <c r="BL513" s="21"/>
      <c r="BM513" s="21"/>
      <c r="BN513" s="195"/>
      <c r="BO513" s="24"/>
      <c r="BP513" s="21"/>
      <c r="BQ513" s="21"/>
      <c r="BR513" s="23"/>
      <c r="BS513" s="23"/>
      <c r="BT513" s="24"/>
      <c r="BU513" s="25"/>
    </row>
    <row r="514" spans="1:75" s="22" customFormat="1" ht="137.2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9"/>
      <c r="P514" s="29"/>
      <c r="Q514" s="29"/>
      <c r="R514" s="29"/>
      <c r="S514" s="29"/>
      <c r="T514" s="29"/>
      <c r="U514" s="29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186"/>
      <c r="BE514" s="188"/>
      <c r="BF514" s="189"/>
      <c r="BG514" s="21"/>
      <c r="BH514" s="21"/>
      <c r="BI514" s="21"/>
      <c r="BJ514" s="21"/>
      <c r="BK514" s="21"/>
      <c r="BL514" s="21"/>
      <c r="BM514" s="21"/>
      <c r="BN514" s="195"/>
      <c r="BO514" s="24"/>
      <c r="BP514" s="21"/>
      <c r="BQ514" s="21"/>
      <c r="BR514" s="23"/>
      <c r="BS514" s="23"/>
      <c r="BT514" s="24"/>
      <c r="BU514" s="25"/>
    </row>
    <row r="515" spans="1:75" s="22" customFormat="1" ht="137.2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9"/>
      <c r="P515" s="29"/>
      <c r="Q515" s="29"/>
      <c r="R515" s="29"/>
      <c r="S515" s="29"/>
      <c r="T515" s="29"/>
      <c r="U515" s="29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186"/>
      <c r="BE515" s="188"/>
      <c r="BF515" s="189"/>
      <c r="BG515" s="21"/>
      <c r="BH515" s="21"/>
      <c r="BI515" s="21"/>
      <c r="BJ515" s="21"/>
      <c r="BK515" s="21"/>
      <c r="BL515" s="21"/>
      <c r="BM515" s="21"/>
      <c r="BN515" s="195"/>
      <c r="BO515" s="24"/>
      <c r="BP515" s="21"/>
      <c r="BQ515" s="21"/>
      <c r="BR515" s="23"/>
      <c r="BS515" s="23"/>
      <c r="BT515" s="24"/>
      <c r="BU515" s="25"/>
    </row>
    <row r="516" spans="1:75" s="22" customFormat="1" ht="137.2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9"/>
      <c r="P516" s="29"/>
      <c r="Q516" s="29"/>
      <c r="R516" s="29"/>
      <c r="S516" s="29"/>
      <c r="T516" s="29"/>
      <c r="U516" s="29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186"/>
      <c r="BE516" s="188"/>
      <c r="BF516" s="189"/>
      <c r="BG516" s="21"/>
      <c r="BH516" s="21"/>
      <c r="BI516" s="21"/>
      <c r="BJ516" s="21"/>
      <c r="BK516" s="21"/>
      <c r="BL516" s="21"/>
      <c r="BM516" s="21"/>
      <c r="BN516" s="195"/>
      <c r="BO516" s="24"/>
      <c r="BP516" s="21"/>
      <c r="BQ516" s="21"/>
      <c r="BR516" s="23"/>
      <c r="BS516" s="23"/>
      <c r="BT516" s="24"/>
      <c r="BU516" s="25"/>
    </row>
    <row r="517" spans="1:75" s="22" customFormat="1" ht="137.2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9"/>
      <c r="P517" s="29"/>
      <c r="Q517" s="29"/>
      <c r="R517" s="29"/>
      <c r="S517" s="29"/>
      <c r="T517" s="29"/>
      <c r="U517" s="29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186"/>
      <c r="BE517" s="188"/>
      <c r="BF517" s="189"/>
      <c r="BG517" s="21"/>
      <c r="BH517" s="21"/>
      <c r="BI517" s="21"/>
      <c r="BJ517" s="21"/>
      <c r="BK517" s="21"/>
      <c r="BL517" s="21"/>
      <c r="BM517" s="21"/>
      <c r="BN517" s="195"/>
      <c r="BO517" s="24"/>
      <c r="BP517" s="21"/>
      <c r="BQ517" s="21"/>
      <c r="BR517" s="23"/>
      <c r="BS517" s="23"/>
      <c r="BT517" s="24"/>
      <c r="BU517" s="25"/>
    </row>
    <row r="518" spans="1:75" s="22" customFormat="1" ht="137.2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9"/>
      <c r="P518" s="29"/>
      <c r="Q518" s="29"/>
      <c r="R518" s="29"/>
      <c r="S518" s="29"/>
      <c r="T518" s="29"/>
      <c r="U518" s="29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186"/>
      <c r="BE518" s="188"/>
      <c r="BF518" s="189"/>
      <c r="BG518" s="21"/>
      <c r="BH518" s="21"/>
      <c r="BI518" s="21"/>
      <c r="BJ518" s="21"/>
      <c r="BK518" s="21"/>
      <c r="BL518" s="21"/>
      <c r="BM518" s="21"/>
      <c r="BN518" s="195"/>
      <c r="BO518" s="24"/>
      <c r="BP518" s="21"/>
      <c r="BQ518" s="21"/>
      <c r="BR518" s="23"/>
      <c r="BS518" s="23"/>
      <c r="BT518" s="24"/>
      <c r="BU518" s="25"/>
    </row>
    <row r="519" spans="1:75" s="22" customFormat="1" ht="291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9"/>
      <c r="P519" s="29"/>
      <c r="Q519" s="29"/>
      <c r="R519" s="29"/>
      <c r="S519" s="29"/>
      <c r="T519" s="29"/>
      <c r="U519" s="29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0"/>
      <c r="BC519" s="21"/>
      <c r="BD519" s="200"/>
      <c r="BE519" s="29"/>
      <c r="BF519" s="20"/>
      <c r="BG519" s="23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5" s="22" customFormat="1" ht="291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9"/>
      <c r="P520" s="29"/>
      <c r="Q520" s="29"/>
      <c r="R520" s="29"/>
      <c r="S520" s="29"/>
      <c r="T520" s="29"/>
      <c r="U520" s="29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0"/>
      <c r="BC520" s="21"/>
      <c r="BD520" s="200"/>
      <c r="BE520" s="182"/>
      <c r="BF520" s="20"/>
      <c r="BG520" s="23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5" s="22" customFormat="1" ht="197.2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3"/>
      <c r="P521" s="23"/>
      <c r="Q521" s="23"/>
      <c r="R521" s="23"/>
      <c r="S521" s="23"/>
      <c r="T521" s="23"/>
      <c r="U521" s="20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00"/>
      <c r="BE521" s="20"/>
      <c r="BF521" s="20"/>
      <c r="BG521" s="21"/>
      <c r="BH521" s="21"/>
      <c r="BI521" s="21"/>
      <c r="BJ521" s="21"/>
      <c r="BK521" s="21"/>
      <c r="BL521" s="21"/>
      <c r="BM521" s="21"/>
      <c r="BN521" s="195"/>
      <c r="BO521" s="24"/>
      <c r="BP521" s="21"/>
      <c r="BQ521" s="21"/>
      <c r="BR521" s="23"/>
      <c r="BS521" s="23"/>
      <c r="BT521" s="24"/>
      <c r="BU521" s="25"/>
    </row>
    <row r="522" spans="1:75" s="22" customFormat="1" ht="197.2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3"/>
      <c r="P522" s="23"/>
      <c r="Q522" s="23"/>
      <c r="R522" s="23"/>
      <c r="S522" s="23"/>
      <c r="T522" s="23"/>
      <c r="U522" s="20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184"/>
      <c r="BE522" s="189"/>
      <c r="BF522" s="189"/>
      <c r="BG522" s="21"/>
      <c r="BH522" s="21"/>
      <c r="BI522" s="21"/>
      <c r="BJ522" s="21"/>
      <c r="BK522" s="21"/>
      <c r="BL522" s="21"/>
      <c r="BM522" s="21"/>
      <c r="BN522" s="195"/>
      <c r="BO522" s="24"/>
      <c r="BP522" s="21"/>
      <c r="BQ522" s="21"/>
      <c r="BR522" s="23"/>
      <c r="BS522" s="23"/>
      <c r="BT522" s="24"/>
      <c r="BU522" s="25"/>
    </row>
    <row r="523" spans="1:75" s="22" customFormat="1" ht="279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190"/>
      <c r="P523" s="190"/>
      <c r="Q523" s="190"/>
      <c r="R523" s="190"/>
      <c r="S523" s="190"/>
      <c r="T523" s="190"/>
      <c r="U523" s="190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00"/>
      <c r="BE523" s="63"/>
      <c r="BF523" s="63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5" s="22" customFormat="1" ht="171.7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3"/>
      <c r="P524" s="23"/>
      <c r="Q524" s="23"/>
      <c r="R524" s="23"/>
      <c r="S524" s="23"/>
      <c r="T524" s="23"/>
      <c r="U524" s="23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00"/>
      <c r="BE524" s="23"/>
      <c r="BF524" s="23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5" s="22" customFormat="1" ht="129.7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3"/>
      <c r="P525" s="23"/>
      <c r="Q525" s="23"/>
      <c r="R525" s="23"/>
      <c r="S525" s="23"/>
      <c r="T525" s="23"/>
      <c r="U525" s="23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191"/>
      <c r="BE525" s="29"/>
      <c r="BF525" s="29"/>
      <c r="BG525" s="21"/>
      <c r="BH525" s="21"/>
      <c r="BI525" s="21"/>
      <c r="BJ525" s="21"/>
      <c r="BK525" s="21"/>
      <c r="BL525" s="21"/>
      <c r="BM525" s="21"/>
      <c r="BN525" s="195"/>
      <c r="BO525" s="24"/>
      <c r="BP525" s="21"/>
      <c r="BQ525" s="21"/>
      <c r="BR525" s="23"/>
      <c r="BS525" s="23"/>
      <c r="BT525" s="24"/>
      <c r="BU525" s="25"/>
    </row>
    <row r="526" spans="1:75" s="22" customFormat="1" ht="187.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9"/>
      <c r="O526" s="29"/>
      <c r="P526" s="29"/>
      <c r="Q526" s="29"/>
      <c r="R526" s="29"/>
      <c r="S526" s="29"/>
      <c r="T526" s="29"/>
      <c r="U526" s="29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00"/>
      <c r="BE526" s="23"/>
      <c r="BF526" s="23"/>
      <c r="BG526" s="21"/>
      <c r="BH526" s="21"/>
      <c r="BI526" s="21"/>
      <c r="BJ526" s="21"/>
      <c r="BK526" s="21"/>
      <c r="BL526" s="21"/>
      <c r="BM526" s="23"/>
      <c r="BN526" s="21"/>
      <c r="BO526" s="24"/>
      <c r="BP526" s="21"/>
      <c r="BQ526" s="21"/>
      <c r="BR526" s="21"/>
      <c r="BS526" s="21"/>
      <c r="BT526" s="23"/>
      <c r="BU526" s="24"/>
      <c r="BV526" s="25"/>
      <c r="BW526" s="30"/>
    </row>
    <row r="527" spans="1:75" s="22" customFormat="1" ht="187.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0"/>
      <c r="O527" s="28"/>
      <c r="P527" s="18"/>
      <c r="Q527" s="28"/>
      <c r="R527" s="28"/>
      <c r="S527" s="28"/>
      <c r="T527" s="28"/>
      <c r="U527" s="28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1"/>
      <c r="BE527" s="21"/>
      <c r="BF527" s="21"/>
      <c r="BG527" s="21"/>
      <c r="BH527" s="21"/>
      <c r="BI527" s="21"/>
      <c r="BJ527" s="21"/>
      <c r="BK527" s="21"/>
      <c r="BL527" s="21"/>
      <c r="BM527" s="23"/>
      <c r="BN527" s="21"/>
      <c r="BO527" s="24"/>
      <c r="BP527" s="25"/>
      <c r="BQ527" s="21"/>
      <c r="BR527" s="21"/>
      <c r="BS527" s="21"/>
      <c r="BT527" s="23"/>
      <c r="BU527" s="24"/>
      <c r="BV527" s="25"/>
      <c r="BW527" s="30"/>
    </row>
    <row r="528" spans="1:75" s="22" customFormat="1" ht="409.6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3"/>
      <c r="P528" s="23"/>
      <c r="Q528" s="23"/>
      <c r="R528" s="23"/>
      <c r="S528" s="23"/>
      <c r="T528" s="23"/>
      <c r="U528" s="23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3"/>
      <c r="AV528" s="21"/>
      <c r="AW528" s="23"/>
      <c r="AX528" s="21"/>
      <c r="AY528" s="21"/>
      <c r="AZ528" s="21"/>
      <c r="BA528" s="21"/>
      <c r="BB528" s="21"/>
      <c r="BC528" s="21"/>
      <c r="BD528" s="21"/>
      <c r="BE528" s="21"/>
      <c r="BF528" s="21"/>
      <c r="BG528" s="21"/>
      <c r="BH528" s="21"/>
      <c r="BI528" s="21"/>
      <c r="BJ528" s="21"/>
      <c r="BK528" s="21"/>
      <c r="BL528" s="21"/>
      <c r="BM528" s="23"/>
      <c r="BN528" s="21"/>
      <c r="BO528" s="24"/>
      <c r="BP528" s="25"/>
      <c r="BQ528" s="21"/>
      <c r="BR528" s="21"/>
      <c r="BS528" s="21"/>
      <c r="BT528" s="23"/>
      <c r="BU528" s="24"/>
      <c r="BV528" s="25"/>
      <c r="BW528" s="30"/>
    </row>
    <row r="529" spans="1:75" s="22" customFormat="1" ht="409.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3"/>
      <c r="P529" s="23"/>
      <c r="Q529" s="23"/>
      <c r="R529" s="23"/>
      <c r="S529" s="23"/>
      <c r="T529" s="23"/>
      <c r="U529" s="23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00"/>
      <c r="BE529" s="23"/>
      <c r="BF529" s="23"/>
      <c r="BG529" s="21"/>
      <c r="BH529" s="21"/>
      <c r="BI529" s="21"/>
      <c r="BJ529" s="21"/>
      <c r="BK529" s="21"/>
      <c r="BL529" s="21"/>
      <c r="BM529" s="23"/>
      <c r="BN529" s="21"/>
      <c r="BO529" s="24"/>
      <c r="BP529" s="25"/>
      <c r="BQ529" s="21"/>
      <c r="BR529" s="21"/>
      <c r="BS529" s="21"/>
      <c r="BT529" s="23"/>
      <c r="BU529" s="24"/>
      <c r="BV529" s="25"/>
      <c r="BW529" s="30"/>
    </row>
    <row r="530" spans="1:75" s="22" customFormat="1" ht="194.2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0"/>
      <c r="O530" s="28"/>
      <c r="P530" s="18"/>
      <c r="Q530" s="28"/>
      <c r="R530" s="28"/>
      <c r="S530" s="28"/>
      <c r="T530" s="28"/>
      <c r="U530" s="28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1"/>
      <c r="BE530" s="21"/>
      <c r="BF530" s="21"/>
      <c r="BG530" s="21"/>
      <c r="BH530" s="21"/>
      <c r="BI530" s="21"/>
      <c r="BJ530" s="21"/>
      <c r="BK530" s="21"/>
      <c r="BL530" s="21"/>
      <c r="BM530" s="23"/>
      <c r="BN530" s="21"/>
      <c r="BO530" s="24"/>
      <c r="BP530" s="25"/>
      <c r="BQ530" s="36"/>
      <c r="BR530" s="36"/>
      <c r="BS530" s="36"/>
      <c r="BT530" s="40"/>
      <c r="BU530" s="26"/>
      <c r="BV530" s="36"/>
      <c r="BW530" s="30"/>
    </row>
    <row r="531" spans="1:75" s="22" customFormat="1" ht="219.7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1"/>
      <c r="BE531" s="21"/>
      <c r="BF531" s="21"/>
      <c r="BG531" s="21"/>
      <c r="BH531" s="21"/>
      <c r="BI531" s="21"/>
      <c r="BJ531" s="21"/>
      <c r="BK531" s="21"/>
      <c r="BL531" s="21"/>
      <c r="BM531" s="21"/>
      <c r="BN531" s="21"/>
      <c r="BO531" s="24"/>
      <c r="BP531" s="25"/>
      <c r="BQ531" s="36"/>
      <c r="BR531" s="36"/>
      <c r="BS531" s="36"/>
      <c r="BT531" s="40"/>
      <c r="BU531" s="26"/>
      <c r="BV531" s="36"/>
      <c r="BW531" s="30"/>
    </row>
    <row r="532" spans="1:75" s="22" customFormat="1" ht="198.7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18"/>
      <c r="M532" s="20"/>
      <c r="N532" s="21"/>
      <c r="O532" s="182"/>
      <c r="P532" s="182"/>
      <c r="Q532" s="182"/>
      <c r="R532" s="182"/>
      <c r="S532" s="182"/>
      <c r="T532" s="182"/>
      <c r="U532" s="182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1"/>
      <c r="BE532" s="21"/>
      <c r="BF532" s="21"/>
      <c r="BG532" s="21"/>
      <c r="BH532" s="21"/>
      <c r="BI532" s="21"/>
      <c r="BJ532" s="21"/>
      <c r="BK532" s="21"/>
      <c r="BL532" s="21"/>
      <c r="BM532" s="23"/>
      <c r="BN532" s="21"/>
      <c r="BO532" s="24"/>
      <c r="BP532" s="25"/>
      <c r="BQ532" s="21"/>
      <c r="BR532" s="21"/>
      <c r="BS532" s="21"/>
      <c r="BT532" s="23"/>
      <c r="BU532" s="24"/>
      <c r="BV532" s="25"/>
      <c r="BW532" s="30"/>
    </row>
    <row r="533" spans="1:75" s="22" customFormat="1" ht="198.7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18"/>
      <c r="M533" s="20"/>
      <c r="N533" s="21"/>
      <c r="O533" s="23"/>
      <c r="P533" s="23"/>
      <c r="Q533" s="23"/>
      <c r="R533" s="23"/>
      <c r="S533" s="23"/>
      <c r="T533" s="23"/>
      <c r="U533" s="23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1"/>
      <c r="BE533" s="21"/>
      <c r="BF533" s="21"/>
      <c r="BG533" s="21"/>
      <c r="BH533" s="21"/>
      <c r="BI533" s="21"/>
      <c r="BJ533" s="21"/>
      <c r="BK533" s="21"/>
      <c r="BL533" s="21"/>
      <c r="BM533" s="23"/>
      <c r="BN533" s="21"/>
      <c r="BO533" s="24"/>
      <c r="BP533" s="25"/>
      <c r="BQ533" s="21"/>
      <c r="BR533" s="21"/>
      <c r="BS533" s="21"/>
      <c r="BT533" s="23"/>
      <c r="BU533" s="24"/>
      <c r="BV533" s="25"/>
      <c r="BW533" s="30"/>
    </row>
    <row r="534" spans="1:75" s="22" customFormat="1" ht="198.7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18"/>
      <c r="M534" s="20"/>
      <c r="N534" s="21"/>
      <c r="O534" s="28"/>
      <c r="P534" s="18"/>
      <c r="Q534" s="28"/>
      <c r="R534" s="28"/>
      <c r="S534" s="28"/>
      <c r="T534" s="28"/>
      <c r="U534" s="28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1"/>
      <c r="BE534" s="21"/>
      <c r="BF534" s="21"/>
      <c r="BG534" s="21"/>
      <c r="BH534" s="21"/>
      <c r="BI534" s="21"/>
      <c r="BJ534" s="21"/>
      <c r="BK534" s="21"/>
      <c r="BL534" s="21"/>
      <c r="BM534" s="23"/>
      <c r="BN534" s="21"/>
      <c r="BO534" s="24"/>
      <c r="BP534" s="25"/>
      <c r="BQ534" s="21"/>
      <c r="BR534" s="21"/>
      <c r="BS534" s="21"/>
      <c r="BT534" s="23"/>
      <c r="BU534" s="24"/>
      <c r="BV534" s="25"/>
      <c r="BW534" s="30"/>
    </row>
    <row r="535" spans="1:75" s="22" customFormat="1" ht="146.2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18"/>
      <c r="M535" s="20"/>
      <c r="N535" s="21"/>
      <c r="O535" s="28"/>
      <c r="P535" s="18"/>
      <c r="Q535" s="28"/>
      <c r="R535" s="28"/>
      <c r="S535" s="28"/>
      <c r="T535" s="28"/>
      <c r="U535" s="28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21"/>
      <c r="BE535" s="21"/>
      <c r="BF535" s="21"/>
      <c r="BG535" s="21"/>
      <c r="BH535" s="21"/>
      <c r="BI535" s="21"/>
      <c r="BJ535" s="21"/>
      <c r="BK535" s="21"/>
      <c r="BL535" s="21"/>
      <c r="BM535" s="23"/>
      <c r="BN535" s="21"/>
      <c r="BO535" s="24"/>
      <c r="BP535" s="25"/>
      <c r="BQ535" s="21"/>
      <c r="BR535" s="21"/>
      <c r="BS535" s="21"/>
      <c r="BT535" s="23"/>
      <c r="BU535" s="24"/>
      <c r="BV535" s="25"/>
      <c r="BW535" s="30"/>
    </row>
    <row r="536" spans="1:75" s="22" customFormat="1" ht="227.2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18"/>
      <c r="M536" s="20"/>
      <c r="N536" s="21"/>
      <c r="O536" s="28"/>
      <c r="P536" s="18"/>
      <c r="Q536" s="28"/>
      <c r="R536" s="28"/>
      <c r="S536" s="28"/>
      <c r="T536" s="28"/>
      <c r="U536" s="28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1"/>
      <c r="BE536" s="21"/>
      <c r="BF536" s="21"/>
      <c r="BG536" s="21"/>
      <c r="BH536" s="21"/>
      <c r="BI536" s="21"/>
      <c r="BJ536" s="21"/>
      <c r="BK536" s="21"/>
      <c r="BL536" s="21"/>
      <c r="BM536" s="23"/>
      <c r="BN536" s="21"/>
      <c r="BO536" s="24"/>
      <c r="BP536" s="25"/>
      <c r="BQ536" s="21"/>
      <c r="BR536" s="21"/>
      <c r="BS536" s="21"/>
      <c r="BT536" s="23"/>
      <c r="BU536" s="24"/>
      <c r="BV536" s="25"/>
      <c r="BW536" s="30"/>
    </row>
    <row r="537" spans="1:75" s="22" customFormat="1" ht="154.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18"/>
      <c r="M537" s="20"/>
      <c r="N537" s="21"/>
      <c r="O537" s="28"/>
      <c r="P537" s="28"/>
      <c r="Q537" s="28"/>
      <c r="R537" s="28"/>
      <c r="S537" s="28"/>
      <c r="T537" s="28"/>
      <c r="U537" s="28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1"/>
      <c r="BE537" s="21"/>
      <c r="BF537" s="21"/>
      <c r="BG537" s="21"/>
      <c r="BH537" s="21"/>
      <c r="BI537" s="21"/>
      <c r="BJ537" s="21"/>
      <c r="BK537" s="21"/>
      <c r="BL537" s="21"/>
      <c r="BM537" s="23"/>
      <c r="BN537" s="21"/>
      <c r="BO537" s="24"/>
      <c r="BP537" s="25"/>
      <c r="BQ537" s="21"/>
      <c r="BR537" s="21"/>
      <c r="BS537" s="21"/>
      <c r="BT537" s="23"/>
      <c r="BU537" s="24"/>
      <c r="BV537" s="25"/>
      <c r="BW537" s="30"/>
    </row>
    <row r="538" spans="1:75" s="22" customFormat="1" ht="154.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18"/>
      <c r="M538" s="20"/>
      <c r="N538" s="21"/>
      <c r="O538" s="28"/>
      <c r="P538" s="18"/>
      <c r="Q538" s="28"/>
      <c r="R538" s="28"/>
      <c r="S538" s="28"/>
      <c r="T538" s="28"/>
      <c r="U538" s="28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1"/>
      <c r="BE538" s="21"/>
      <c r="BF538" s="21"/>
      <c r="BG538" s="21"/>
      <c r="BH538" s="21"/>
      <c r="BI538" s="21"/>
      <c r="BJ538" s="21"/>
      <c r="BK538" s="21"/>
      <c r="BL538" s="21"/>
      <c r="BM538" s="23"/>
      <c r="BN538" s="21"/>
      <c r="BO538" s="24"/>
      <c r="BP538" s="25"/>
      <c r="BQ538" s="36"/>
      <c r="BR538" s="36"/>
      <c r="BS538" s="36"/>
      <c r="BT538" s="40"/>
      <c r="BU538" s="26"/>
      <c r="BV538" s="36"/>
      <c r="BW538" s="30"/>
    </row>
    <row r="539" spans="1:75" s="22" customFormat="1" ht="182.2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18"/>
      <c r="M539" s="20"/>
      <c r="N539" s="21"/>
      <c r="O539" s="23"/>
      <c r="P539" s="23"/>
      <c r="Q539" s="23"/>
      <c r="R539" s="23"/>
      <c r="S539" s="23"/>
      <c r="T539" s="23"/>
      <c r="U539" s="23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21"/>
      <c r="BE539" s="21"/>
      <c r="BF539" s="21"/>
      <c r="BG539" s="21"/>
      <c r="BH539" s="21"/>
      <c r="BI539" s="21"/>
      <c r="BJ539" s="21"/>
      <c r="BK539" s="21"/>
      <c r="BL539" s="23"/>
      <c r="BM539" s="21"/>
      <c r="BN539" s="21"/>
      <c r="BO539" s="24"/>
      <c r="BP539" s="25"/>
      <c r="BQ539" s="36"/>
      <c r="BR539" s="36"/>
      <c r="BS539" s="36"/>
      <c r="BT539" s="40"/>
      <c r="BU539" s="26"/>
      <c r="BV539" s="36"/>
      <c r="BW539" s="30"/>
    </row>
    <row r="540" spans="1:75" s="22" customFormat="1" ht="182.2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18"/>
      <c r="M540" s="20"/>
      <c r="N540" s="21"/>
      <c r="O540" s="23"/>
      <c r="P540" s="23"/>
      <c r="Q540" s="23"/>
      <c r="R540" s="23"/>
      <c r="S540" s="23"/>
      <c r="T540" s="23"/>
      <c r="U540" s="28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1"/>
      <c r="BE540" s="21"/>
      <c r="BF540" s="21"/>
      <c r="BG540" s="21"/>
      <c r="BH540" s="21"/>
      <c r="BI540" s="21"/>
      <c r="BJ540" s="21"/>
      <c r="BK540" s="21"/>
      <c r="BL540" s="21"/>
      <c r="BM540" s="21"/>
      <c r="BN540" s="21"/>
      <c r="BO540" s="24"/>
      <c r="BP540" s="25"/>
      <c r="BQ540" s="36"/>
      <c r="BR540" s="36"/>
      <c r="BS540" s="36"/>
      <c r="BT540" s="40"/>
      <c r="BU540" s="26"/>
      <c r="BV540" s="36"/>
      <c r="BW540" s="30"/>
    </row>
    <row r="541" spans="1:75" s="22" customFormat="1" ht="312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18"/>
      <c r="M541" s="20"/>
      <c r="N541" s="21"/>
      <c r="O541" s="28"/>
      <c r="P541" s="28"/>
      <c r="Q541" s="28"/>
      <c r="R541" s="28"/>
      <c r="S541" s="28"/>
      <c r="T541" s="28"/>
      <c r="U541" s="28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181"/>
      <c r="BE541" s="21"/>
      <c r="BF541" s="21"/>
      <c r="BG541" s="23"/>
      <c r="BH541" s="21"/>
      <c r="BI541" s="21"/>
      <c r="BJ541" s="21"/>
      <c r="BK541" s="21"/>
      <c r="BL541" s="23"/>
      <c r="BM541" s="21"/>
      <c r="BN541" s="21"/>
      <c r="BO541" s="24"/>
      <c r="BP541" s="25"/>
      <c r="BQ541" s="26"/>
    </row>
    <row r="542" spans="1:75" s="22" customFormat="1" ht="174.7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18"/>
      <c r="M542" s="20"/>
      <c r="N542" s="21"/>
      <c r="O542" s="28"/>
      <c r="P542" s="18"/>
      <c r="Q542" s="28"/>
      <c r="R542" s="28"/>
      <c r="S542" s="28"/>
      <c r="T542" s="28"/>
      <c r="U542" s="28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1"/>
      <c r="BE542" s="21"/>
      <c r="BF542" s="21"/>
      <c r="BG542" s="23"/>
      <c r="BH542" s="21"/>
      <c r="BI542" s="21"/>
      <c r="BJ542" s="21"/>
      <c r="BK542" s="21"/>
      <c r="BL542" s="23"/>
      <c r="BM542" s="21"/>
      <c r="BN542" s="21"/>
      <c r="BO542" s="24"/>
      <c r="BP542" s="25"/>
      <c r="BQ542" s="26"/>
    </row>
    <row r="543" spans="1:75" s="22" customFormat="1" ht="167.2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18"/>
      <c r="M543" s="20"/>
      <c r="N543" s="21"/>
      <c r="O543" s="23"/>
      <c r="P543" s="23"/>
      <c r="Q543" s="23"/>
      <c r="R543" s="23"/>
      <c r="S543" s="23"/>
      <c r="T543" s="23"/>
      <c r="U543" s="23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181"/>
      <c r="BE543" s="21"/>
      <c r="BF543" s="21"/>
      <c r="BG543" s="23"/>
      <c r="BH543" s="21"/>
      <c r="BI543" s="21"/>
      <c r="BJ543" s="21"/>
      <c r="BK543" s="21"/>
      <c r="BL543" s="23"/>
      <c r="BM543" s="21"/>
      <c r="BN543" s="21"/>
      <c r="BO543" s="24"/>
      <c r="BP543" s="25"/>
      <c r="BQ543" s="26"/>
    </row>
    <row r="544" spans="1:75" s="22" customFormat="1" ht="167.2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18"/>
      <c r="M544" s="20"/>
      <c r="N544" s="21"/>
      <c r="O544" s="23"/>
      <c r="P544" s="23"/>
      <c r="Q544" s="23"/>
      <c r="R544" s="23"/>
      <c r="S544" s="23"/>
      <c r="T544" s="23"/>
      <c r="U544" s="23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1"/>
      <c r="BE544" s="21"/>
      <c r="BF544" s="21"/>
      <c r="BG544" s="23"/>
      <c r="BH544" s="21"/>
      <c r="BI544" s="21"/>
      <c r="BJ544" s="21"/>
      <c r="BK544" s="21"/>
      <c r="BL544" s="23"/>
      <c r="BM544" s="21"/>
      <c r="BN544" s="21"/>
      <c r="BO544" s="24"/>
      <c r="BP544" s="25"/>
      <c r="BQ544" s="26"/>
    </row>
    <row r="545" spans="1:73" s="22" customFormat="1" ht="167.2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18"/>
      <c r="M545" s="20"/>
      <c r="N545" s="21"/>
      <c r="O545" s="23"/>
      <c r="P545" s="23"/>
      <c r="Q545" s="28"/>
      <c r="R545" s="28"/>
      <c r="S545" s="28"/>
      <c r="T545" s="28"/>
      <c r="U545" s="28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1"/>
      <c r="BE545" s="21"/>
      <c r="BF545" s="21"/>
      <c r="BG545" s="23"/>
      <c r="BH545" s="21"/>
      <c r="BI545" s="21"/>
      <c r="BJ545" s="21"/>
      <c r="BK545" s="21"/>
      <c r="BL545" s="23"/>
      <c r="BM545" s="21"/>
      <c r="BN545" s="21"/>
      <c r="BO545" s="24"/>
      <c r="BP545" s="25"/>
      <c r="BQ545" s="26"/>
    </row>
    <row r="546" spans="1:73" s="22" customFormat="1" ht="372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18"/>
      <c r="M546" s="20"/>
      <c r="N546" s="21"/>
      <c r="O546" s="18"/>
      <c r="P546" s="18"/>
      <c r="Q546" s="18"/>
      <c r="R546" s="18"/>
      <c r="S546" s="18"/>
      <c r="T546" s="18"/>
      <c r="U546" s="18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1"/>
      <c r="BE546" s="21"/>
      <c r="BF546" s="21"/>
      <c r="BG546" s="21"/>
      <c r="BH546" s="21"/>
      <c r="BI546" s="21"/>
      <c r="BJ546" s="21"/>
      <c r="BK546" s="21"/>
      <c r="BL546" s="21"/>
      <c r="BM546" s="21"/>
      <c r="BN546" s="21"/>
      <c r="BO546" s="24"/>
      <c r="BP546" s="21"/>
      <c r="BQ546" s="21"/>
      <c r="BR546" s="21"/>
      <c r="BS546" s="21"/>
    </row>
    <row r="547" spans="1:73" s="22" customFormat="1" ht="257.2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18"/>
      <c r="M547" s="20"/>
      <c r="N547" s="21"/>
      <c r="O547" s="18"/>
      <c r="P547" s="18"/>
      <c r="Q547" s="27"/>
      <c r="R547" s="27"/>
      <c r="S547" s="27"/>
      <c r="T547" s="27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"/>
      <c r="BE547" s="21"/>
      <c r="BF547" s="21"/>
      <c r="BG547" s="21"/>
      <c r="BH547" s="21"/>
      <c r="BI547" s="21"/>
      <c r="BJ547" s="21"/>
      <c r="BK547" s="21"/>
      <c r="BL547" s="21"/>
      <c r="BM547" s="21"/>
      <c r="BN547" s="21"/>
      <c r="BO547" s="24"/>
      <c r="BP547" s="21"/>
      <c r="BQ547" s="21"/>
      <c r="BR547" s="21"/>
      <c r="BS547" s="21"/>
    </row>
    <row r="548" spans="1:73" s="22" customFormat="1" ht="254.2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18"/>
      <c r="M548" s="20"/>
      <c r="N548" s="21"/>
      <c r="O548" s="18"/>
      <c r="P548" s="18"/>
      <c r="Q548" s="27"/>
      <c r="R548" s="27"/>
      <c r="S548" s="27"/>
      <c r="T548" s="27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1"/>
      <c r="BE548" s="21"/>
      <c r="BF548" s="21"/>
      <c r="BG548" s="21"/>
      <c r="BH548" s="21"/>
      <c r="BI548" s="21"/>
      <c r="BJ548" s="21"/>
      <c r="BK548" s="21"/>
      <c r="BL548" s="21"/>
      <c r="BM548" s="21"/>
      <c r="BN548" s="21"/>
      <c r="BO548" s="24"/>
      <c r="BP548" s="21"/>
      <c r="BQ548" s="21"/>
      <c r="BR548" s="21"/>
      <c r="BS548" s="21"/>
    </row>
    <row r="549" spans="1:73" s="22" customFormat="1" ht="319.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18"/>
      <c r="M549" s="20"/>
      <c r="N549" s="21"/>
      <c r="O549" s="23"/>
      <c r="P549" s="23"/>
      <c r="Q549" s="23"/>
      <c r="R549" s="23"/>
      <c r="S549" s="23"/>
      <c r="T549" s="23"/>
      <c r="U549" s="28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1"/>
      <c r="BE549" s="21"/>
      <c r="BF549" s="21"/>
      <c r="BG549" s="21"/>
      <c r="BH549" s="21"/>
      <c r="BI549" s="21"/>
      <c r="BJ549" s="21"/>
      <c r="BK549" s="21"/>
      <c r="BL549" s="21"/>
      <c r="BM549" s="21"/>
      <c r="BN549" s="21"/>
      <c r="BO549" s="24"/>
      <c r="BP549" s="21"/>
      <c r="BQ549" s="21"/>
      <c r="BR549" s="21"/>
      <c r="BS549" s="21"/>
    </row>
    <row r="550" spans="1:73" s="22" customFormat="1" ht="409.6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18"/>
      <c r="M550" s="18"/>
      <c r="N550" s="18"/>
      <c r="O550" s="28"/>
      <c r="P550" s="18"/>
      <c r="Q550" s="28"/>
      <c r="R550" s="28"/>
      <c r="S550" s="28"/>
      <c r="T550" s="28"/>
      <c r="U550" s="28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1"/>
      <c r="BE550" s="21"/>
      <c r="BF550" s="21"/>
      <c r="BG550" s="21"/>
      <c r="BH550" s="21"/>
      <c r="BI550" s="21"/>
      <c r="BJ550" s="21"/>
      <c r="BK550" s="21"/>
      <c r="BL550" s="21"/>
      <c r="BM550" s="21"/>
      <c r="BN550" s="21"/>
      <c r="BO550" s="24"/>
      <c r="BP550" s="21"/>
      <c r="BQ550" s="21"/>
      <c r="BR550" s="21"/>
      <c r="BS550" s="21"/>
    </row>
    <row r="551" spans="1:73" s="22" customFormat="1" ht="141.7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18"/>
      <c r="M551" s="20"/>
      <c r="N551" s="21"/>
      <c r="O551" s="23"/>
      <c r="P551" s="23"/>
      <c r="Q551" s="23"/>
      <c r="R551" s="23"/>
      <c r="S551" s="23"/>
      <c r="T551" s="23"/>
      <c r="U551" s="28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1"/>
      <c r="BN551" s="21"/>
      <c r="BO551" s="24"/>
      <c r="BP551" s="21"/>
      <c r="BQ551" s="21"/>
      <c r="BR551" s="21"/>
      <c r="BS551" s="21"/>
    </row>
    <row r="552" spans="1:73" s="22" customFormat="1" ht="141.7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18"/>
      <c r="M552" s="20"/>
      <c r="N552" s="18"/>
      <c r="O552" s="23"/>
      <c r="P552" s="23"/>
      <c r="Q552" s="23"/>
      <c r="R552" s="23"/>
      <c r="S552" s="23"/>
      <c r="T552" s="23"/>
      <c r="U552" s="23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1"/>
      <c r="BE552" s="21"/>
      <c r="BF552" s="21"/>
      <c r="BG552" s="21"/>
      <c r="BH552" s="21"/>
      <c r="BI552" s="21"/>
      <c r="BJ552" s="21"/>
      <c r="BK552" s="21"/>
      <c r="BL552" s="21"/>
      <c r="BM552" s="21"/>
      <c r="BN552" s="21"/>
      <c r="BO552" s="24"/>
      <c r="BP552" s="21"/>
      <c r="BQ552" s="21"/>
      <c r="BR552" s="21"/>
      <c r="BS552" s="21"/>
    </row>
    <row r="553" spans="1:73" s="22" customFormat="1" ht="292.5" customHeight="1" x14ac:dyDescent="0.45">
      <c r="A553" s="17"/>
      <c r="B553" s="18"/>
      <c r="C553" s="176"/>
      <c r="D553" s="19"/>
      <c r="E553" s="19"/>
      <c r="F553" s="20"/>
      <c r="G553" s="18"/>
      <c r="H553" s="18"/>
      <c r="I553" s="18"/>
      <c r="J553" s="18"/>
      <c r="K553" s="18"/>
      <c r="L553" s="18"/>
      <c r="M553" s="20"/>
      <c r="N553" s="21"/>
      <c r="O553" s="27"/>
      <c r="P553" s="18"/>
      <c r="Q553" s="27"/>
      <c r="R553" s="27"/>
      <c r="S553" s="27"/>
      <c r="T553" s="27"/>
      <c r="U553" s="27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1"/>
      <c r="BM553" s="21"/>
      <c r="BN553" s="21"/>
      <c r="BO553" s="24"/>
      <c r="BP553" s="21"/>
      <c r="BQ553" s="21"/>
      <c r="BR553" s="21"/>
      <c r="BS553" s="24"/>
      <c r="BT553" s="25"/>
      <c r="BU553" s="26"/>
    </row>
    <row r="554" spans="1:73" s="22" customFormat="1" ht="177" customHeight="1" x14ac:dyDescent="0.45">
      <c r="A554" s="17"/>
      <c r="B554" s="18"/>
      <c r="C554" s="176"/>
      <c r="D554" s="19"/>
      <c r="E554" s="19"/>
      <c r="F554" s="20"/>
      <c r="G554" s="18"/>
      <c r="H554" s="18"/>
      <c r="I554" s="18"/>
      <c r="J554" s="18"/>
      <c r="K554" s="18"/>
      <c r="L554" s="18"/>
      <c r="M554" s="20"/>
      <c r="N554" s="21"/>
      <c r="O554" s="18"/>
      <c r="P554" s="18"/>
      <c r="Q554" s="27"/>
      <c r="R554" s="27"/>
      <c r="S554" s="27"/>
      <c r="T554" s="27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1"/>
      <c r="BN554" s="21"/>
      <c r="BO554" s="21"/>
      <c r="BP554" s="21"/>
      <c r="BQ554" s="21"/>
      <c r="BR554" s="21"/>
      <c r="BS554" s="24"/>
      <c r="BT554" s="25"/>
      <c r="BU554" s="26"/>
    </row>
  </sheetData>
  <autoFilter ref="A2:BW67"/>
  <mergeCells count="5">
    <mergeCell ref="A1:BT1"/>
    <mergeCell ref="M22:M25"/>
    <mergeCell ref="M270:M271"/>
    <mergeCell ref="A10:N10"/>
    <mergeCell ref="J3:J9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2019-02-25T12:19:42Z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