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шаблон!$A$2:$BW$44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шаблон!$A$1:$BO$13</definedName>
  </definedNames>
  <calcPr calcId="152511"/>
</workbook>
</file>

<file path=xl/calcChain.xml><?xml version="1.0" encoding="utf-8"?>
<calcChain xmlns="http://schemas.openxmlformats.org/spreadsheetml/2006/main">
  <c r="P8" i="4" l="1"/>
  <c r="T6" i="4"/>
  <c r="S6" i="4"/>
  <c r="S8" i="4" s="1"/>
  <c r="R6" i="4"/>
  <c r="Q6" i="4"/>
  <c r="O6" i="4"/>
  <c r="P3" i="4" l="1"/>
  <c r="S3" i="4"/>
  <c r="BE3" i="4"/>
  <c r="AI3" i="4"/>
  <c r="O4" i="4"/>
  <c r="N4" i="4"/>
  <c r="N7" i="4"/>
  <c r="O7" i="4" s="1"/>
  <c r="U6" i="4"/>
  <c r="N6" i="4"/>
  <c r="U5" i="4"/>
  <c r="AM3" i="4" s="1"/>
  <c r="N5" i="4"/>
  <c r="O8" i="4" l="1"/>
  <c r="O3" i="4"/>
  <c r="AU3" i="4"/>
  <c r="BN3" i="4" s="1"/>
  <c r="R4" i="4"/>
  <c r="Q4" i="4"/>
  <c r="T4" i="4"/>
  <c r="R7" i="4"/>
  <c r="Q7" i="4"/>
  <c r="U7" i="4" s="1"/>
  <c r="T7" i="4"/>
  <c r="R8" i="4" l="1"/>
  <c r="R3" i="4"/>
  <c r="T8" i="4"/>
  <c r="T3" i="4"/>
  <c r="U4" i="4"/>
  <c r="Q8" i="4"/>
  <c r="Q3" i="4"/>
  <c r="BS3" i="4"/>
  <c r="BT3" i="4" s="1"/>
  <c r="U8" i="4" l="1"/>
  <c r="U3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S31" i="4" l="1"/>
  <c r="BT31" i="4" s="1"/>
  <c r="BS30" i="4"/>
  <c r="BT30" i="4" s="1"/>
  <c r="BS29" i="4"/>
  <c r="BT29" i="4" s="1"/>
  <c r="BS44" i="4"/>
  <c r="BT44" i="4" s="1"/>
  <c r="BS18" i="4"/>
  <c r="BT18" i="4" s="1"/>
  <c r="BS19" i="4"/>
  <c r="BT19" i="4" s="1"/>
  <c r="BS20" i="4"/>
  <c r="BT20" i="4" s="1"/>
  <c r="BS21" i="4"/>
  <c r="BT21" i="4" s="1"/>
  <c r="BS22" i="4"/>
  <c r="BT22" i="4" s="1"/>
  <c r="BS23" i="4"/>
  <c r="BT23" i="4" s="1"/>
  <c r="BS24" i="4"/>
  <c r="BT24" i="4" s="1"/>
  <c r="BS25" i="4"/>
  <c r="BT25" i="4" s="1"/>
  <c r="BS26" i="4"/>
  <c r="BT26" i="4" s="1"/>
  <c r="BS27" i="4"/>
  <c r="BT27" i="4" s="1"/>
  <c r="BS28" i="4"/>
  <c r="BT28" i="4" s="1"/>
  <c r="BS32" i="4"/>
  <c r="BT32" i="4" s="1"/>
  <c r="BS33" i="4"/>
  <c r="BT33" i="4" s="1"/>
  <c r="BS34" i="4"/>
  <c r="BT34" i="4" s="1"/>
  <c r="BS35" i="4"/>
  <c r="BT35" i="4" s="1"/>
  <c r="BS36" i="4"/>
  <c r="BT36" i="4" s="1"/>
  <c r="BS37" i="4"/>
  <c r="BT37" i="4" s="1"/>
  <c r="BS38" i="4"/>
  <c r="BT38" i="4" s="1"/>
  <c r="BS39" i="4"/>
  <c r="BT39" i="4" s="1"/>
  <c r="BS40" i="4"/>
  <c r="BT40" i="4" s="1"/>
  <c r="BS41" i="4"/>
  <c r="BT41" i="4" s="1"/>
  <c r="BS42" i="4"/>
  <c r="BT42" i="4" s="1"/>
  <c r="BS43" i="4"/>
  <c r="BT43" i="4" s="1"/>
  <c r="O75" i="2" l="1"/>
  <c r="R75" i="2"/>
  <c r="M76" i="2"/>
  <c r="N76" i="2"/>
  <c r="N75" i="2"/>
  <c r="O73" i="2"/>
  <c r="R73" i="2"/>
  <c r="M74" i="2"/>
  <c r="N74" i="2"/>
  <c r="N73" i="2" s="1"/>
  <c r="AZ70" i="2"/>
  <c r="O70" i="2"/>
  <c r="R70" i="2"/>
  <c r="N72" i="2"/>
  <c r="Q72" i="2" s="1"/>
  <c r="T71" i="2"/>
  <c r="N71" i="2"/>
  <c r="M71" i="2"/>
  <c r="O64" i="2"/>
  <c r="R64" i="2"/>
  <c r="M66" i="2"/>
  <c r="M65" i="2"/>
  <c r="N65" i="2"/>
  <c r="P65" i="2" s="1"/>
  <c r="P64" i="2" s="1"/>
  <c r="M68" i="2"/>
  <c r="N68" i="2"/>
  <c r="S68" i="2" s="1"/>
  <c r="T68" i="2" s="1"/>
  <c r="BB64" i="2" s="1"/>
  <c r="T67" i="2"/>
  <c r="AR64" i="2"/>
  <c r="T66" i="2"/>
  <c r="AJ64" i="2"/>
  <c r="O62" i="2"/>
  <c r="R62" i="2"/>
  <c r="N63" i="2"/>
  <c r="S63" i="2"/>
  <c r="S62" i="2"/>
  <c r="O55" i="2"/>
  <c r="R55" i="2"/>
  <c r="T57" i="2"/>
  <c r="AJ55" i="2"/>
  <c r="T58" i="2"/>
  <c r="AR55" i="2" s="1"/>
  <c r="M59" i="2"/>
  <c r="N59" i="2"/>
  <c r="S59" i="2" s="1"/>
  <c r="M56" i="2"/>
  <c r="N56" i="2" s="1"/>
  <c r="N55" i="2" s="1"/>
  <c r="O46" i="2"/>
  <c r="R46" i="2"/>
  <c r="N48" i="2"/>
  <c r="Q48" i="2" s="1"/>
  <c r="N40" i="2"/>
  <c r="N38" i="2" s="1"/>
  <c r="Q40" i="2"/>
  <c r="Q38" i="2" s="1"/>
  <c r="M48" i="2"/>
  <c r="M47" i="2"/>
  <c r="N47" i="2"/>
  <c r="P47" i="2" s="1"/>
  <c r="O41" i="2"/>
  <c r="R41" i="2"/>
  <c r="N42" i="2"/>
  <c r="N41" i="2"/>
  <c r="T39" i="2"/>
  <c r="AH38" i="2" s="1"/>
  <c r="M40" i="2"/>
  <c r="O38" i="2"/>
  <c r="R38" i="2"/>
  <c r="S38" i="2"/>
  <c r="N37" i="2"/>
  <c r="P37" i="2" s="1"/>
  <c r="T37" i="2" s="1"/>
  <c r="BJ35" i="2" s="1"/>
  <c r="S37" i="2"/>
  <c r="O35" i="2"/>
  <c r="R35" i="2"/>
  <c r="M37" i="2"/>
  <c r="M36" i="2"/>
  <c r="N36" i="2" s="1"/>
  <c r="S36" i="2" s="1"/>
  <c r="S35" i="2" s="1"/>
  <c r="O29" i="2"/>
  <c r="R29" i="2"/>
  <c r="Q74" i="2"/>
  <c r="Q73" i="2" s="1"/>
  <c r="Q70" i="2"/>
  <c r="Q76" i="2"/>
  <c r="Q75" i="2" s="1"/>
  <c r="P56" i="2"/>
  <c r="Q59" i="2"/>
  <c r="P40" i="2"/>
  <c r="P38" i="2" s="1"/>
  <c r="P48" i="2"/>
  <c r="T48" i="2" s="1"/>
  <c r="BF46" i="2" s="1"/>
  <c r="N62" i="2"/>
  <c r="Q65" i="2"/>
  <c r="Q64" i="2" s="1"/>
  <c r="Q68" i="2"/>
  <c r="P68" i="2"/>
  <c r="P63" i="2"/>
  <c r="P62" i="2"/>
  <c r="Q63" i="2"/>
  <c r="Q62" i="2"/>
  <c r="P46" i="2"/>
  <c r="Q37" i="2"/>
  <c r="P36" i="2"/>
  <c r="T40" i="2"/>
  <c r="T63" i="2"/>
  <c r="T31" i="2"/>
  <c r="AJ29" i="2" s="1"/>
  <c r="T32" i="2"/>
  <c r="AL29" i="2"/>
  <c r="T33" i="2"/>
  <c r="AR29" i="2"/>
  <c r="M34" i="2"/>
  <c r="N34" i="2"/>
  <c r="S34" i="2" s="1"/>
  <c r="M33" i="2"/>
  <c r="M32" i="2"/>
  <c r="M31" i="2"/>
  <c r="M30" i="2"/>
  <c r="N30" i="2"/>
  <c r="Q30" i="2" s="1"/>
  <c r="O27" i="2"/>
  <c r="R27" i="2"/>
  <c r="M28" i="2"/>
  <c r="N28" i="2"/>
  <c r="S28" i="2" s="1"/>
  <c r="S27" i="2" s="1"/>
  <c r="O25" i="2"/>
  <c r="R25" i="2"/>
  <c r="M26" i="2"/>
  <c r="N26" i="2"/>
  <c r="S26" i="2" s="1"/>
  <c r="O23" i="2"/>
  <c r="R23" i="2"/>
  <c r="M24" i="2"/>
  <c r="N24" i="2"/>
  <c r="S24" i="2" s="1"/>
  <c r="S23" i="2" s="1"/>
  <c r="O21" i="2"/>
  <c r="R21" i="2"/>
  <c r="S21" i="2"/>
  <c r="N22" i="2"/>
  <c r="Q22" i="2" s="1"/>
  <c r="N21" i="2"/>
  <c r="M22" i="2"/>
  <c r="O16" i="2"/>
  <c r="R16" i="2"/>
  <c r="M17" i="2"/>
  <c r="N17" i="2" s="1"/>
  <c r="O11" i="2"/>
  <c r="R11" i="2"/>
  <c r="M12" i="2"/>
  <c r="N12" i="2" s="1"/>
  <c r="R8" i="2"/>
  <c r="O8" i="2"/>
  <c r="N10" i="2"/>
  <c r="M10" i="2"/>
  <c r="M9" i="2"/>
  <c r="N9" i="2"/>
  <c r="N23" i="2"/>
  <c r="S25" i="2"/>
  <c r="N25" i="2"/>
  <c r="N29" i="2"/>
  <c r="S30" i="2"/>
  <c r="S29" i="2" s="1"/>
  <c r="P34" i="2"/>
  <c r="Q28" i="2"/>
  <c r="Q27" i="2"/>
  <c r="P24" i="2"/>
  <c r="P22" i="2"/>
  <c r="P21" i="2" s="1"/>
  <c r="M44" i="2"/>
  <c r="N44" i="2"/>
  <c r="Q44" i="2" s="1"/>
  <c r="Q43" i="2" s="1"/>
  <c r="R43" i="2"/>
  <c r="O43" i="2"/>
  <c r="S44" i="2"/>
  <c r="S43" i="2" s="1"/>
  <c r="P44" i="2"/>
  <c r="T44" i="2" s="1"/>
  <c r="P43" i="2"/>
  <c r="M80" i="2"/>
  <c r="T80" i="2"/>
  <c r="N80" i="2"/>
  <c r="N79" i="2"/>
  <c r="S79" i="2"/>
  <c r="R79" i="2"/>
  <c r="Q79" i="2"/>
  <c r="P79" i="2"/>
  <c r="O79" i="2"/>
  <c r="M78" i="2"/>
  <c r="N78" i="2"/>
  <c r="P78" i="2" s="1"/>
  <c r="R77" i="2"/>
  <c r="O77" i="2"/>
  <c r="BD79" i="2"/>
  <c r="BK79" i="2"/>
  <c r="T79" i="2"/>
  <c r="Q78" i="2"/>
  <c r="Q77" i="2" s="1"/>
  <c r="N77" i="2"/>
  <c r="S78" i="2"/>
  <c r="S77" i="2"/>
  <c r="T78" i="2"/>
  <c r="BB77" i="2" s="1"/>
  <c r="BK77" i="2" s="1"/>
  <c r="P77" i="2"/>
  <c r="M83" i="2"/>
  <c r="N83" i="2"/>
  <c r="M82" i="2"/>
  <c r="N82" i="2"/>
  <c r="R81" i="2"/>
  <c r="O81" i="2"/>
  <c r="M52" i="2"/>
  <c r="N52" i="2"/>
  <c r="Q52" i="2" s="1"/>
  <c r="R51" i="2"/>
  <c r="O51" i="2"/>
  <c r="M50" i="2"/>
  <c r="N50" i="2"/>
  <c r="N49" i="2" s="1"/>
  <c r="R49" i="2"/>
  <c r="O49" i="2"/>
  <c r="Q82" i="2"/>
  <c r="S82" i="2"/>
  <c r="P82" i="2"/>
  <c r="Q51" i="2"/>
  <c r="N51" i="2"/>
  <c r="P52" i="2"/>
  <c r="Q50" i="2"/>
  <c r="Q49" i="2"/>
  <c r="P50" i="2"/>
  <c r="M5" i="2"/>
  <c r="M4" i="2"/>
  <c r="N5" i="2"/>
  <c r="Q5" i="2" s="1"/>
  <c r="Q3" i="2" s="1"/>
  <c r="S5" i="2"/>
  <c r="S3" i="2" s="1"/>
  <c r="T4" i="2"/>
  <c r="R3" i="2"/>
  <c r="O3" i="2"/>
  <c r="P51" i="2"/>
  <c r="P49" i="2"/>
  <c r="P5" i="2"/>
  <c r="M86" i="2"/>
  <c r="M85" i="2"/>
  <c r="N85" i="2" s="1"/>
  <c r="S85" i="2" s="1"/>
  <c r="S84" i="2" s="1"/>
  <c r="N86" i="2"/>
  <c r="P86" i="2"/>
  <c r="T86" i="2" s="1"/>
  <c r="BF84" i="2" s="1"/>
  <c r="R84" i="2"/>
  <c r="O84" i="2"/>
  <c r="Q85" i="2"/>
  <c r="Q86" i="2"/>
  <c r="M61" i="2"/>
  <c r="N61" i="2" s="1"/>
  <c r="N60" i="2" s="1"/>
  <c r="R60" i="2"/>
  <c r="O60" i="2"/>
  <c r="M54" i="2"/>
  <c r="N54" i="2" s="1"/>
  <c r="Q54" i="2" s="1"/>
  <c r="R53" i="2"/>
  <c r="O53" i="2"/>
  <c r="M20" i="2"/>
  <c r="M19" i="2"/>
  <c r="N20" i="2"/>
  <c r="Q20" i="2"/>
  <c r="Q18" i="2"/>
  <c r="T19" i="2"/>
  <c r="AZ18" i="2"/>
  <c r="BK18" i="2" s="1"/>
  <c r="R18" i="2"/>
  <c r="O18" i="2"/>
  <c r="M14" i="2"/>
  <c r="N14" i="2"/>
  <c r="N13" i="2" s="1"/>
  <c r="Q14" i="2"/>
  <c r="Q13" i="2"/>
  <c r="R13" i="2"/>
  <c r="O13" i="2"/>
  <c r="M7" i="2"/>
  <c r="N7" i="2"/>
  <c r="S6" i="2"/>
  <c r="R6" i="2"/>
  <c r="O6" i="2"/>
  <c r="N19" i="2"/>
  <c r="N18" i="2" s="1"/>
  <c r="Q84" i="2"/>
  <c r="Q61" i="2"/>
  <c r="Q60" i="2" s="1"/>
  <c r="S61" i="2"/>
  <c r="S60" i="2"/>
  <c r="P61" i="2"/>
  <c r="Q53" i="2"/>
  <c r="N53" i="2"/>
  <c r="S54" i="2"/>
  <c r="T54" i="2" s="1"/>
  <c r="S53" i="2"/>
  <c r="P54" i="2"/>
  <c r="P20" i="2"/>
  <c r="S20" i="2"/>
  <c r="S18" i="2"/>
  <c r="P14" i="2"/>
  <c r="T14" i="2" s="1"/>
  <c r="BB13" i="2" s="1"/>
  <c r="BK13" i="2" s="1"/>
  <c r="S14" i="2"/>
  <c r="S13" i="2"/>
  <c r="P60" i="2"/>
  <c r="P53" i="2"/>
  <c r="T20" i="2"/>
  <c r="P18" i="2"/>
  <c r="P13" i="2"/>
  <c r="T18" i="2"/>
  <c r="BB18" i="2"/>
  <c r="T13" i="2"/>
  <c r="T53" i="2" l="1"/>
  <c r="BB53" i="2"/>
  <c r="BK53" i="2" s="1"/>
  <c r="P7" i="2"/>
  <c r="N6" i="2"/>
  <c r="Q7" i="2"/>
  <c r="Q6" i="2" s="1"/>
  <c r="Q83" i="2"/>
  <c r="Q81" i="2" s="1"/>
  <c r="P83" i="2"/>
  <c r="Q9" i="2"/>
  <c r="S9" i="2"/>
  <c r="S8" i="2" s="1"/>
  <c r="N8" i="2"/>
  <c r="BB38" i="2"/>
  <c r="BK38" i="2" s="1"/>
  <c r="T38" i="2"/>
  <c r="T43" i="2"/>
  <c r="BB43" i="2"/>
  <c r="BK43" i="2" s="1"/>
  <c r="N16" i="2"/>
  <c r="P17" i="2"/>
  <c r="Q17" i="2"/>
  <c r="Q16" i="2" s="1"/>
  <c r="S17" i="2"/>
  <c r="S16" i="2" s="1"/>
  <c r="N4" i="2"/>
  <c r="N3" i="2" s="1"/>
  <c r="AZ3" i="2"/>
  <c r="S81" i="2"/>
  <c r="T82" i="2"/>
  <c r="P9" i="2"/>
  <c r="P23" i="2"/>
  <c r="T24" i="2"/>
  <c r="S12" i="2"/>
  <c r="S11" i="2" s="1"/>
  <c r="P12" i="2"/>
  <c r="Q21" i="2"/>
  <c r="T22" i="2"/>
  <c r="Q29" i="2"/>
  <c r="T61" i="2"/>
  <c r="Q12" i="2"/>
  <c r="Q11" i="2" s="1"/>
  <c r="N11" i="2"/>
  <c r="P10" i="2"/>
  <c r="Q10" i="2"/>
  <c r="T62" i="2"/>
  <c r="BB62" i="2"/>
  <c r="BK62" i="2" s="1"/>
  <c r="P35" i="2"/>
  <c r="T36" i="2"/>
  <c r="N35" i="2"/>
  <c r="S65" i="2"/>
  <c r="S64" i="2" s="1"/>
  <c r="S47" i="2"/>
  <c r="S46" i="2" s="1"/>
  <c r="P72" i="2"/>
  <c r="N70" i="2"/>
  <c r="Q42" i="2"/>
  <c r="Q41" i="2" s="1"/>
  <c r="P42" i="2"/>
  <c r="S76" i="2"/>
  <c r="S75" i="2" s="1"/>
  <c r="P76" i="2"/>
  <c r="T5" i="2"/>
  <c r="BB3" i="2" s="1"/>
  <c r="N81" i="2"/>
  <c r="N43" i="2"/>
  <c r="Q26" i="2"/>
  <c r="Q25" i="2" s="1"/>
  <c r="P28" i="2"/>
  <c r="P30" i="2"/>
  <c r="N27" i="2"/>
  <c r="S56" i="2"/>
  <c r="S55" i="2" s="1"/>
  <c r="N46" i="2"/>
  <c r="N64" i="2"/>
  <c r="S74" i="2"/>
  <c r="S73" i="2" s="1"/>
  <c r="P85" i="2"/>
  <c r="N84" i="2"/>
  <c r="P3" i="2"/>
  <c r="S50" i="2"/>
  <c r="S52" i="2"/>
  <c r="S51" i="2" s="1"/>
  <c r="T77" i="2"/>
  <c r="Q24" i="2"/>
  <c r="Q23" i="2" s="1"/>
  <c r="P26" i="2"/>
  <c r="Q34" i="2"/>
  <c r="T34" i="2" s="1"/>
  <c r="BB29" i="2" s="1"/>
  <c r="T65" i="2"/>
  <c r="Q36" i="2"/>
  <c r="Q35" i="2" s="1"/>
  <c r="Q47" i="2"/>
  <c r="Q46" i="2" s="1"/>
  <c r="P59" i="2"/>
  <c r="T59" i="2" s="1"/>
  <c r="BB55" i="2" s="1"/>
  <c r="Q56" i="2"/>
  <c r="Q55" i="2" s="1"/>
  <c r="S72" i="2"/>
  <c r="S70" i="2" s="1"/>
  <c r="P74" i="2"/>
  <c r="S42" i="2"/>
  <c r="S41" i="2" s="1"/>
  <c r="T64" i="2" l="1"/>
  <c r="AF64" i="2"/>
  <c r="BK64" i="2" s="1"/>
  <c r="T30" i="2"/>
  <c r="P29" i="2"/>
  <c r="P70" i="2"/>
  <c r="T72" i="2"/>
  <c r="BB81" i="2"/>
  <c r="T81" i="2"/>
  <c r="T17" i="2"/>
  <c r="P16" i="2"/>
  <c r="P84" i="2"/>
  <c r="T85" i="2"/>
  <c r="P27" i="2"/>
  <c r="T28" i="2"/>
  <c r="T52" i="2"/>
  <c r="P41" i="2"/>
  <c r="T42" i="2"/>
  <c r="T35" i="2"/>
  <c r="BB35" i="2"/>
  <c r="BK35" i="2" s="1"/>
  <c r="T60" i="2"/>
  <c r="BB60" i="2"/>
  <c r="BK60" i="2" s="1"/>
  <c r="BH21" i="2"/>
  <c r="BK21" i="2" s="1"/>
  <c r="T21" i="2"/>
  <c r="T23" i="2"/>
  <c r="BB23" i="2"/>
  <c r="BK23" i="2" s="1"/>
  <c r="T47" i="2"/>
  <c r="Q8" i="2"/>
  <c r="T74" i="2"/>
  <c r="P73" i="2"/>
  <c r="P25" i="2"/>
  <c r="T26" i="2"/>
  <c r="S49" i="2"/>
  <c r="T50" i="2"/>
  <c r="T56" i="2"/>
  <c r="T10" i="2"/>
  <c r="BF8" i="2" s="1"/>
  <c r="T3" i="2"/>
  <c r="P81" i="2"/>
  <c r="T83" i="2"/>
  <c r="BF81" i="2" s="1"/>
  <c r="P6" i="2"/>
  <c r="T7" i="2"/>
  <c r="P75" i="2"/>
  <c r="T76" i="2"/>
  <c r="P55" i="2"/>
  <c r="P11" i="2"/>
  <c r="T12" i="2"/>
  <c r="P8" i="2"/>
  <c r="T9" i="2"/>
  <c r="BK3" i="2"/>
  <c r="T8" i="2" l="1"/>
  <c r="BB8" i="2"/>
  <c r="BK8" i="2" s="1"/>
  <c r="T25" i="2"/>
  <c r="BB25" i="2"/>
  <c r="BK25" i="2" s="1"/>
  <c r="BB51" i="2"/>
  <c r="BK51" i="2" s="1"/>
  <c r="T51" i="2"/>
  <c r="T75" i="2"/>
  <c r="BB75" i="2"/>
  <c r="BK75" i="2" s="1"/>
  <c r="T55" i="2"/>
  <c r="AF55" i="2"/>
  <c r="BK55" i="2" s="1"/>
  <c r="BB46" i="2"/>
  <c r="BK46" i="2" s="1"/>
  <c r="T46" i="2"/>
  <c r="T27" i="2"/>
  <c r="BB27" i="2"/>
  <c r="BK27" i="2" s="1"/>
  <c r="BK81" i="2"/>
  <c r="AF29" i="2"/>
  <c r="BK29" i="2" s="1"/>
  <c r="T29" i="2"/>
  <c r="T11" i="2"/>
  <c r="BB11" i="2"/>
  <c r="BK11" i="2" s="1"/>
  <c r="T49" i="2"/>
  <c r="BB49" i="2"/>
  <c r="BK49" i="2" s="1"/>
  <c r="BB41" i="2"/>
  <c r="BK41" i="2" s="1"/>
  <c r="T41" i="2"/>
  <c r="BB70" i="2"/>
  <c r="BK70" i="2" s="1"/>
  <c r="T70" i="2"/>
  <c r="BH6" i="2"/>
  <c r="BK6" i="2" s="1"/>
  <c r="T6" i="2"/>
  <c r="T73" i="2"/>
  <c r="BB73" i="2"/>
  <c r="BK73" i="2" s="1"/>
  <c r="BB84" i="2"/>
  <c r="BK84" i="2" s="1"/>
  <c r="T84" i="2"/>
  <c r="BB16" i="2"/>
  <c r="BK16" i="2" s="1"/>
  <c r="T16" i="2"/>
</calcChain>
</file>

<file path=xl/sharedStrings.xml><?xml version="1.0" encoding="utf-8"?>
<sst xmlns="http://schemas.openxmlformats.org/spreadsheetml/2006/main" count="507" uniqueCount="355">
  <si>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</si>
  <si>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</si>
  <si>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</si>
  <si>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</si>
  <si>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</si>
  <si>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</si>
  <si>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</si>
  <si>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</si>
  <si>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</si>
  <si>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</si>
  <si>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</si>
  <si>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</si>
  <si>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</si>
  <si>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</si>
  <si>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</si>
  <si>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</si>
  <si>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</si>
  <si>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</si>
  <si>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</si>
  <si>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</si>
  <si>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</si>
  <si>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</si>
  <si>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</si>
  <si>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</si>
  <si>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</si>
  <si>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</si>
  <si>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</si>
  <si>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</si>
  <si>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</si>
  <si>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</si>
  <si>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</si>
  <si>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</si>
  <si>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</si>
  <si>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</si>
  <si>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</si>
  <si>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</si>
  <si>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</si>
  <si>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</si>
  <si>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</si>
  <si>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</si>
  <si>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</si>
  <si>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</si>
  <si>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</si>
  <si>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</si>
  <si>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</si>
  <si>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</si>
  <si>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</si>
  <si>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</si>
  <si>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</si>
  <si>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</si>
  <si>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</si>
  <si>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</si>
  <si>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</si>
  <si>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</si>
  <si>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</si>
  <si>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</si>
  <si>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</si>
  <si>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</si>
  <si>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</si>
  <si>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</si>
  <si>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</si>
  <si>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</si>
  <si>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</si>
  <si>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</si>
  <si>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</si>
  <si>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</si>
  <si>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</si>
  <si>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</si>
  <si>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</si>
  <si>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</si>
  <si>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</si>
  <si>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</si>
  <si>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</si>
  <si>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</si>
  <si>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</si>
  <si>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</si>
  <si>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</si>
  <si>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</si>
  <si>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</si>
  <si>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</si>
  <si>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</si>
  <si>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</si>
  <si>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</si>
  <si>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</si>
  <si>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</si>
  <si>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</si>
  <si>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</si>
  <si>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</si>
  <si>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</si>
  <si>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</si>
  <si>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</si>
  <si>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</si>
  <si>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</si>
  <si>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</si>
  <si>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</si>
  <si>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</si>
  <si>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</si>
  <si>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</si>
  <si>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</si>
  <si>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</si>
  <si>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</si>
  <si>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</si>
  <si>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</si>
  <si>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</si>
  <si>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</si>
  <si>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</si>
  <si>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</si>
  <si>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</si>
  <si>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</si>
  <si>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</si>
  <si>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</si>
  <si>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</si>
  <si>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</si>
  <si>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</si>
  <si>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</si>
  <si>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</si>
  <si>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</si>
  <si>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</si>
  <si>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</si>
  <si>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</si>
  <si>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</si>
  <si>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</si>
  <si>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</si>
  <si>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</si>
  <si>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</si>
  <si>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</si>
  <si>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</si>
  <si>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</si>
  <si>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</si>
  <si>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</si>
  <si>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</si>
  <si>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</si>
  <si>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</si>
  <si>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</si>
  <si>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</si>
  <si>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</si>
  <si>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</si>
  <si>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</si>
  <si>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</si>
  <si>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</si>
  <si>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</si>
  <si>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</si>
  <si>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</si>
  <si>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</si>
  <si>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</si>
  <si>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</si>
  <si>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</si>
  <si>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</si>
  <si>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</si>
  <si>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</si>
  <si>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</si>
  <si>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</si>
  <si>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</si>
  <si>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</si>
  <si>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</si>
  <si>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</si>
  <si>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</si>
  <si>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</si>
  <si>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</si>
  <si>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</si>
  <si>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</si>
  <si>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</si>
  <si>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</si>
  <si>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</si>
  <si>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</si>
  <si>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</si>
  <si>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</si>
  <si>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</si>
  <si>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</si>
  <si>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</si>
  <si>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</si>
  <si>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</si>
  <si>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</si>
  <si>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</si>
  <si>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</si>
  <si>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</si>
  <si>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</si>
  <si>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</si>
  <si>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</si>
  <si>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</si>
  <si>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</si>
  <si>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</si>
  <si>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</si>
  <si>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</si>
  <si>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</si>
  <si>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</si>
  <si>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</si>
  <si>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</si>
  <si>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</si>
  <si>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</si>
  <si>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</si>
  <si>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</si>
  <si>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</si>
  <si>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</si>
  <si>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</si>
  <si>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</si>
  <si>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</si>
  <si>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</si>
  <si>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</si>
  <si>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</si>
  <si>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</si>
  <si>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</si>
  <si>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</si>
  <si>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</si>
  <si>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</si>
  <si>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</si>
  <si>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</si>
  <si>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</si>
  <si>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</si>
  <si>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</si>
  <si>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</si>
  <si>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</si>
  <si>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</si>
  <si>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</si>
  <si>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</si>
  <si>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</si>
  <si>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</si>
  <si>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</si>
  <si>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</si>
  <si>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</si>
  <si>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</si>
  <si>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</si>
  <si>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</si>
  <si>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</si>
  <si>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</si>
  <si>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</si>
  <si>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</si>
  <si>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</si>
  <si>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</si>
  <si>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</si>
  <si>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</si>
  <si>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</si>
  <si>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</si>
  <si>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</si>
  <si>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</si>
  <si>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</si>
  <si>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</si>
  <si>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</si>
  <si>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</si>
  <si>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</si>
  <si>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</si>
  <si>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</si>
  <si>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</si>
  <si>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</si>
  <si>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</si>
  <si>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</si>
  <si>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</si>
  <si>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</si>
  <si>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</si>
  <si>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</si>
  <si>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</si>
  <si>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</si>
  <si>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</si>
  <si>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</si>
  <si>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</si>
  <si>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</si>
  <si>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</si>
  <si>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</si>
  <si>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</si>
  <si>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</si>
  <si>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</si>
  <si>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</si>
  <si>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</si>
  <si>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</si>
  <si>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</si>
  <si>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</si>
  <si>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</si>
  <si>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</si>
  <si>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</si>
  <si>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</si>
  <si>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</si>
  <si>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</si>
  <si>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</si>
  <si>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</si>
  <si>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</si>
  <si>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</si>
  <si>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</si>
  <si>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</si>
  <si>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</si>
  <si>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</si>
  <si>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</si>
  <si>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</si>
  <si>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</si>
  <si>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</si>
  <si>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</si>
  <si>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</si>
  <si>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</si>
  <si>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</si>
  <si>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</si>
  <si>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</si>
  <si>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</si>
  <si>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</si>
  <si>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</si>
  <si>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</si>
  <si>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</si>
  <si>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</si>
  <si>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</si>
  <si>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</si>
  <si>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</si>
  <si>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</si>
  <si>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</si>
  <si>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</si>
  <si>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</si>
  <si>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</si>
  <si>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</si>
  <si>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</si>
  <si>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</si>
  <si>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</si>
  <si>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</si>
  <si>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</si>
  <si>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</si>
  <si>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</si>
  <si>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</si>
  <si>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</si>
  <si>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</si>
  <si>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</si>
  <si>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</si>
  <si>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</si>
  <si>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</si>
  <si>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</si>
  <si>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</si>
  <si>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</si>
  <si>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</si>
  <si>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</si>
  <si>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</si>
  <si>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</si>
  <si>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</si>
  <si>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</si>
  <si>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</si>
  <si>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</si>
  <si>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</si>
  <si>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</si>
  <si>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</si>
  <si>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</si>
  <si>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</si>
  <si>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</si>
  <si>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</si>
  <si>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41782663 (ЦЭС-17398/2019)</t>
  </si>
  <si>
    <t>ООО "АГРОТЕХНИК"</t>
  </si>
  <si>
    <t>Курская обл., Курский р-н, х. Кислино, кад.:46:11:170608:687</t>
  </si>
  <si>
    <t>строительство воздушной линии электропередачи 10 кВ защищенным проводом – ответвления протяженностью 0,015 км от опоры № 12-11 существующей ВЛ-10 кВ № 412.16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проектировании;
- монтаж одного линейного разъединителя 10 кВ на концевой опоре проектируемого ответвления от ВЛ-10 кВ № 412.16 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0,005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 с одним силовым трансформатором мощностью 100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</si>
  <si>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412.16  в части монтажа ответвительной арматуры в точке врезки (объем реконструкции уточнить при проектировании).</t>
  </si>
  <si>
    <t>"Ведение бизнеса".</t>
  </si>
  <si>
    <t>КТП 100 кВА со шкафом АСКУЭ в комплекте с УСПД (МЭК-104)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</si>
  <si>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133 от 15 до 150 кВт (Ц-17398) Doing Business») </t>
  </si>
  <si>
    <t>КТП 100 кВА - 1 шт.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</si>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</sst>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4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  <font>
      <sz val="30"/>
      <color theme="1"/>
      <name val="Arial"/>
      <family val="2"/>
      <charset val="204"/>
    </font>
    <font>
      <sz val="30"/>
      <name val="Arial"/>
      <family val="2"/>
      <charset val="204"/>
    </font>
    <font>
      <sz val="3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64" fontId="19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2" fontId="19" fillId="0" borderId="4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164" fontId="19" fillId="0" borderId="7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14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164" fontId="21" fillId="0" borderId="3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68" fontId="23" fillId="0" borderId="5" xfId="0" applyNumberFormat="1" applyFont="1" applyFill="1" applyBorder="1" applyAlignment="1" applyProtection="1">
      <alignment horizontal="right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168" fontId="21" fillId="0" borderId="0" xfId="0" applyNumberFormat="1" applyFont="1" applyFill="1" applyAlignment="1">
      <alignment horizontal="center" vertical="center" wrapText="1"/>
    </xf>
    <xf numFmtId="164" fontId="21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2" fillId="0" borderId="4" xfId="0" applyNumberFormat="1" applyFont="1" applyFill="1" applyBorder="1" applyAlignment="1">
      <alignment horizontal="center" vertical="center" wrapText="1"/>
    </xf>
    <xf numFmtId="0" fontId="22" fillId="0" borderId="7" xfId="0" applyNumberFormat="1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8" fillId="0" borderId="10" xfId="0" applyNumberFormat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3">O12</f>
        <v>0</v>
      </c>
      <c r="P11" s="97">
        <f t="shared" si="3"/>
        <v>2.6424000000000003</v>
      </c>
      <c r="Q11" s="97">
        <f t="shared" si="3"/>
        <v>28.405799999999999</v>
      </c>
      <c r="R11" s="97">
        <f t="shared" si="3"/>
        <v>0</v>
      </c>
      <c r="S11" s="97">
        <f t="shared" si="3"/>
        <v>1.9818</v>
      </c>
      <c r="T11" s="97">
        <f t="shared" si="3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4">SUM(O14)</f>
        <v>0</v>
      </c>
      <c r="P13" s="86">
        <f t="shared" si="4"/>
        <v>13.212000000000002</v>
      </c>
      <c r="Q13" s="86">
        <f t="shared" si="4"/>
        <v>142.029</v>
      </c>
      <c r="R13" s="86">
        <f t="shared" si="4"/>
        <v>0</v>
      </c>
      <c r="S13" s="86">
        <f t="shared" si="4"/>
        <v>9.9090000000000007</v>
      </c>
      <c r="T13" s="86">
        <f t="shared" si="4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5">O17</f>
        <v>0</v>
      </c>
      <c r="P16" s="97">
        <f t="shared" si="5"/>
        <v>6.1656000000000004</v>
      </c>
      <c r="Q16" s="97">
        <f t="shared" si="5"/>
        <v>66.280200000000008</v>
      </c>
      <c r="R16" s="97">
        <f t="shared" si="5"/>
        <v>0</v>
      </c>
      <c r="S16" s="97">
        <f t="shared" si="5"/>
        <v>4.6242000000000001</v>
      </c>
      <c r="T16" s="97">
        <f t="shared" si="5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6">SUM(O19:O20)</f>
        <v>0</v>
      </c>
      <c r="P18" s="132">
        <f t="shared" si="6"/>
        <v>23.672672000000006</v>
      </c>
      <c r="Q18" s="132">
        <f t="shared" si="6"/>
        <v>252.27622400000001</v>
      </c>
      <c r="R18" s="132">
        <f t="shared" si="6"/>
        <v>2.72</v>
      </c>
      <c r="S18" s="132">
        <f t="shared" si="6"/>
        <v>17.559504</v>
      </c>
      <c r="T18" s="132">
        <f t="shared" si="6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7">O22</f>
        <v>0</v>
      </c>
      <c r="P21" s="122">
        <f t="shared" si="7"/>
        <v>7.2937919999999998</v>
      </c>
      <c r="Q21" s="122">
        <f t="shared" si="7"/>
        <v>83.878608</v>
      </c>
      <c r="R21" s="122">
        <f t="shared" si="7"/>
        <v>0</v>
      </c>
      <c r="S21" s="122">
        <f t="shared" si="7"/>
        <v>0</v>
      </c>
      <c r="T21" s="122">
        <f t="shared" si="7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8">O24</f>
        <v>0</v>
      </c>
      <c r="P23" s="97">
        <f t="shared" si="8"/>
        <v>11.4504</v>
      </c>
      <c r="Q23" s="97">
        <f t="shared" si="8"/>
        <v>123.09179999999999</v>
      </c>
      <c r="R23" s="97">
        <f t="shared" si="8"/>
        <v>0</v>
      </c>
      <c r="S23" s="97">
        <f t="shared" si="8"/>
        <v>8.5877999999999997</v>
      </c>
      <c r="T23" s="97">
        <f t="shared" si="8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9">O26</f>
        <v>0</v>
      </c>
      <c r="P25" s="121">
        <f t="shared" si="9"/>
        <v>7.9272</v>
      </c>
      <c r="Q25" s="121">
        <f t="shared" si="9"/>
        <v>85.217399999999998</v>
      </c>
      <c r="R25" s="121">
        <f t="shared" si="9"/>
        <v>0</v>
      </c>
      <c r="S25" s="121">
        <f t="shared" si="9"/>
        <v>5.9454000000000002</v>
      </c>
      <c r="T25" s="121">
        <f t="shared" si="9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0">O28</f>
        <v>0</v>
      </c>
      <c r="P27" s="122">
        <f t="shared" si="10"/>
        <v>7.0464000000000002</v>
      </c>
      <c r="Q27" s="122">
        <f t="shared" si="10"/>
        <v>75.748800000000003</v>
      </c>
      <c r="R27" s="122">
        <f t="shared" si="10"/>
        <v>0</v>
      </c>
      <c r="S27" s="122">
        <f t="shared" si="10"/>
        <v>5.2847999999999997</v>
      </c>
      <c r="T27" s="122">
        <f t="shared" si="10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1">O30+O31+O32+O33+O34</f>
        <v>0</v>
      </c>
      <c r="P29" s="146">
        <f t="shared" si="11"/>
        <v>330.72879999999998</v>
      </c>
      <c r="Q29" s="146">
        <f t="shared" si="11"/>
        <v>3647.2205999999996</v>
      </c>
      <c r="R29" s="146">
        <f t="shared" si="11"/>
        <v>282.39</v>
      </c>
      <c r="S29" s="146">
        <f t="shared" si="11"/>
        <v>141.09059999999997</v>
      </c>
      <c r="T29" s="146">
        <f t="shared" si="11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>P32+Q32+R32+S32</f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>P33+Q33+R33+S33</f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2">O36+O37</f>
        <v>0</v>
      </c>
      <c r="P35" s="146">
        <f t="shared" si="12"/>
        <v>29.066400000000002</v>
      </c>
      <c r="Q35" s="146">
        <f t="shared" si="12"/>
        <v>312.46379999999999</v>
      </c>
      <c r="R35" s="146">
        <f t="shared" si="12"/>
        <v>0</v>
      </c>
      <c r="S35" s="146">
        <f t="shared" si="12"/>
        <v>21.799800000000001</v>
      </c>
      <c r="T35" s="146">
        <f t="shared" si="12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3">O39+O40</f>
        <v>0</v>
      </c>
      <c r="P38" s="86">
        <f t="shared" si="13"/>
        <v>3.4176359999999999</v>
      </c>
      <c r="Q38" s="86">
        <f t="shared" si="13"/>
        <v>39.012814000000006</v>
      </c>
      <c r="R38" s="86">
        <f t="shared" si="13"/>
        <v>0</v>
      </c>
      <c r="S38" s="86">
        <f t="shared" si="13"/>
        <v>1.9</v>
      </c>
      <c r="T38" s="86">
        <f t="shared" si="13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4">O42</f>
        <v>0</v>
      </c>
      <c r="P41" s="86">
        <f t="shared" si="14"/>
        <v>3.5232000000000001</v>
      </c>
      <c r="Q41" s="86">
        <f t="shared" si="14"/>
        <v>37.874400000000001</v>
      </c>
      <c r="R41" s="86">
        <f t="shared" si="14"/>
        <v>0</v>
      </c>
      <c r="S41" s="86">
        <f t="shared" si="14"/>
        <v>2.6423999999999999</v>
      </c>
      <c r="T41" s="86">
        <f t="shared" si="14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5">SUM(O44)</f>
        <v>0</v>
      </c>
      <c r="P43" s="132">
        <f t="shared" si="15"/>
        <v>13.212000000000002</v>
      </c>
      <c r="Q43" s="132">
        <f t="shared" si="15"/>
        <v>142.029</v>
      </c>
      <c r="R43" s="132">
        <f t="shared" si="15"/>
        <v>0</v>
      </c>
      <c r="S43" s="132">
        <f t="shared" si="15"/>
        <v>9.9090000000000007</v>
      </c>
      <c r="T43" s="131">
        <f t="shared" si="15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6">O47+O48</f>
        <v>0</v>
      </c>
      <c r="P46" s="86">
        <f t="shared" si="16"/>
        <v>5.0736640000000008</v>
      </c>
      <c r="Q46" s="86">
        <f t="shared" si="16"/>
        <v>56.365335999999999</v>
      </c>
      <c r="R46" s="86">
        <f t="shared" si="16"/>
        <v>0</v>
      </c>
      <c r="S46" s="86">
        <f t="shared" si="16"/>
        <v>1.9818</v>
      </c>
      <c r="T46" s="86">
        <f t="shared" si="16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17">SUM(O50)</f>
        <v>0</v>
      </c>
      <c r="P49" s="97">
        <f t="shared" si="17"/>
        <v>4.4040000000000008</v>
      </c>
      <c r="Q49" s="97">
        <f t="shared" si="17"/>
        <v>47.343000000000004</v>
      </c>
      <c r="R49" s="97">
        <f t="shared" si="17"/>
        <v>0</v>
      </c>
      <c r="S49" s="97">
        <f t="shared" si="17"/>
        <v>3.3029999999999999</v>
      </c>
      <c r="T49" s="97">
        <f t="shared" si="17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18">SUM(O52)</f>
        <v>0</v>
      </c>
      <c r="P51" s="97">
        <f t="shared" si="18"/>
        <v>3.5232000000000001</v>
      </c>
      <c r="Q51" s="97">
        <f t="shared" si="18"/>
        <v>37.874400000000001</v>
      </c>
      <c r="R51" s="97">
        <f t="shared" si="18"/>
        <v>0</v>
      </c>
      <c r="S51" s="97">
        <f t="shared" si="18"/>
        <v>2.6423999999999999</v>
      </c>
      <c r="T51" s="97">
        <f t="shared" si="18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19">SUM(O54)</f>
        <v>0</v>
      </c>
      <c r="P53" s="132">
        <f t="shared" si="19"/>
        <v>19.377600000000001</v>
      </c>
      <c r="Q53" s="132">
        <f t="shared" si="19"/>
        <v>208.3092</v>
      </c>
      <c r="R53" s="132">
        <f t="shared" si="19"/>
        <v>0</v>
      </c>
      <c r="S53" s="132">
        <f t="shared" si="19"/>
        <v>14.533199999999999</v>
      </c>
      <c r="T53" s="132">
        <f t="shared" si="19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0">O56+O57+O58+O59</f>
        <v>0</v>
      </c>
      <c r="P55" s="147">
        <f t="shared" si="20"/>
        <v>38.634</v>
      </c>
      <c r="Q55" s="147">
        <f t="shared" si="20"/>
        <v>307.87400000000002</v>
      </c>
      <c r="R55" s="147">
        <f t="shared" si="20"/>
        <v>282.39</v>
      </c>
      <c r="S55" s="147">
        <f t="shared" si="20"/>
        <v>21.451999999999998</v>
      </c>
      <c r="T55" s="147">
        <f t="shared" si="20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>P58+Q58+R58+S58</f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1">SUM(O61)</f>
        <v>0</v>
      </c>
      <c r="P60" s="147">
        <f t="shared" si="21"/>
        <v>7.9272</v>
      </c>
      <c r="Q60" s="147">
        <f t="shared" si="21"/>
        <v>85.217399999999998</v>
      </c>
      <c r="R60" s="147">
        <f t="shared" si="21"/>
        <v>0</v>
      </c>
      <c r="S60" s="147">
        <f t="shared" si="21"/>
        <v>5.9454000000000002</v>
      </c>
      <c r="T60" s="147">
        <f t="shared" si="21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2">O63</f>
        <v>0</v>
      </c>
      <c r="P62" s="97">
        <f t="shared" si="22"/>
        <v>7.9272</v>
      </c>
      <c r="Q62" s="97">
        <f t="shared" si="22"/>
        <v>85.217399999999998</v>
      </c>
      <c r="R62" s="97">
        <f t="shared" si="22"/>
        <v>0</v>
      </c>
      <c r="S62" s="97">
        <f t="shared" si="22"/>
        <v>5.9454000000000002</v>
      </c>
      <c r="T62" s="97">
        <f t="shared" si="22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3">O65+O66+O67+O68</f>
        <v>0</v>
      </c>
      <c r="P64" s="147">
        <f t="shared" si="23"/>
        <v>19.198800000000002</v>
      </c>
      <c r="Q64" s="147">
        <f t="shared" si="23"/>
        <v>98.498000000000005</v>
      </c>
      <c r="R64" s="147">
        <f t="shared" si="23"/>
        <v>282.39</v>
      </c>
      <c r="S64" s="147">
        <f t="shared" si="23"/>
        <v>7.3231999999999999</v>
      </c>
      <c r="T64" s="147">
        <f t="shared" si="23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>P67+Q67+R67+S67</f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24">O71+O72</f>
        <v>0</v>
      </c>
      <c r="P70" s="147">
        <f t="shared" si="24"/>
        <v>48.704000000000008</v>
      </c>
      <c r="Q70" s="147">
        <f t="shared" si="24"/>
        <v>521.36300000000006</v>
      </c>
      <c r="R70" s="147">
        <f t="shared" si="24"/>
        <v>2.72</v>
      </c>
      <c r="S70" s="147">
        <f t="shared" si="24"/>
        <v>36.333000000000006</v>
      </c>
      <c r="T70" s="147">
        <f t="shared" si="24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25">O74</f>
        <v>0</v>
      </c>
      <c r="P73" s="97">
        <f t="shared" si="25"/>
        <v>2.6424000000000003</v>
      </c>
      <c r="Q73" s="97">
        <f t="shared" si="25"/>
        <v>28.405799999999999</v>
      </c>
      <c r="R73" s="97">
        <f t="shared" si="25"/>
        <v>0</v>
      </c>
      <c r="S73" s="97">
        <f t="shared" si="25"/>
        <v>1.9818</v>
      </c>
      <c r="T73" s="97">
        <f t="shared" si="25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26">O76</f>
        <v>0</v>
      </c>
      <c r="P75" s="147">
        <f t="shared" si="26"/>
        <v>2.6424000000000003</v>
      </c>
      <c r="Q75" s="147">
        <f t="shared" si="26"/>
        <v>28.405799999999999</v>
      </c>
      <c r="R75" s="147">
        <f t="shared" si="26"/>
        <v>0</v>
      </c>
      <c r="S75" s="147">
        <f t="shared" si="26"/>
        <v>1.9818</v>
      </c>
      <c r="T75" s="147">
        <f t="shared" si="26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27">SUM(O78)</f>
        <v>0</v>
      </c>
      <c r="P77" s="97">
        <f t="shared" si="27"/>
        <v>2.6424000000000003</v>
      </c>
      <c r="Q77" s="97">
        <f t="shared" si="27"/>
        <v>28.405799999999999</v>
      </c>
      <c r="R77" s="97">
        <f t="shared" si="27"/>
        <v>0</v>
      </c>
      <c r="S77" s="97">
        <f t="shared" si="27"/>
        <v>1.9818</v>
      </c>
      <c r="T77" s="97">
        <f t="shared" si="27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28">SUM(O80)</f>
        <v>0</v>
      </c>
      <c r="P79" s="86">
        <f t="shared" si="28"/>
        <v>0.61</v>
      </c>
      <c r="Q79" s="86">
        <f t="shared" si="28"/>
        <v>7.67</v>
      </c>
      <c r="R79" s="86">
        <f t="shared" si="28"/>
        <v>0</v>
      </c>
      <c r="S79" s="86">
        <f t="shared" si="28"/>
        <v>0</v>
      </c>
      <c r="T79" s="86">
        <f t="shared" si="28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29">SUM(O82:O83)</f>
        <v>0</v>
      </c>
      <c r="P81" s="97">
        <f t="shared" si="29"/>
        <v>5.9544639999999998</v>
      </c>
      <c r="Q81" s="97">
        <f t="shared" si="29"/>
        <v>65.833935999999994</v>
      </c>
      <c r="R81" s="97">
        <f t="shared" si="29"/>
        <v>0</v>
      </c>
      <c r="S81" s="97">
        <f t="shared" si="29"/>
        <v>2.6423999999999999</v>
      </c>
      <c r="T81" s="97">
        <f t="shared" si="29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0">SUM(O85:O86)</f>
        <v>0</v>
      </c>
      <c r="P84" s="97">
        <f t="shared" si="30"/>
        <v>5.9544639999999998</v>
      </c>
      <c r="Q84" s="97">
        <f t="shared" si="30"/>
        <v>65.833935999999994</v>
      </c>
      <c r="R84" s="97">
        <f t="shared" si="30"/>
        <v>0</v>
      </c>
      <c r="S84" s="97">
        <f t="shared" si="30"/>
        <v>2.6423999999999999</v>
      </c>
      <c r="T84" s="97">
        <f t="shared" si="30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>SUM(P86:S86)</f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4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31"/>
  <sheetViews>
    <sheetView tabSelected="1" zoomScale="20" zoomScaleNormal="20" zoomScaleSheetLayoutView="30" workbookViewId="0">
      <pane ySplit="2" topLeftCell="A3" activePane="bottomLeft" state="frozen"/>
      <selection pane="bottomLeft" activeCell="M12" sqref="M12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7.42578125" style="176" customWidth="1"/>
    <col min="8" max="8" width="23" style="176" customWidth="1"/>
    <col min="9" max="9" width="54.140625" style="176" customWidth="1"/>
    <col min="10" max="10" width="112.85546875" style="176" customWidth="1"/>
    <col min="11" max="11" width="74.140625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2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3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3.75" customHeight="1" x14ac:dyDescent="0.95">
      <c r="A1" s="252" t="s">
        <v>344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  <c r="BA1" s="252"/>
      <c r="BB1" s="252"/>
      <c r="BC1" s="252"/>
      <c r="BD1" s="252"/>
      <c r="BE1" s="252"/>
      <c r="BF1" s="252"/>
      <c r="BG1" s="252"/>
      <c r="BH1" s="252"/>
      <c r="BI1" s="252"/>
      <c r="BJ1" s="252"/>
      <c r="BK1" s="252"/>
      <c r="BL1" s="252"/>
      <c r="BM1" s="252"/>
      <c r="BN1" s="252"/>
      <c r="BO1" s="252"/>
      <c r="BP1" s="252"/>
      <c r="BQ1" s="252"/>
      <c r="BR1" s="252"/>
      <c r="BS1" s="252"/>
      <c r="BT1" s="252"/>
    </row>
    <row r="2" spans="1:73" s="231" customFormat="1" ht="232.9" customHeight="1" x14ac:dyDescent="0.25">
      <c r="A2" s="226" t="s">
        <v>0</v>
      </c>
      <c r="B2" s="226" t="s">
        <v>24</v>
      </c>
      <c r="C2" s="226" t="s">
        <v>330</v>
      </c>
      <c r="D2" s="226" t="s">
        <v>25</v>
      </c>
      <c r="E2" s="226" t="s">
        <v>31</v>
      </c>
      <c r="F2" s="226" t="s">
        <v>27</v>
      </c>
      <c r="G2" s="226" t="s">
        <v>1</v>
      </c>
      <c r="H2" s="226" t="s">
        <v>2</v>
      </c>
      <c r="I2" s="226" t="s">
        <v>19</v>
      </c>
      <c r="J2" s="226" t="s">
        <v>308</v>
      </c>
      <c r="K2" s="226" t="s">
        <v>309</v>
      </c>
      <c r="L2" s="226" t="s">
        <v>28</v>
      </c>
      <c r="M2" s="226" t="s">
        <v>32</v>
      </c>
      <c r="N2" s="226" t="s">
        <v>33</v>
      </c>
      <c r="O2" s="226" t="s">
        <v>34</v>
      </c>
      <c r="P2" s="226"/>
      <c r="Q2" s="226" t="s">
        <v>35</v>
      </c>
      <c r="R2" s="226" t="s">
        <v>36</v>
      </c>
      <c r="S2" s="226" t="s">
        <v>37</v>
      </c>
      <c r="T2" s="226" t="s">
        <v>38</v>
      </c>
      <c r="U2" s="226" t="s">
        <v>39</v>
      </c>
      <c r="V2" s="226" t="s">
        <v>325</v>
      </c>
      <c r="W2" s="226" t="s">
        <v>313</v>
      </c>
      <c r="X2" s="226" t="s">
        <v>324</v>
      </c>
      <c r="Y2" s="226" t="s">
        <v>313</v>
      </c>
      <c r="Z2" s="226" t="s">
        <v>29</v>
      </c>
      <c r="AA2" s="226" t="s">
        <v>313</v>
      </c>
      <c r="AB2" s="226" t="s">
        <v>323</v>
      </c>
      <c r="AC2" s="226" t="s">
        <v>313</v>
      </c>
      <c r="AD2" s="226" t="s">
        <v>322</v>
      </c>
      <c r="AE2" s="226" t="s">
        <v>313</v>
      </c>
      <c r="AF2" s="226" t="s">
        <v>315</v>
      </c>
      <c r="AG2" s="226" t="s">
        <v>313</v>
      </c>
      <c r="AH2" s="226" t="s">
        <v>314</v>
      </c>
      <c r="AI2" s="226" t="s">
        <v>313</v>
      </c>
      <c r="AJ2" s="226" t="s">
        <v>315</v>
      </c>
      <c r="AK2" s="226"/>
      <c r="AL2" s="226" t="s">
        <v>316</v>
      </c>
      <c r="AM2" s="226" t="s">
        <v>313</v>
      </c>
      <c r="AN2" s="226" t="s">
        <v>317</v>
      </c>
      <c r="AO2" s="226" t="s">
        <v>313</v>
      </c>
      <c r="AP2" s="226" t="s">
        <v>11</v>
      </c>
      <c r="AQ2" s="226"/>
      <c r="AR2" s="226" t="s">
        <v>10</v>
      </c>
      <c r="AS2" s="226"/>
      <c r="AT2" s="226" t="s">
        <v>318</v>
      </c>
      <c r="AU2" s="226" t="s">
        <v>313</v>
      </c>
      <c r="AV2" s="226" t="s">
        <v>326</v>
      </c>
      <c r="AW2" s="226" t="s">
        <v>313</v>
      </c>
      <c r="AX2" s="226" t="s">
        <v>328</v>
      </c>
      <c r="AY2" s="226" t="s">
        <v>313</v>
      </c>
      <c r="AZ2" s="226" t="s">
        <v>327</v>
      </c>
      <c r="BA2" s="226" t="s">
        <v>313</v>
      </c>
      <c r="BB2" s="226" t="s">
        <v>311</v>
      </c>
      <c r="BC2" s="226" t="s">
        <v>313</v>
      </c>
      <c r="BD2" s="226" t="s">
        <v>310</v>
      </c>
      <c r="BE2" s="226" t="s">
        <v>313</v>
      </c>
      <c r="BF2" s="226" t="s">
        <v>320</v>
      </c>
      <c r="BG2" s="226" t="s">
        <v>313</v>
      </c>
      <c r="BH2" s="226" t="s">
        <v>329</v>
      </c>
      <c r="BI2" s="226" t="s">
        <v>313</v>
      </c>
      <c r="BJ2" s="226" t="s">
        <v>319</v>
      </c>
      <c r="BK2" s="226" t="s">
        <v>313</v>
      </c>
      <c r="BL2" s="226" t="s">
        <v>321</v>
      </c>
      <c r="BM2" s="226" t="s">
        <v>313</v>
      </c>
      <c r="BN2" s="227" t="s">
        <v>21</v>
      </c>
      <c r="BO2" s="228" t="s">
        <v>312</v>
      </c>
      <c r="BP2" s="229" t="s">
        <v>18</v>
      </c>
      <c r="BQ2" s="230"/>
    </row>
    <row r="3" spans="1:73" s="231" customFormat="1" ht="409.6" customHeight="1" x14ac:dyDescent="0.25">
      <c r="A3" s="232" t="s">
        <v>337</v>
      </c>
      <c r="B3" s="233">
        <v>41782663</v>
      </c>
      <c r="C3" s="228">
        <v>43524</v>
      </c>
      <c r="D3" s="234">
        <v>39283.629999999997</v>
      </c>
      <c r="E3" s="234"/>
      <c r="F3" s="226">
        <v>65.5</v>
      </c>
      <c r="G3" s="233" t="s">
        <v>338</v>
      </c>
      <c r="H3" s="233" t="s">
        <v>138</v>
      </c>
      <c r="I3" s="233" t="s">
        <v>339</v>
      </c>
      <c r="J3" s="249" t="s">
        <v>340</v>
      </c>
      <c r="K3" s="249" t="s">
        <v>341</v>
      </c>
      <c r="L3" s="226"/>
      <c r="M3" s="226"/>
      <c r="N3" s="226"/>
      <c r="O3" s="235">
        <f>O4+O5+O6+O7</f>
        <v>739.14499999999998</v>
      </c>
      <c r="P3" s="235">
        <f t="shared" ref="P3:U3" si="0">P4+P5+P6+P7</f>
        <v>0</v>
      </c>
      <c r="Q3" s="235">
        <f t="shared" si="0"/>
        <v>31.572649999999999</v>
      </c>
      <c r="R3" s="235">
        <f t="shared" si="0"/>
        <v>93.907750000000007</v>
      </c>
      <c r="S3" s="235">
        <f t="shared" si="0"/>
        <v>597.5</v>
      </c>
      <c r="T3" s="235">
        <f t="shared" si="0"/>
        <v>16.154599999999999</v>
      </c>
      <c r="U3" s="235">
        <f t="shared" si="0"/>
        <v>739.13499999999999</v>
      </c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>
        <v>1.4999999999999999E-2</v>
      </c>
      <c r="AI3" s="227">
        <f>AH3*1282</f>
        <v>19.23</v>
      </c>
      <c r="AJ3" s="227"/>
      <c r="AK3" s="227"/>
      <c r="AL3" s="236">
        <v>1</v>
      </c>
      <c r="AM3" s="227">
        <f>U5</f>
        <v>72.070000000000007</v>
      </c>
      <c r="AN3" s="227"/>
      <c r="AO3" s="227"/>
      <c r="AP3" s="227"/>
      <c r="AQ3" s="227"/>
      <c r="AR3" s="227"/>
      <c r="AS3" s="227"/>
      <c r="AT3" s="236" t="s">
        <v>343</v>
      </c>
      <c r="AU3" s="227">
        <f>U6</f>
        <v>641.94999999999993</v>
      </c>
      <c r="AV3" s="227"/>
      <c r="AW3" s="227"/>
      <c r="AX3" s="227"/>
      <c r="AY3" s="227"/>
      <c r="AZ3" s="227"/>
      <c r="BA3" s="227"/>
      <c r="BB3" s="227"/>
      <c r="BC3" s="227"/>
      <c r="BD3" s="237">
        <v>5.0000000000000001E-3</v>
      </c>
      <c r="BE3" s="235">
        <f>BD3*1177</f>
        <v>5.8849999999999998</v>
      </c>
      <c r="BF3" s="235"/>
      <c r="BG3" s="227"/>
      <c r="BH3" s="226"/>
      <c r="BI3" s="238"/>
      <c r="BJ3" s="238"/>
      <c r="BK3" s="227"/>
      <c r="BL3" s="227"/>
      <c r="BM3" s="227"/>
      <c r="BN3" s="236">
        <f>AI3+AM3+AU3+BE3</f>
        <v>739.13499999999999</v>
      </c>
      <c r="BO3" s="228">
        <v>43704</v>
      </c>
      <c r="BP3" s="227" t="s">
        <v>342</v>
      </c>
      <c r="BQ3" s="239">
        <v>43524</v>
      </c>
      <c r="BR3" s="240">
        <v>6</v>
      </c>
      <c r="BS3" s="231">
        <f>BR3*30</f>
        <v>180</v>
      </c>
      <c r="BT3" s="241">
        <f>BQ3+BS3</f>
        <v>43704</v>
      </c>
      <c r="BU3" s="242"/>
    </row>
    <row r="4" spans="1:73" s="231" customFormat="1" ht="202.5" customHeight="1" x14ac:dyDescent="0.25">
      <c r="A4" s="232"/>
      <c r="B4" s="233"/>
      <c r="C4" s="228"/>
      <c r="D4" s="234"/>
      <c r="E4" s="234"/>
      <c r="F4" s="226"/>
      <c r="G4" s="233"/>
      <c r="H4" s="233"/>
      <c r="I4" s="233"/>
      <c r="J4" s="250"/>
      <c r="K4" s="250"/>
      <c r="L4" s="226"/>
      <c r="M4" s="226" t="s">
        <v>314</v>
      </c>
      <c r="N4" s="226">
        <f>AH3</f>
        <v>1.4999999999999999E-2</v>
      </c>
      <c r="O4" s="227">
        <f>N4*1282</f>
        <v>19.23</v>
      </c>
      <c r="P4" s="227"/>
      <c r="Q4" s="227">
        <f>O4*0.11</f>
        <v>2.1153</v>
      </c>
      <c r="R4" s="227">
        <f>O4*0.84</f>
        <v>16.153199999999998</v>
      </c>
      <c r="S4" s="227">
        <v>0</v>
      </c>
      <c r="T4" s="227">
        <f>O4*0.05</f>
        <v>0.96150000000000002</v>
      </c>
      <c r="U4" s="227">
        <f>SUM(Q4:T4)</f>
        <v>19.23</v>
      </c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36"/>
      <c r="AM4" s="227"/>
      <c r="AN4" s="227"/>
      <c r="AO4" s="227"/>
      <c r="AP4" s="227"/>
      <c r="AQ4" s="227"/>
      <c r="AR4" s="227"/>
      <c r="AS4" s="227"/>
      <c r="AT4" s="236"/>
      <c r="AU4" s="227"/>
      <c r="AV4" s="227"/>
      <c r="AW4" s="227"/>
      <c r="AX4" s="227"/>
      <c r="AY4" s="227"/>
      <c r="AZ4" s="227"/>
      <c r="BA4" s="227"/>
      <c r="BB4" s="227"/>
      <c r="BC4" s="227"/>
      <c r="BD4" s="236"/>
      <c r="BE4" s="236"/>
      <c r="BF4" s="227"/>
      <c r="BG4" s="227"/>
      <c r="BH4" s="226"/>
      <c r="BI4" s="238"/>
      <c r="BJ4" s="238"/>
      <c r="BK4" s="227"/>
      <c r="BL4" s="227"/>
      <c r="BM4" s="227"/>
      <c r="BN4" s="236"/>
      <c r="BO4" s="228"/>
      <c r="BP4" s="227"/>
      <c r="BQ4" s="239"/>
      <c r="BR4" s="240"/>
      <c r="BT4" s="241"/>
      <c r="BU4" s="242"/>
    </row>
    <row r="5" spans="1:73" s="231" customFormat="1" ht="246.75" customHeight="1" x14ac:dyDescent="0.25">
      <c r="A5" s="232"/>
      <c r="B5" s="233"/>
      <c r="C5" s="228"/>
      <c r="D5" s="234"/>
      <c r="E5" s="234"/>
      <c r="F5" s="226"/>
      <c r="G5" s="233"/>
      <c r="H5" s="233"/>
      <c r="I5" s="233"/>
      <c r="J5" s="250"/>
      <c r="K5" s="250"/>
      <c r="L5" s="226"/>
      <c r="M5" s="226" t="s">
        <v>316</v>
      </c>
      <c r="N5" s="226">
        <f>AL3</f>
        <v>1</v>
      </c>
      <c r="O5" s="227">
        <v>72.069999999999993</v>
      </c>
      <c r="P5" s="227"/>
      <c r="Q5" s="227">
        <v>5.34</v>
      </c>
      <c r="R5" s="227">
        <v>19.440000000000001</v>
      </c>
      <c r="S5" s="227">
        <v>45.49</v>
      </c>
      <c r="T5" s="227">
        <v>1.8</v>
      </c>
      <c r="U5" s="227">
        <f>SUM(Q5:T5)</f>
        <v>72.070000000000007</v>
      </c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6"/>
      <c r="AI5" s="238"/>
      <c r="AJ5" s="238"/>
      <c r="AK5" s="227"/>
      <c r="AL5" s="237"/>
      <c r="AM5" s="238"/>
      <c r="AN5" s="238"/>
      <c r="AO5" s="227"/>
      <c r="AP5" s="227"/>
      <c r="AQ5" s="227"/>
      <c r="AR5" s="227"/>
      <c r="AS5" s="227"/>
      <c r="AT5" s="237"/>
      <c r="AU5" s="238"/>
      <c r="AV5" s="227"/>
      <c r="AW5" s="227"/>
      <c r="AX5" s="227"/>
      <c r="AY5" s="227"/>
      <c r="AZ5" s="227"/>
      <c r="BA5" s="227"/>
      <c r="BB5" s="227"/>
      <c r="BC5" s="227"/>
      <c r="BD5" s="237"/>
      <c r="BE5" s="227"/>
      <c r="BF5" s="226"/>
      <c r="BG5" s="227"/>
      <c r="BH5" s="226"/>
      <c r="BI5" s="238"/>
      <c r="BJ5" s="238"/>
      <c r="BK5" s="227"/>
      <c r="BL5" s="227"/>
      <c r="BM5" s="227"/>
      <c r="BN5" s="236"/>
      <c r="BO5" s="228"/>
      <c r="BP5" s="227"/>
      <c r="BQ5" s="239"/>
      <c r="BR5" s="240"/>
      <c r="BT5" s="241"/>
      <c r="BU5" s="242"/>
    </row>
    <row r="6" spans="1:73" s="231" customFormat="1" ht="197.25" customHeight="1" x14ac:dyDescent="0.25">
      <c r="A6" s="232"/>
      <c r="B6" s="233"/>
      <c r="C6" s="228"/>
      <c r="D6" s="234"/>
      <c r="E6" s="234"/>
      <c r="F6" s="226"/>
      <c r="G6" s="233"/>
      <c r="H6" s="233"/>
      <c r="I6" s="233"/>
      <c r="J6" s="250"/>
      <c r="K6" s="250"/>
      <c r="L6" s="226"/>
      <c r="M6" s="226" t="s">
        <v>318</v>
      </c>
      <c r="N6" s="226" t="str">
        <f>AT3</f>
        <v>КТП 100 кВА со шкафом АСКУЭ в комплекте с УСПД (МЭК-104)</v>
      </c>
      <c r="O6" s="227">
        <f>526.95+115.01</f>
        <v>641.96</v>
      </c>
      <c r="P6" s="227"/>
      <c r="Q6" s="227">
        <f>21.16+2.31</f>
        <v>23.47</v>
      </c>
      <c r="R6" s="227">
        <f>50.63+2.8</f>
        <v>53.43</v>
      </c>
      <c r="S6" s="227">
        <f>447.78+104.23</f>
        <v>552.01</v>
      </c>
      <c r="T6" s="227">
        <f>7.38+5.66</f>
        <v>13.04</v>
      </c>
      <c r="U6" s="227">
        <f>SUM(Q6:T6)</f>
        <v>641.94999999999993</v>
      </c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6"/>
      <c r="AI6" s="238"/>
      <c r="AJ6" s="238"/>
      <c r="AK6" s="227"/>
      <c r="AL6" s="237"/>
      <c r="AM6" s="238"/>
      <c r="AN6" s="238"/>
      <c r="AO6" s="227"/>
      <c r="AP6" s="227"/>
      <c r="AQ6" s="227"/>
      <c r="AR6" s="227"/>
      <c r="AS6" s="227"/>
      <c r="AT6" s="237"/>
      <c r="AU6" s="238"/>
      <c r="AV6" s="227"/>
      <c r="AW6" s="227"/>
      <c r="AX6" s="227"/>
      <c r="AY6" s="227"/>
      <c r="AZ6" s="227"/>
      <c r="BA6" s="227"/>
      <c r="BB6" s="227"/>
      <c r="BC6" s="227"/>
      <c r="BD6" s="237"/>
      <c r="BE6" s="236"/>
      <c r="BF6" s="226"/>
      <c r="BG6" s="227"/>
      <c r="BH6" s="226"/>
      <c r="BI6" s="238"/>
      <c r="BJ6" s="238"/>
      <c r="BK6" s="227"/>
      <c r="BL6" s="227"/>
      <c r="BM6" s="227"/>
      <c r="BN6" s="236"/>
      <c r="BO6" s="228"/>
      <c r="BP6" s="227"/>
      <c r="BQ6" s="239"/>
      <c r="BR6" s="240"/>
      <c r="BT6" s="241"/>
      <c r="BU6" s="242"/>
    </row>
    <row r="7" spans="1:73" s="231" customFormat="1" ht="201.75" customHeight="1" x14ac:dyDescent="0.25">
      <c r="A7" s="232"/>
      <c r="B7" s="233"/>
      <c r="C7" s="228"/>
      <c r="D7" s="234"/>
      <c r="E7" s="234"/>
      <c r="F7" s="226"/>
      <c r="G7" s="233"/>
      <c r="H7" s="233"/>
      <c r="I7" s="233"/>
      <c r="J7" s="251"/>
      <c r="K7" s="251"/>
      <c r="L7" s="226"/>
      <c r="M7" s="226" t="s">
        <v>310</v>
      </c>
      <c r="N7" s="226">
        <f>BD3</f>
        <v>5.0000000000000001E-3</v>
      </c>
      <c r="O7" s="227">
        <f>N7*1177</f>
        <v>5.8849999999999998</v>
      </c>
      <c r="P7" s="227"/>
      <c r="Q7" s="227">
        <f>O7*0.11</f>
        <v>0.64734999999999998</v>
      </c>
      <c r="R7" s="227">
        <f>O7*0.83</f>
        <v>4.8845499999999999</v>
      </c>
      <c r="S7" s="227">
        <v>0</v>
      </c>
      <c r="T7" s="227">
        <f>O7*0.06</f>
        <v>0.35309999999999997</v>
      </c>
      <c r="U7" s="227">
        <f>SUM(Q7:T7)</f>
        <v>5.8849999999999998</v>
      </c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6"/>
      <c r="AI7" s="238"/>
      <c r="AJ7" s="238"/>
      <c r="AK7" s="227"/>
      <c r="AL7" s="237"/>
      <c r="AM7" s="238"/>
      <c r="AN7" s="238"/>
      <c r="AO7" s="227"/>
      <c r="AP7" s="227"/>
      <c r="AQ7" s="227"/>
      <c r="AR7" s="227"/>
      <c r="AS7" s="227"/>
      <c r="AT7" s="237"/>
      <c r="AU7" s="238"/>
      <c r="AV7" s="227"/>
      <c r="AW7" s="227"/>
      <c r="AX7" s="227"/>
      <c r="AY7" s="227"/>
      <c r="AZ7" s="227"/>
      <c r="BA7" s="227"/>
      <c r="BB7" s="227"/>
      <c r="BC7" s="227"/>
      <c r="BD7" s="237"/>
      <c r="BE7" s="236"/>
      <c r="BF7" s="226"/>
      <c r="BG7" s="227"/>
      <c r="BH7" s="226"/>
      <c r="BI7" s="238"/>
      <c r="BJ7" s="238"/>
      <c r="BK7" s="227"/>
      <c r="BL7" s="227"/>
      <c r="BM7" s="227"/>
      <c r="BN7" s="236"/>
      <c r="BO7" s="228"/>
      <c r="BP7" s="227"/>
      <c r="BQ7" s="239"/>
      <c r="BR7" s="240"/>
      <c r="BT7" s="241"/>
      <c r="BU7" s="242"/>
    </row>
    <row r="8" spans="1:73" s="223" customFormat="1" ht="191.25" customHeight="1" x14ac:dyDescent="0.25">
      <c r="A8" s="253" t="s">
        <v>39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5"/>
      <c r="O8" s="214">
        <f>SUM(O4:O7)</f>
        <v>739.14499999999998</v>
      </c>
      <c r="P8" s="214">
        <f t="shared" ref="P8:U8" si="1">SUM(P4:P7)</f>
        <v>0</v>
      </c>
      <c r="Q8" s="214">
        <f t="shared" si="1"/>
        <v>31.572649999999999</v>
      </c>
      <c r="R8" s="214">
        <f t="shared" si="1"/>
        <v>93.907750000000007</v>
      </c>
      <c r="S8" s="214">
        <f t="shared" si="1"/>
        <v>597.5</v>
      </c>
      <c r="T8" s="214">
        <f t="shared" si="1"/>
        <v>16.154599999999999</v>
      </c>
      <c r="U8" s="214">
        <f t="shared" si="1"/>
        <v>739.13499999999999</v>
      </c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5">
        <v>1.4999999999999999E-2</v>
      </c>
      <c r="AI8" s="216">
        <v>19.23</v>
      </c>
      <c r="AJ8" s="216"/>
      <c r="AK8" s="214"/>
      <c r="AL8" s="217">
        <v>1</v>
      </c>
      <c r="AM8" s="216">
        <v>72.069999999999993</v>
      </c>
      <c r="AN8" s="216"/>
      <c r="AO8" s="214"/>
      <c r="AP8" s="214"/>
      <c r="AQ8" s="214"/>
      <c r="AR8" s="214"/>
      <c r="AS8" s="214"/>
      <c r="AT8" s="217" t="s">
        <v>345</v>
      </c>
      <c r="AU8" s="216">
        <v>641.95000000000005</v>
      </c>
      <c r="AV8" s="214"/>
      <c r="AW8" s="214"/>
      <c r="AX8" s="214"/>
      <c r="AY8" s="214"/>
      <c r="AZ8" s="214"/>
      <c r="BA8" s="214"/>
      <c r="BB8" s="214"/>
      <c r="BC8" s="214"/>
      <c r="BD8" s="217">
        <v>5.0000000000000001E-3</v>
      </c>
      <c r="BE8" s="218">
        <v>5.89</v>
      </c>
      <c r="BF8" s="215"/>
      <c r="BG8" s="214"/>
      <c r="BH8" s="215"/>
      <c r="BI8" s="216"/>
      <c r="BJ8" s="216"/>
      <c r="BK8" s="214"/>
      <c r="BL8" s="214"/>
      <c r="BM8" s="214"/>
      <c r="BN8" s="218">
        <v>739.13499999999999</v>
      </c>
      <c r="BO8" s="219"/>
      <c r="BP8" s="220"/>
      <c r="BQ8" s="221"/>
      <c r="BR8" s="222"/>
      <c r="BT8" s="224"/>
      <c r="BU8" s="225"/>
    </row>
    <row r="9" spans="1:73" s="22" customFormat="1" ht="195.75" customHeight="1" x14ac:dyDescent="0.25">
      <c r="A9" s="206"/>
      <c r="B9" s="207"/>
      <c r="C9" s="208"/>
      <c r="D9" s="209"/>
      <c r="E9" s="209"/>
      <c r="F9" s="210"/>
      <c r="G9" s="207"/>
      <c r="H9" s="207"/>
      <c r="I9" s="207"/>
      <c r="J9" s="207"/>
      <c r="K9" s="207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0"/>
      <c r="AI9" s="210"/>
      <c r="AJ9" s="210"/>
      <c r="AK9" s="211"/>
      <c r="AL9" s="210"/>
      <c r="AM9" s="210"/>
      <c r="AN9" s="210"/>
      <c r="AO9" s="211"/>
      <c r="AP9" s="211"/>
      <c r="AQ9" s="211"/>
      <c r="AR9" s="211"/>
      <c r="AS9" s="211"/>
      <c r="AT9" s="210"/>
      <c r="AU9" s="210"/>
      <c r="AV9" s="211"/>
      <c r="AW9" s="211"/>
      <c r="AX9" s="211"/>
      <c r="AY9" s="211"/>
      <c r="AZ9" s="211"/>
      <c r="BA9" s="211"/>
      <c r="BB9" s="211"/>
      <c r="BC9" s="211"/>
      <c r="BD9" s="210"/>
      <c r="BE9" s="210"/>
      <c r="BF9" s="210"/>
      <c r="BG9" s="210"/>
      <c r="BH9" s="210"/>
      <c r="BI9" s="212"/>
      <c r="BJ9" s="212"/>
      <c r="BK9" s="211"/>
      <c r="BL9" s="211"/>
      <c r="BM9" s="211"/>
      <c r="BN9" s="211"/>
      <c r="BO9" s="208"/>
      <c r="BP9" s="199"/>
      <c r="BQ9" s="192"/>
      <c r="BR9" s="195"/>
      <c r="BT9" s="191"/>
      <c r="BU9" s="25"/>
    </row>
    <row r="10" spans="1:73" s="22" customFormat="1" ht="254.25" customHeight="1" x14ac:dyDescent="0.25">
      <c r="A10" s="213" t="s">
        <v>346</v>
      </c>
      <c r="B10" s="204"/>
      <c r="C10" s="26"/>
      <c r="D10" s="205"/>
      <c r="E10" s="205"/>
      <c r="F10" s="179"/>
      <c r="G10" s="204"/>
      <c r="H10" s="204"/>
      <c r="I10" s="213" t="s">
        <v>350</v>
      </c>
      <c r="J10" s="204"/>
      <c r="K10" s="204"/>
      <c r="L10" s="213" t="s">
        <v>351</v>
      </c>
      <c r="M10" s="179"/>
      <c r="N10" s="179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179"/>
      <c r="AU10" s="40"/>
      <c r="AV10" s="36"/>
      <c r="AW10" s="36"/>
      <c r="AX10" s="36"/>
      <c r="AY10" s="36"/>
      <c r="AZ10" s="36"/>
      <c r="BA10" s="36"/>
      <c r="BB10" s="36"/>
      <c r="BC10" s="36"/>
      <c r="BD10" s="179"/>
      <c r="BE10" s="36"/>
      <c r="BF10" s="179"/>
      <c r="BG10" s="36"/>
      <c r="BH10" s="179"/>
      <c r="BI10" s="40"/>
      <c r="BJ10" s="40"/>
      <c r="BK10" s="36"/>
      <c r="BL10" s="36"/>
      <c r="BM10" s="36"/>
      <c r="BN10" s="36"/>
      <c r="BO10" s="26"/>
      <c r="BP10" s="199"/>
      <c r="BQ10" s="192"/>
      <c r="BR10" s="195"/>
      <c r="BT10" s="191"/>
      <c r="BU10" s="25"/>
    </row>
    <row r="11" spans="1:73" s="22" customFormat="1" ht="294" customHeight="1" x14ac:dyDescent="0.25">
      <c r="A11" s="213" t="s">
        <v>347</v>
      </c>
      <c r="B11" s="204"/>
      <c r="C11" s="26"/>
      <c r="D11" s="205"/>
      <c r="E11" s="205"/>
      <c r="F11" s="179"/>
      <c r="G11" s="204"/>
      <c r="H11" s="204"/>
      <c r="I11" s="213" t="s">
        <v>350</v>
      </c>
      <c r="J11" s="204"/>
      <c r="K11" s="204"/>
      <c r="L11" s="213" t="s">
        <v>352</v>
      </c>
      <c r="M11" s="179"/>
      <c r="N11" s="179"/>
      <c r="O11" s="179"/>
      <c r="P11" s="179"/>
      <c r="Q11" s="179"/>
      <c r="R11" s="179"/>
      <c r="S11" s="179"/>
      <c r="T11" s="179"/>
      <c r="U11" s="179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79"/>
      <c r="AI11" s="40"/>
      <c r="AJ11" s="40"/>
      <c r="AK11" s="36"/>
      <c r="AL11" s="179"/>
      <c r="AM11" s="40"/>
      <c r="AN11" s="40"/>
      <c r="AO11" s="36"/>
      <c r="AP11" s="36"/>
      <c r="AQ11" s="36"/>
      <c r="AR11" s="36"/>
      <c r="AS11" s="36"/>
      <c r="AT11" s="179"/>
      <c r="AU11" s="40"/>
      <c r="AV11" s="36"/>
      <c r="AW11" s="36"/>
      <c r="AX11" s="36"/>
      <c r="AY11" s="36"/>
      <c r="AZ11" s="36"/>
      <c r="BA11" s="36"/>
      <c r="BB11" s="36"/>
      <c r="BC11" s="36"/>
      <c r="BD11" s="179"/>
      <c r="BE11" s="40"/>
      <c r="BF11" s="40"/>
      <c r="BG11" s="36"/>
      <c r="BH11" s="179"/>
      <c r="BI11" s="40"/>
      <c r="BJ11" s="40"/>
      <c r="BK11" s="36"/>
      <c r="BL11" s="36"/>
      <c r="BM11" s="36"/>
      <c r="BN11" s="36"/>
      <c r="BO11" s="26"/>
      <c r="BP11" s="199"/>
      <c r="BQ11" s="192"/>
      <c r="BR11" s="195"/>
      <c r="BT11" s="191"/>
      <c r="BU11" s="25"/>
    </row>
    <row r="12" spans="1:73" s="22" customFormat="1" ht="239.25" customHeight="1" x14ac:dyDescent="0.25">
      <c r="A12" s="213" t="s">
        <v>348</v>
      </c>
      <c r="B12" s="204"/>
      <c r="C12" s="26"/>
      <c r="D12" s="205"/>
      <c r="E12" s="205"/>
      <c r="F12" s="179"/>
      <c r="G12" s="204"/>
      <c r="H12" s="204"/>
      <c r="I12" s="213" t="s">
        <v>350</v>
      </c>
      <c r="J12" s="204"/>
      <c r="K12" s="204"/>
      <c r="L12" s="213" t="s">
        <v>353</v>
      </c>
      <c r="M12" s="179"/>
      <c r="N12" s="179"/>
      <c r="O12" s="179"/>
      <c r="P12" s="179"/>
      <c r="Q12" s="179"/>
      <c r="R12" s="179"/>
      <c r="S12" s="179"/>
      <c r="T12" s="179"/>
      <c r="U12" s="179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179"/>
      <c r="BC12" s="179"/>
      <c r="BD12" s="179"/>
      <c r="BE12" s="179"/>
      <c r="BF12" s="179"/>
      <c r="BG12" s="36"/>
      <c r="BH12" s="179"/>
      <c r="BI12" s="40"/>
      <c r="BJ12" s="40"/>
      <c r="BK12" s="36"/>
      <c r="BL12" s="36"/>
      <c r="BM12" s="36"/>
      <c r="BN12" s="36"/>
      <c r="BO12" s="26"/>
      <c r="BP12" s="199"/>
      <c r="BQ12" s="192"/>
      <c r="BR12" s="195"/>
      <c r="BT12" s="191"/>
      <c r="BU12" s="25"/>
    </row>
    <row r="13" spans="1:73" s="22" customFormat="1" ht="216.75" customHeight="1" x14ac:dyDescent="0.25">
      <c r="A13" s="213" t="s">
        <v>349</v>
      </c>
      <c r="B13" s="204"/>
      <c r="C13" s="26"/>
      <c r="D13" s="205"/>
      <c r="E13" s="205"/>
      <c r="F13" s="179"/>
      <c r="G13" s="204"/>
      <c r="H13" s="204"/>
      <c r="I13" s="213" t="s">
        <v>350</v>
      </c>
      <c r="J13" s="204"/>
      <c r="K13" s="204"/>
      <c r="L13" s="213" t="s">
        <v>354</v>
      </c>
      <c r="M13" s="179"/>
      <c r="N13" s="179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179"/>
      <c r="AU13" s="40"/>
      <c r="AV13" s="36"/>
      <c r="AW13" s="36"/>
      <c r="AX13" s="36"/>
      <c r="AY13" s="36"/>
      <c r="AZ13" s="36"/>
      <c r="BA13" s="36"/>
      <c r="BB13" s="36"/>
      <c r="BC13" s="36"/>
      <c r="BD13" s="179"/>
      <c r="BE13" s="40"/>
      <c r="BF13" s="40"/>
      <c r="BG13" s="36"/>
      <c r="BH13" s="179"/>
      <c r="BI13" s="40"/>
      <c r="BJ13" s="40"/>
      <c r="BK13" s="36"/>
      <c r="BL13" s="36"/>
      <c r="BM13" s="36"/>
      <c r="BN13" s="36"/>
      <c r="BO13" s="26"/>
      <c r="BP13" s="199"/>
      <c r="BQ13" s="192"/>
      <c r="BR13" s="195"/>
      <c r="BT13" s="191"/>
      <c r="BU13" s="25"/>
    </row>
    <row r="14" spans="1:73" s="22" customFormat="1" ht="261" customHeight="1" x14ac:dyDescent="0.25">
      <c r="A14" s="200"/>
      <c r="B14" s="201"/>
      <c r="C14" s="202"/>
      <c r="D14" s="203"/>
      <c r="E14" s="203"/>
      <c r="F14" s="198"/>
      <c r="G14" s="201"/>
      <c r="H14" s="201"/>
      <c r="I14" s="201"/>
      <c r="J14" s="201"/>
      <c r="K14" s="201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98"/>
      <c r="AI14" s="198"/>
      <c r="AJ14" s="198"/>
      <c r="AK14" s="180"/>
      <c r="AL14" s="198"/>
      <c r="AM14" s="198"/>
      <c r="AN14" s="198"/>
      <c r="AO14" s="180"/>
      <c r="AP14" s="180"/>
      <c r="AQ14" s="180"/>
      <c r="AR14" s="180"/>
      <c r="AS14" s="180"/>
      <c r="AT14" s="198"/>
      <c r="AU14" s="198"/>
      <c r="AV14" s="180"/>
      <c r="AW14" s="180"/>
      <c r="AX14" s="180"/>
      <c r="AY14" s="180"/>
      <c r="AZ14" s="180"/>
      <c r="BA14" s="180"/>
      <c r="BB14" s="180"/>
      <c r="BC14" s="180"/>
      <c r="BD14" s="198"/>
      <c r="BE14" s="198"/>
      <c r="BF14" s="198"/>
      <c r="BG14" s="198"/>
      <c r="BH14" s="198"/>
      <c r="BI14" s="181"/>
      <c r="BJ14" s="181"/>
      <c r="BK14" s="180"/>
      <c r="BL14" s="180"/>
      <c r="BM14" s="180"/>
      <c r="BN14" s="180"/>
      <c r="BO14" s="202"/>
      <c r="BP14" s="21"/>
      <c r="BQ14" s="192"/>
      <c r="BR14" s="195"/>
      <c r="BT14" s="191"/>
      <c r="BU14" s="25"/>
    </row>
    <row r="15" spans="1:73" s="22" customFormat="1" ht="272.2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3"/>
      <c r="P15" s="23"/>
      <c r="Q15" s="23"/>
      <c r="R15" s="23"/>
      <c r="S15" s="23"/>
      <c r="T15" s="23"/>
      <c r="U15" s="23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3"/>
      <c r="AJ15" s="23"/>
      <c r="AK15" s="21"/>
      <c r="AL15" s="198"/>
      <c r="AM15" s="23"/>
      <c r="AN15" s="23"/>
      <c r="AO15" s="21"/>
      <c r="AP15" s="21"/>
      <c r="AQ15" s="21"/>
      <c r="AR15" s="21"/>
      <c r="AS15" s="21"/>
      <c r="AT15" s="198"/>
      <c r="AU15" s="23"/>
      <c r="AV15" s="21"/>
      <c r="AW15" s="21"/>
      <c r="AX15" s="21"/>
      <c r="AY15" s="21"/>
      <c r="AZ15" s="21"/>
      <c r="BA15" s="21"/>
      <c r="BB15" s="21"/>
      <c r="BC15" s="21"/>
      <c r="BD15" s="198"/>
      <c r="BE15" s="23"/>
      <c r="BF15" s="23"/>
      <c r="BG15" s="21"/>
      <c r="BH15" s="20"/>
      <c r="BI15" s="23"/>
      <c r="BJ15" s="23"/>
      <c r="BK15" s="21"/>
      <c r="BL15" s="21"/>
      <c r="BM15" s="21"/>
      <c r="BN15" s="180"/>
      <c r="BO15" s="24"/>
      <c r="BP15" s="21"/>
      <c r="BQ15" s="192"/>
      <c r="BR15" s="195"/>
      <c r="BT15" s="191"/>
      <c r="BU15" s="25"/>
    </row>
    <row r="16" spans="1:73" s="22" customFormat="1" ht="243.7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3"/>
      <c r="AJ16" s="23"/>
      <c r="AK16" s="21"/>
      <c r="AL16" s="198"/>
      <c r="AM16" s="23"/>
      <c r="AN16" s="23"/>
      <c r="AO16" s="21"/>
      <c r="AP16" s="21"/>
      <c r="AQ16" s="21"/>
      <c r="AR16" s="21"/>
      <c r="AS16" s="21"/>
      <c r="AT16" s="198"/>
      <c r="AU16" s="23"/>
      <c r="AV16" s="21"/>
      <c r="AW16" s="21"/>
      <c r="AX16" s="21"/>
      <c r="AY16" s="21"/>
      <c r="AZ16" s="21"/>
      <c r="BA16" s="21"/>
      <c r="BB16" s="21"/>
      <c r="BC16" s="21"/>
      <c r="BD16" s="198"/>
      <c r="BE16" s="181"/>
      <c r="BF16" s="23"/>
      <c r="BG16" s="21"/>
      <c r="BH16" s="20"/>
      <c r="BI16" s="23"/>
      <c r="BJ16" s="23"/>
      <c r="BK16" s="21"/>
      <c r="BL16" s="21"/>
      <c r="BM16" s="21"/>
      <c r="BN16" s="180"/>
      <c r="BO16" s="24"/>
      <c r="BP16" s="21"/>
      <c r="BQ16" s="192"/>
      <c r="BR16" s="195"/>
      <c r="BT16" s="191"/>
      <c r="BU16" s="25"/>
    </row>
    <row r="17" spans="1:73" s="22" customFormat="1" ht="274.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0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198"/>
      <c r="BE17" s="21"/>
      <c r="BF17" s="20"/>
      <c r="BG17" s="21"/>
      <c r="BH17" s="20"/>
      <c r="BI17" s="23"/>
      <c r="BJ17" s="23"/>
      <c r="BK17" s="21"/>
      <c r="BL17" s="21"/>
      <c r="BM17" s="21"/>
      <c r="BN17" s="180"/>
      <c r="BO17" s="24"/>
      <c r="BP17" s="21"/>
      <c r="BQ17" s="192"/>
      <c r="BR17" s="195"/>
      <c r="BT17" s="191"/>
      <c r="BU17" s="25"/>
    </row>
    <row r="18" spans="1:73" s="22" customFormat="1" ht="409.6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0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198"/>
      <c r="BE18" s="21"/>
      <c r="BF18" s="20"/>
      <c r="BG18" s="21"/>
      <c r="BH18" s="20"/>
      <c r="BI18" s="23"/>
      <c r="BJ18" s="23"/>
      <c r="BK18" s="21"/>
      <c r="BL18" s="21"/>
      <c r="BM18" s="21"/>
      <c r="BN18" s="180">
        <f t="shared" ref="BN18:BN36" si="2">W18+Y18+AA18+AC18+AE18+AG18+AI18+AM18+AO18+AQ18+AS18+AU18+AW18+AY18+BA18+BC18+BE18+BG18+BI18+BK18+BM18</f>
        <v>0</v>
      </c>
      <c r="BO18" s="24">
        <v>43585</v>
      </c>
      <c r="BP18" s="21" t="s">
        <v>210</v>
      </c>
      <c r="BQ18" s="192">
        <v>43405</v>
      </c>
      <c r="BR18" s="195">
        <v>6</v>
      </c>
      <c r="BS18" s="22">
        <f t="shared" ref="BS18:BS43" si="3">BR18*30</f>
        <v>180</v>
      </c>
      <c r="BT18" s="191">
        <f t="shared" ref="BT18:BT44" si="4">BQ18+BS18</f>
        <v>43585</v>
      </c>
      <c r="BU18" s="25"/>
    </row>
    <row r="19" spans="1:73" s="22" customFormat="1" ht="408.7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9"/>
      <c r="P19" s="29"/>
      <c r="Q19" s="29"/>
      <c r="R19" s="29"/>
      <c r="S19" s="29"/>
      <c r="T19" s="29"/>
      <c r="U19" s="29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0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198"/>
      <c r="BE19" s="21"/>
      <c r="BF19" s="198"/>
      <c r="BG19" s="29"/>
      <c r="BH19" s="29"/>
      <c r="BI19" s="23"/>
      <c r="BJ19" s="23"/>
      <c r="BK19" s="21"/>
      <c r="BL19" s="21"/>
      <c r="BM19" s="21"/>
      <c r="BN19" s="180">
        <f t="shared" si="2"/>
        <v>0</v>
      </c>
      <c r="BO19" s="24">
        <v>43585</v>
      </c>
      <c r="BP19" s="21" t="s">
        <v>210</v>
      </c>
      <c r="BQ19" s="192">
        <v>43405</v>
      </c>
      <c r="BR19" s="195">
        <v>6</v>
      </c>
      <c r="BS19" s="22">
        <f t="shared" si="3"/>
        <v>180</v>
      </c>
      <c r="BT19" s="191">
        <f t="shared" si="4"/>
        <v>43585</v>
      </c>
      <c r="BU19" s="25"/>
    </row>
    <row r="20" spans="1:73" s="22" customFormat="1" ht="408.7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9"/>
      <c r="P20" s="29"/>
      <c r="Q20" s="29"/>
      <c r="R20" s="29"/>
      <c r="S20" s="29"/>
      <c r="T20" s="29"/>
      <c r="U20" s="29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0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0"/>
      <c r="BC20" s="20"/>
      <c r="BD20" s="198"/>
      <c r="BE20" s="20"/>
      <c r="BF20" s="20"/>
      <c r="BG20" s="21"/>
      <c r="BH20" s="20"/>
      <c r="BI20" s="23"/>
      <c r="BJ20" s="23"/>
      <c r="BK20" s="21"/>
      <c r="BL20" s="21"/>
      <c r="BM20" s="21"/>
      <c r="BN20" s="180">
        <f t="shared" si="2"/>
        <v>0</v>
      </c>
      <c r="BO20" s="24">
        <v>43593</v>
      </c>
      <c r="BP20" s="21" t="s">
        <v>333</v>
      </c>
      <c r="BQ20" s="192">
        <v>43413</v>
      </c>
      <c r="BR20" s="195">
        <v>6</v>
      </c>
      <c r="BS20" s="22">
        <f t="shared" si="3"/>
        <v>180</v>
      </c>
      <c r="BT20" s="191">
        <f t="shared" si="4"/>
        <v>43593</v>
      </c>
      <c r="BU20" s="25"/>
    </row>
    <row r="21" spans="1:73" s="22" customFormat="1" ht="408.7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0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98"/>
      <c r="BE21" s="180"/>
      <c r="BF21" s="21"/>
      <c r="BG21" s="21"/>
      <c r="BH21" s="20"/>
      <c r="BI21" s="23"/>
      <c r="BJ21" s="23"/>
      <c r="BK21" s="21"/>
      <c r="BL21" s="21"/>
      <c r="BM21" s="21"/>
      <c r="BN21" s="180">
        <f t="shared" si="2"/>
        <v>0</v>
      </c>
      <c r="BO21" s="24">
        <v>43593</v>
      </c>
      <c r="BP21" s="21" t="s">
        <v>333</v>
      </c>
      <c r="BQ21" s="192">
        <v>43413</v>
      </c>
      <c r="BR21" s="195">
        <v>6</v>
      </c>
      <c r="BS21" s="22">
        <f t="shared" si="3"/>
        <v>180</v>
      </c>
      <c r="BT21" s="191">
        <f t="shared" si="4"/>
        <v>43593</v>
      </c>
      <c r="BU21" s="25"/>
    </row>
    <row r="22" spans="1:73" s="22" customFormat="1" ht="408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0"/>
      <c r="P22" s="20"/>
      <c r="Q22" s="21"/>
      <c r="R22" s="21"/>
      <c r="S22" s="21"/>
      <c r="T22" s="21"/>
      <c r="U22" s="20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0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198"/>
      <c r="BE22" s="180"/>
      <c r="BF22" s="21"/>
      <c r="BG22" s="21"/>
      <c r="BH22" s="20"/>
      <c r="BI22" s="23"/>
      <c r="BJ22" s="23"/>
      <c r="BK22" s="21"/>
      <c r="BL22" s="21"/>
      <c r="BM22" s="21"/>
      <c r="BN22" s="180">
        <f t="shared" si="2"/>
        <v>0</v>
      </c>
      <c r="BO22" s="24">
        <v>43596</v>
      </c>
      <c r="BP22" s="21" t="s">
        <v>334</v>
      </c>
      <c r="BQ22" s="192">
        <v>43416</v>
      </c>
      <c r="BR22" s="195">
        <v>6</v>
      </c>
      <c r="BS22" s="22">
        <f t="shared" si="3"/>
        <v>180</v>
      </c>
      <c r="BT22" s="191">
        <f t="shared" si="4"/>
        <v>43596</v>
      </c>
      <c r="BU22" s="25"/>
    </row>
    <row r="23" spans="1:73" s="22" customFormat="1" ht="408.7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0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180"/>
      <c r="BE23" s="180"/>
      <c r="BF23" s="21"/>
      <c r="BG23" s="21"/>
      <c r="BH23" s="20"/>
      <c r="BI23" s="23"/>
      <c r="BJ23" s="23"/>
      <c r="BK23" s="21"/>
      <c r="BL23" s="21"/>
      <c r="BM23" s="21"/>
      <c r="BN23" s="180">
        <f t="shared" si="2"/>
        <v>0</v>
      </c>
      <c r="BO23" s="24">
        <v>43593</v>
      </c>
      <c r="BP23" s="21" t="s">
        <v>335</v>
      </c>
      <c r="BQ23" s="192">
        <v>43413</v>
      </c>
      <c r="BR23" s="195">
        <v>6</v>
      </c>
      <c r="BS23" s="22">
        <f t="shared" si="3"/>
        <v>180</v>
      </c>
      <c r="BT23" s="191">
        <f t="shared" si="4"/>
        <v>43593</v>
      </c>
      <c r="BU23" s="25"/>
    </row>
    <row r="24" spans="1:73" s="22" customFormat="1" ht="409.6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1"/>
      <c r="AJ24" s="20"/>
      <c r="AK24" s="21"/>
      <c r="AL24" s="198"/>
      <c r="AM24" s="20"/>
      <c r="AN24" s="20"/>
      <c r="AO24" s="21"/>
      <c r="AP24" s="21"/>
      <c r="AQ24" s="21"/>
      <c r="AR24" s="21"/>
      <c r="AS24" s="21"/>
      <c r="AT24" s="198"/>
      <c r="AU24" s="20"/>
      <c r="AV24" s="20"/>
      <c r="AW24" s="21"/>
      <c r="AX24" s="21"/>
      <c r="AY24" s="21"/>
      <c r="AZ24" s="21"/>
      <c r="BA24" s="21"/>
      <c r="BB24" s="21"/>
      <c r="BC24" s="21"/>
      <c r="BD24" s="198"/>
      <c r="BE24" s="20"/>
      <c r="BF24" s="20"/>
      <c r="BG24" s="21"/>
      <c r="BH24" s="20"/>
      <c r="BI24" s="23"/>
      <c r="BJ24" s="23"/>
      <c r="BK24" s="21"/>
      <c r="BL24" s="21"/>
      <c r="BM24" s="21"/>
      <c r="BN24" s="180">
        <f t="shared" si="2"/>
        <v>0</v>
      </c>
      <c r="BO24" s="24">
        <v>43596</v>
      </c>
      <c r="BP24" s="21" t="s">
        <v>334</v>
      </c>
      <c r="BQ24" s="192">
        <v>43416</v>
      </c>
      <c r="BR24" s="195">
        <v>6</v>
      </c>
      <c r="BS24" s="22">
        <f t="shared" si="3"/>
        <v>180</v>
      </c>
      <c r="BT24" s="191">
        <f t="shared" si="4"/>
        <v>43596</v>
      </c>
      <c r="BU24" s="25"/>
    </row>
    <row r="25" spans="1:73" s="22" customFormat="1" ht="409.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0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0"/>
      <c r="AM25" s="21"/>
      <c r="AN25" s="21"/>
      <c r="AO25" s="21"/>
      <c r="AP25" s="21"/>
      <c r="AQ25" s="21"/>
      <c r="AR25" s="21"/>
      <c r="AS25" s="21"/>
      <c r="AT25" s="20"/>
      <c r="AU25" s="21"/>
      <c r="AV25" s="20"/>
      <c r="AW25" s="21"/>
      <c r="AX25" s="21"/>
      <c r="AY25" s="21"/>
      <c r="AZ25" s="21"/>
      <c r="BA25" s="21"/>
      <c r="BB25" s="21"/>
      <c r="BC25" s="21"/>
      <c r="BD25" s="198"/>
      <c r="BE25" s="180"/>
      <c r="BF25" s="20"/>
      <c r="BG25" s="21"/>
      <c r="BH25" s="20"/>
      <c r="BI25" s="23"/>
      <c r="BJ25" s="23"/>
      <c r="BK25" s="21"/>
      <c r="BL25" s="21"/>
      <c r="BM25" s="21"/>
      <c r="BN25" s="180">
        <f t="shared" si="2"/>
        <v>0</v>
      </c>
      <c r="BO25" s="24">
        <v>43596</v>
      </c>
      <c r="BP25" s="21" t="s">
        <v>335</v>
      </c>
      <c r="BQ25" s="192">
        <v>43416</v>
      </c>
      <c r="BR25" s="195">
        <v>6</v>
      </c>
      <c r="BS25" s="22">
        <f t="shared" si="3"/>
        <v>180</v>
      </c>
      <c r="BT25" s="191">
        <f t="shared" si="4"/>
        <v>43596</v>
      </c>
      <c r="BU25" s="25"/>
    </row>
    <row r="26" spans="1:73" s="22" customFormat="1" ht="409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0"/>
      <c r="AM26" s="21"/>
      <c r="AN26" s="21"/>
      <c r="AO26" s="21"/>
      <c r="AP26" s="21"/>
      <c r="AQ26" s="21"/>
      <c r="AR26" s="21"/>
      <c r="AS26" s="21"/>
      <c r="AT26" s="20"/>
      <c r="AU26" s="21"/>
      <c r="AV26" s="20"/>
      <c r="AW26" s="21"/>
      <c r="AX26" s="21"/>
      <c r="AY26" s="21"/>
      <c r="AZ26" s="21"/>
      <c r="BA26" s="21"/>
      <c r="BB26" s="21"/>
      <c r="BC26" s="21"/>
      <c r="BD26" s="198"/>
      <c r="BE26" s="180"/>
      <c r="BF26" s="20"/>
      <c r="BG26" s="21"/>
      <c r="BH26" s="20"/>
      <c r="BI26" s="23"/>
      <c r="BJ26" s="23"/>
      <c r="BK26" s="21"/>
      <c r="BL26" s="21"/>
      <c r="BM26" s="21"/>
      <c r="BN26" s="180">
        <f t="shared" si="2"/>
        <v>0</v>
      </c>
      <c r="BO26" s="24">
        <v>43593</v>
      </c>
      <c r="BP26" s="21" t="s">
        <v>333</v>
      </c>
      <c r="BQ26" s="192">
        <v>43413</v>
      </c>
      <c r="BR26" s="195">
        <v>6</v>
      </c>
      <c r="BS26" s="22">
        <f t="shared" si="3"/>
        <v>180</v>
      </c>
      <c r="BT26" s="191">
        <f t="shared" si="4"/>
        <v>43593</v>
      </c>
      <c r="BU26" s="25"/>
    </row>
    <row r="27" spans="1:73" s="22" customFormat="1" ht="409.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0"/>
      <c r="AM27" s="21"/>
      <c r="AN27" s="21"/>
      <c r="AO27" s="21"/>
      <c r="AP27" s="21"/>
      <c r="AQ27" s="21"/>
      <c r="AR27" s="21"/>
      <c r="AS27" s="21"/>
      <c r="AT27" s="20"/>
      <c r="AU27" s="21"/>
      <c r="AV27" s="20"/>
      <c r="AW27" s="21"/>
      <c r="AX27" s="21"/>
      <c r="AY27" s="21"/>
      <c r="AZ27" s="21"/>
      <c r="BA27" s="21"/>
      <c r="BB27" s="21"/>
      <c r="BC27" s="21"/>
      <c r="BD27" s="198"/>
      <c r="BE27" s="180"/>
      <c r="BF27" s="20"/>
      <c r="BG27" s="21"/>
      <c r="BH27" s="20"/>
      <c r="BI27" s="23"/>
      <c r="BJ27" s="23"/>
      <c r="BK27" s="21"/>
      <c r="BL27" s="21"/>
      <c r="BM27" s="21"/>
      <c r="BN27" s="180">
        <f t="shared" si="2"/>
        <v>0</v>
      </c>
      <c r="BO27" s="24">
        <v>43593</v>
      </c>
      <c r="BP27" s="21" t="s">
        <v>332</v>
      </c>
      <c r="BQ27" s="192">
        <v>43413</v>
      </c>
      <c r="BR27" s="195">
        <v>6</v>
      </c>
      <c r="BS27" s="22">
        <f t="shared" si="3"/>
        <v>180</v>
      </c>
      <c r="BT27" s="191">
        <f t="shared" si="4"/>
        <v>43593</v>
      </c>
      <c r="BU27" s="25"/>
    </row>
    <row r="28" spans="1:73" s="22" customFormat="1" ht="409.6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1"/>
      <c r="R28" s="21"/>
      <c r="S28" s="21"/>
      <c r="T28" s="21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0"/>
      <c r="AM28" s="21"/>
      <c r="AN28" s="21"/>
      <c r="AO28" s="21"/>
      <c r="AP28" s="21"/>
      <c r="AQ28" s="21"/>
      <c r="AR28" s="21"/>
      <c r="AS28" s="21"/>
      <c r="AT28" s="20"/>
      <c r="AU28" s="21"/>
      <c r="AV28" s="20"/>
      <c r="AW28" s="21"/>
      <c r="AX28" s="21"/>
      <c r="AY28" s="21"/>
      <c r="AZ28" s="21"/>
      <c r="BA28" s="21"/>
      <c r="BB28" s="21"/>
      <c r="BC28" s="21"/>
      <c r="BD28" s="198"/>
      <c r="BE28" s="180"/>
      <c r="BF28" s="20"/>
      <c r="BG28" s="21"/>
      <c r="BH28" s="20"/>
      <c r="BI28" s="23"/>
      <c r="BJ28" s="23"/>
      <c r="BK28" s="21"/>
      <c r="BL28" s="21"/>
      <c r="BM28" s="21"/>
      <c r="BN28" s="180">
        <f t="shared" si="2"/>
        <v>0</v>
      </c>
      <c r="BO28" s="24">
        <v>43598</v>
      </c>
      <c r="BP28" s="21" t="s">
        <v>333</v>
      </c>
      <c r="BQ28" s="192">
        <v>43418</v>
      </c>
      <c r="BR28" s="195">
        <v>6</v>
      </c>
      <c r="BS28" s="22">
        <f t="shared" si="3"/>
        <v>180</v>
      </c>
      <c r="BT28" s="191">
        <f t="shared" si="4"/>
        <v>43598</v>
      </c>
      <c r="BU28" s="25"/>
    </row>
    <row r="29" spans="1:73" s="22" customFormat="1" ht="409.6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1"/>
      <c r="R29" s="21"/>
      <c r="S29" s="21"/>
      <c r="T29" s="21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0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8"/>
      <c r="BE29" s="21"/>
      <c r="BF29" s="20"/>
      <c r="BG29" s="21"/>
      <c r="BH29" s="20"/>
      <c r="BI29" s="23"/>
      <c r="BJ29" s="23"/>
      <c r="BK29" s="21"/>
      <c r="BL29" s="21"/>
      <c r="BM29" s="21"/>
      <c r="BN29" s="180">
        <f t="shared" si="2"/>
        <v>0</v>
      </c>
      <c r="BO29" s="24">
        <v>43593</v>
      </c>
      <c r="BP29" s="21" t="s">
        <v>333</v>
      </c>
      <c r="BQ29" s="192">
        <v>43413</v>
      </c>
      <c r="BR29" s="195">
        <v>6</v>
      </c>
      <c r="BS29" s="22">
        <f>BR29*30</f>
        <v>180</v>
      </c>
      <c r="BT29" s="191">
        <f>BQ29+BS29</f>
        <v>43593</v>
      </c>
      <c r="BU29" s="25"/>
    </row>
    <row r="30" spans="1:73" s="22" customFormat="1" ht="409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0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98"/>
      <c r="BE30" s="180"/>
      <c r="BF30" s="20"/>
      <c r="BG30" s="21"/>
      <c r="BH30" s="20"/>
      <c r="BI30" s="23"/>
      <c r="BJ30" s="23"/>
      <c r="BK30" s="21"/>
      <c r="BL30" s="21"/>
      <c r="BM30" s="21"/>
      <c r="BN30" s="180">
        <f t="shared" si="2"/>
        <v>0</v>
      </c>
      <c r="BO30" s="24">
        <v>43596</v>
      </c>
      <c r="BP30" s="21" t="s">
        <v>332</v>
      </c>
      <c r="BQ30" s="192">
        <v>43416</v>
      </c>
      <c r="BR30" s="195">
        <v>6</v>
      </c>
      <c r="BS30" s="22">
        <f>BR30*30</f>
        <v>180</v>
      </c>
      <c r="BT30" s="191">
        <f>BQ30+BS30</f>
        <v>43596</v>
      </c>
      <c r="BU30" s="25"/>
    </row>
    <row r="31" spans="1:73" s="22" customFormat="1" ht="409.6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0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0"/>
      <c r="BC31" s="21"/>
      <c r="BD31" s="198"/>
      <c r="BE31" s="21"/>
      <c r="BF31" s="20"/>
      <c r="BG31" s="21"/>
      <c r="BH31" s="20"/>
      <c r="BI31" s="23"/>
      <c r="BJ31" s="23"/>
      <c r="BK31" s="21"/>
      <c r="BL31" s="21"/>
      <c r="BM31" s="21"/>
      <c r="BN31" s="180">
        <f t="shared" si="2"/>
        <v>0</v>
      </c>
      <c r="BO31" s="24">
        <v>43593</v>
      </c>
      <c r="BP31" s="21" t="s">
        <v>331</v>
      </c>
      <c r="BQ31" s="192">
        <v>43413</v>
      </c>
      <c r="BR31" s="195">
        <v>6</v>
      </c>
      <c r="BS31" s="22">
        <f>BR31*30</f>
        <v>180</v>
      </c>
      <c r="BT31" s="191">
        <f>BQ31+BS31</f>
        <v>43593</v>
      </c>
      <c r="BU31" s="25"/>
    </row>
    <row r="32" spans="1:73" s="22" customFormat="1" ht="409.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1"/>
      <c r="R32" s="21"/>
      <c r="S32" s="21"/>
      <c r="T32" s="21"/>
      <c r="U32" s="20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0"/>
      <c r="AM32" s="21"/>
      <c r="AN32" s="21"/>
      <c r="AO32" s="21"/>
      <c r="AP32" s="21"/>
      <c r="AQ32" s="21"/>
      <c r="AR32" s="21"/>
      <c r="AS32" s="21"/>
      <c r="AT32" s="20"/>
      <c r="AU32" s="21"/>
      <c r="AV32" s="20"/>
      <c r="AW32" s="21"/>
      <c r="AX32" s="21"/>
      <c r="AY32" s="21"/>
      <c r="AZ32" s="21"/>
      <c r="BA32" s="21"/>
      <c r="BB32" s="21"/>
      <c r="BC32" s="21"/>
      <c r="BD32" s="198"/>
      <c r="BE32" s="20"/>
      <c r="BF32" s="20"/>
      <c r="BG32" s="21"/>
      <c r="BH32" s="20"/>
      <c r="BI32" s="23"/>
      <c r="BJ32" s="23"/>
      <c r="BK32" s="21"/>
      <c r="BL32" s="21"/>
      <c r="BM32" s="21"/>
      <c r="BN32" s="180">
        <f t="shared" si="2"/>
        <v>0</v>
      </c>
      <c r="BO32" s="24">
        <v>43773</v>
      </c>
      <c r="BP32" s="21" t="s">
        <v>210</v>
      </c>
      <c r="BQ32" s="192">
        <v>43413</v>
      </c>
      <c r="BR32" s="195">
        <v>12</v>
      </c>
      <c r="BS32" s="22">
        <f t="shared" si="3"/>
        <v>360</v>
      </c>
      <c r="BT32" s="191">
        <f t="shared" si="4"/>
        <v>43773</v>
      </c>
      <c r="BU32" s="25"/>
    </row>
    <row r="33" spans="1:73" s="22" customFormat="1" ht="409.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1"/>
      <c r="R33" s="21"/>
      <c r="S33" s="21"/>
      <c r="T33" s="21"/>
      <c r="U33" s="20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0"/>
      <c r="AM33" s="21"/>
      <c r="AN33" s="21"/>
      <c r="AO33" s="21"/>
      <c r="AP33" s="21"/>
      <c r="AQ33" s="21"/>
      <c r="AR33" s="21"/>
      <c r="AS33" s="21"/>
      <c r="AT33" s="20"/>
      <c r="AU33" s="21"/>
      <c r="AV33" s="20"/>
      <c r="AW33" s="21"/>
      <c r="AX33" s="21"/>
      <c r="AY33" s="21"/>
      <c r="AZ33" s="21"/>
      <c r="BA33" s="21"/>
      <c r="BB33" s="21"/>
      <c r="BC33" s="21"/>
      <c r="BD33" s="198"/>
      <c r="BE33" s="180"/>
      <c r="BF33" s="20"/>
      <c r="BG33" s="21"/>
      <c r="BH33" s="20"/>
      <c r="BI33" s="23"/>
      <c r="BJ33" s="23"/>
      <c r="BK33" s="21"/>
      <c r="BL33" s="21"/>
      <c r="BM33" s="21"/>
      <c r="BN33" s="180">
        <f t="shared" si="2"/>
        <v>0</v>
      </c>
      <c r="BO33" s="24">
        <v>43593</v>
      </c>
      <c r="BP33" s="21" t="s">
        <v>336</v>
      </c>
      <c r="BQ33" s="192">
        <v>43413</v>
      </c>
      <c r="BR33" s="195">
        <v>6</v>
      </c>
      <c r="BS33" s="22">
        <f t="shared" si="3"/>
        <v>180</v>
      </c>
      <c r="BT33" s="191">
        <f t="shared" si="4"/>
        <v>43593</v>
      </c>
      <c r="BU33" s="25"/>
    </row>
    <row r="34" spans="1:73" s="22" customFormat="1" ht="179.2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0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8"/>
      <c r="BE34" s="21"/>
      <c r="BF34" s="20"/>
      <c r="BG34" s="21"/>
      <c r="BH34" s="20"/>
      <c r="BI34" s="23"/>
      <c r="BJ34" s="23"/>
      <c r="BK34" s="21"/>
      <c r="BL34" s="21"/>
      <c r="BM34" s="21"/>
      <c r="BN34" s="180">
        <f t="shared" si="2"/>
        <v>0</v>
      </c>
      <c r="BO34" s="24">
        <v>43593</v>
      </c>
      <c r="BP34" s="21" t="s">
        <v>210</v>
      </c>
      <c r="BQ34" s="192">
        <v>43413</v>
      </c>
      <c r="BR34" s="195">
        <v>6</v>
      </c>
      <c r="BS34" s="22">
        <f t="shared" si="3"/>
        <v>180</v>
      </c>
      <c r="BT34" s="191">
        <f t="shared" si="4"/>
        <v>43593</v>
      </c>
      <c r="BU34" s="25"/>
    </row>
    <row r="35" spans="1:73" s="22" customFormat="1" ht="409.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0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80"/>
      <c r="BE35" s="180"/>
      <c r="BF35" s="21"/>
      <c r="BG35" s="21"/>
      <c r="BH35" s="20"/>
      <c r="BI35" s="23"/>
      <c r="BJ35" s="23"/>
      <c r="BK35" s="21"/>
      <c r="BL35" s="21"/>
      <c r="BM35" s="21"/>
      <c r="BN35" s="180">
        <f t="shared" si="2"/>
        <v>0</v>
      </c>
      <c r="BO35" s="24">
        <v>43598</v>
      </c>
      <c r="BP35" s="21" t="s">
        <v>210</v>
      </c>
      <c r="BQ35" s="192">
        <v>43418</v>
      </c>
      <c r="BR35" s="195">
        <v>6</v>
      </c>
      <c r="BS35" s="22">
        <f t="shared" si="3"/>
        <v>180</v>
      </c>
      <c r="BT35" s="191">
        <f t="shared" si="4"/>
        <v>43598</v>
      </c>
      <c r="BU35" s="25"/>
    </row>
    <row r="36" spans="1:73" s="22" customFormat="1" ht="207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1"/>
      <c r="R36" s="21"/>
      <c r="S36" s="21"/>
      <c r="T36" s="21"/>
      <c r="U36" s="20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0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8"/>
      <c r="BE36" s="21"/>
      <c r="BF36" s="20"/>
      <c r="BG36" s="21"/>
      <c r="BH36" s="20"/>
      <c r="BI36" s="23"/>
      <c r="BJ36" s="23"/>
      <c r="BK36" s="21"/>
      <c r="BL36" s="21"/>
      <c r="BM36" s="21"/>
      <c r="BN36" s="180">
        <f t="shared" si="2"/>
        <v>0</v>
      </c>
      <c r="BO36" s="24">
        <v>43593</v>
      </c>
      <c r="BP36" s="21" t="s">
        <v>210</v>
      </c>
      <c r="BQ36" s="192">
        <v>43413</v>
      </c>
      <c r="BR36" s="195">
        <v>6</v>
      </c>
      <c r="BS36" s="22">
        <f t="shared" si="3"/>
        <v>180</v>
      </c>
      <c r="BT36" s="191">
        <f t="shared" si="4"/>
        <v>43593</v>
      </c>
      <c r="BU36" s="25"/>
    </row>
    <row r="37" spans="1:73" s="22" customFormat="1" ht="234.7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0"/>
      <c r="R37" s="20"/>
      <c r="S37" s="20"/>
      <c r="T37" s="20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0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80"/>
      <c r="BE37" s="180"/>
      <c r="BF37" s="21"/>
      <c r="BG37" s="21"/>
      <c r="BH37" s="20"/>
      <c r="BI37" s="23"/>
      <c r="BJ37" s="23"/>
      <c r="BK37" s="21"/>
      <c r="BL37" s="21"/>
      <c r="BM37" s="21"/>
      <c r="BN37" s="180">
        <f t="shared" ref="BN37:BN44" si="5">W37+Y37+AA37+AC37+AE37+AG37+AI37+AM37+AO37+AQ37+AS37+AU37+AW37+AY37+BA37+BC37+BE37+BG37+BI37+BK37+BM37</f>
        <v>0</v>
      </c>
      <c r="BO37" s="24">
        <v>43596</v>
      </c>
      <c r="BP37" s="21" t="s">
        <v>210</v>
      </c>
      <c r="BQ37" s="192">
        <v>43416</v>
      </c>
      <c r="BR37" s="195">
        <v>6</v>
      </c>
      <c r="BS37" s="22">
        <f t="shared" si="3"/>
        <v>180</v>
      </c>
      <c r="BT37" s="191">
        <f t="shared" si="4"/>
        <v>43596</v>
      </c>
      <c r="BU37" s="25"/>
    </row>
    <row r="38" spans="1:73" s="22" customFormat="1" ht="309.7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0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80"/>
      <c r="BE38" s="180"/>
      <c r="BF38" s="21"/>
      <c r="BG38" s="21"/>
      <c r="BH38" s="20"/>
      <c r="BI38" s="23"/>
      <c r="BJ38" s="23"/>
      <c r="BK38" s="21"/>
      <c r="BL38" s="21"/>
      <c r="BM38" s="21"/>
      <c r="BN38" s="180">
        <f t="shared" si="5"/>
        <v>0</v>
      </c>
      <c r="BO38" s="24">
        <v>43596</v>
      </c>
      <c r="BP38" s="21" t="s">
        <v>210</v>
      </c>
      <c r="BQ38" s="192">
        <v>43416</v>
      </c>
      <c r="BR38" s="195">
        <v>6</v>
      </c>
      <c r="BS38" s="22">
        <f t="shared" si="3"/>
        <v>180</v>
      </c>
      <c r="BT38" s="191">
        <f t="shared" si="4"/>
        <v>43596</v>
      </c>
      <c r="BU38" s="25"/>
    </row>
    <row r="39" spans="1:73" s="22" customFormat="1" ht="193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0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8"/>
      <c r="BE39" s="21"/>
      <c r="BF39" s="21"/>
      <c r="BG39" s="21"/>
      <c r="BH39" s="20"/>
      <c r="BI39" s="23"/>
      <c r="BJ39" s="20"/>
      <c r="BK39" s="21"/>
      <c r="BL39" s="21"/>
      <c r="BM39" s="21"/>
      <c r="BN39" s="180">
        <f t="shared" si="5"/>
        <v>0</v>
      </c>
      <c r="BO39" s="24">
        <v>43596</v>
      </c>
      <c r="BP39" s="21" t="s">
        <v>210</v>
      </c>
      <c r="BQ39" s="192">
        <v>43416</v>
      </c>
      <c r="BR39" s="195">
        <v>6</v>
      </c>
      <c r="BS39" s="22">
        <f t="shared" si="3"/>
        <v>180</v>
      </c>
      <c r="BT39" s="191">
        <f t="shared" si="4"/>
        <v>43596</v>
      </c>
      <c r="BU39" s="25"/>
    </row>
    <row r="40" spans="1:73" s="22" customFormat="1" ht="193.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0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8"/>
      <c r="BE40" s="21"/>
      <c r="BF40" s="21"/>
      <c r="BG40" s="21"/>
      <c r="BH40" s="20"/>
      <c r="BI40" s="23"/>
      <c r="BJ40" s="23"/>
      <c r="BK40" s="21"/>
      <c r="BL40" s="21"/>
      <c r="BM40" s="21"/>
      <c r="BN40" s="180">
        <f t="shared" si="5"/>
        <v>0</v>
      </c>
      <c r="BO40" s="24">
        <v>43596</v>
      </c>
      <c r="BP40" s="21" t="s">
        <v>210</v>
      </c>
      <c r="BQ40" s="192">
        <v>43416</v>
      </c>
      <c r="BR40" s="195">
        <v>6</v>
      </c>
      <c r="BS40" s="22">
        <f t="shared" si="3"/>
        <v>180</v>
      </c>
      <c r="BT40" s="191">
        <f t="shared" si="4"/>
        <v>43596</v>
      </c>
      <c r="BU40" s="25"/>
    </row>
    <row r="41" spans="1:73" s="22" customFormat="1" ht="193.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1"/>
      <c r="R41" s="21"/>
      <c r="S41" s="21"/>
      <c r="T41" s="21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0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8"/>
      <c r="BE41" s="20"/>
      <c r="BF41" s="20"/>
      <c r="BG41" s="21"/>
      <c r="BH41" s="20"/>
      <c r="BI41" s="23"/>
      <c r="BJ41" s="23"/>
      <c r="BK41" s="21"/>
      <c r="BL41" s="21"/>
      <c r="BM41" s="21"/>
      <c r="BN41" s="180">
        <f t="shared" si="5"/>
        <v>0</v>
      </c>
      <c r="BO41" s="24">
        <v>43596</v>
      </c>
      <c r="BP41" s="21" t="s">
        <v>210</v>
      </c>
      <c r="BQ41" s="192">
        <v>43416</v>
      </c>
      <c r="BR41" s="195">
        <v>6</v>
      </c>
      <c r="BS41" s="22">
        <f t="shared" si="3"/>
        <v>180</v>
      </c>
      <c r="BT41" s="191">
        <f t="shared" si="4"/>
        <v>43596</v>
      </c>
      <c r="BU41" s="25"/>
    </row>
    <row r="42" spans="1:73" s="22" customFormat="1" ht="193.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1"/>
      <c r="R42" s="21"/>
      <c r="S42" s="21"/>
      <c r="T42" s="21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0"/>
      <c r="AM42" s="21"/>
      <c r="AN42" s="21"/>
      <c r="AO42" s="21"/>
      <c r="AP42" s="21"/>
      <c r="AQ42" s="21"/>
      <c r="AR42" s="21"/>
      <c r="AS42" s="21"/>
      <c r="AT42" s="180"/>
      <c r="AU42" s="21"/>
      <c r="AV42" s="21"/>
      <c r="AW42" s="21"/>
      <c r="AX42" s="21"/>
      <c r="AY42" s="21"/>
      <c r="AZ42" s="21"/>
      <c r="BA42" s="21"/>
      <c r="BB42" s="21"/>
      <c r="BC42" s="21"/>
      <c r="BD42" s="198"/>
      <c r="BE42" s="180"/>
      <c r="BF42" s="21"/>
      <c r="BG42" s="21"/>
      <c r="BH42" s="20"/>
      <c r="BI42" s="23"/>
      <c r="BJ42" s="23"/>
      <c r="BK42" s="21"/>
      <c r="BL42" s="21"/>
      <c r="BM42" s="21"/>
      <c r="BN42" s="180">
        <f t="shared" si="5"/>
        <v>0</v>
      </c>
      <c r="BO42" s="24">
        <v>43578</v>
      </c>
      <c r="BP42" s="21" t="s">
        <v>210</v>
      </c>
      <c r="BQ42" s="192">
        <v>43398</v>
      </c>
      <c r="BR42" s="195">
        <v>6</v>
      </c>
      <c r="BS42" s="22">
        <f t="shared" si="3"/>
        <v>180</v>
      </c>
      <c r="BT42" s="191">
        <f t="shared" si="4"/>
        <v>43578</v>
      </c>
      <c r="BU42" s="25"/>
    </row>
    <row r="43" spans="1:73" s="22" customFormat="1" ht="201.7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8"/>
      <c r="AM43" s="20"/>
      <c r="AN43" s="20"/>
      <c r="AO43" s="21"/>
      <c r="AP43" s="21"/>
      <c r="AQ43" s="21"/>
      <c r="AR43" s="21"/>
      <c r="AS43" s="21"/>
      <c r="AT43" s="198"/>
      <c r="AU43" s="20"/>
      <c r="AV43" s="21"/>
      <c r="AW43" s="21"/>
      <c r="AX43" s="21"/>
      <c r="AY43" s="21"/>
      <c r="AZ43" s="21"/>
      <c r="BA43" s="21"/>
      <c r="BB43" s="21"/>
      <c r="BC43" s="21"/>
      <c r="BD43" s="198"/>
      <c r="BE43" s="21"/>
      <c r="BF43" s="21"/>
      <c r="BG43" s="21"/>
      <c r="BH43" s="20"/>
      <c r="BI43" s="23"/>
      <c r="BJ43" s="20"/>
      <c r="BK43" s="21"/>
      <c r="BL43" s="21"/>
      <c r="BM43" s="21"/>
      <c r="BN43" s="180">
        <f t="shared" si="5"/>
        <v>0</v>
      </c>
      <c r="BO43" s="24">
        <v>43591</v>
      </c>
      <c r="BP43" s="21"/>
      <c r="BQ43" s="192">
        <v>43411</v>
      </c>
      <c r="BR43" s="195">
        <v>6</v>
      </c>
      <c r="BS43" s="22">
        <f t="shared" si="3"/>
        <v>180</v>
      </c>
      <c r="BT43" s="191">
        <f t="shared" si="4"/>
        <v>43591</v>
      </c>
      <c r="BU43" s="25"/>
    </row>
    <row r="44" spans="1:73" s="22" customFormat="1" ht="201.7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8"/>
      <c r="AM44" s="20"/>
      <c r="AN44" s="20"/>
      <c r="AO44" s="21"/>
      <c r="AP44" s="21"/>
      <c r="AQ44" s="21"/>
      <c r="AR44" s="21"/>
      <c r="AS44" s="21"/>
      <c r="AT44" s="198"/>
      <c r="AU44" s="20"/>
      <c r="AV44" s="21"/>
      <c r="AW44" s="21"/>
      <c r="AX44" s="21"/>
      <c r="AY44" s="21"/>
      <c r="AZ44" s="21"/>
      <c r="BA44" s="21"/>
      <c r="BB44" s="21"/>
      <c r="BC44" s="21"/>
      <c r="BD44" s="198"/>
      <c r="BE44" s="180"/>
      <c r="BF44" s="21"/>
      <c r="BG44" s="21"/>
      <c r="BH44" s="20"/>
      <c r="BI44" s="23"/>
      <c r="BJ44" s="23"/>
      <c r="BK44" s="21"/>
      <c r="BL44" s="21"/>
      <c r="BM44" s="21"/>
      <c r="BN44" s="180">
        <f t="shared" si="5"/>
        <v>0</v>
      </c>
      <c r="BO44" s="24">
        <v>43591</v>
      </c>
      <c r="BP44" s="21" t="s">
        <v>210</v>
      </c>
      <c r="BQ44" s="192">
        <v>43411</v>
      </c>
      <c r="BR44" s="195">
        <v>6</v>
      </c>
      <c r="BS44" s="22">
        <f>BR44*30</f>
        <v>180</v>
      </c>
      <c r="BT44" s="191">
        <f t="shared" si="4"/>
        <v>43591</v>
      </c>
      <c r="BU44" s="25"/>
    </row>
    <row r="45" spans="1:73" s="22" customFormat="1" ht="147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1"/>
      <c r="R45" s="21"/>
      <c r="S45" s="21"/>
      <c r="T45" s="21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0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8"/>
      <c r="BE45" s="20"/>
      <c r="BF45" s="20"/>
      <c r="BG45" s="21"/>
      <c r="BH45" s="20"/>
      <c r="BI45" s="23"/>
      <c r="BJ45" s="23"/>
      <c r="BK45" s="21"/>
      <c r="BL45" s="21"/>
      <c r="BM45" s="21"/>
      <c r="BN45" s="180"/>
      <c r="BO45" s="24"/>
      <c r="BP45" s="21"/>
      <c r="BQ45" s="21"/>
      <c r="BR45" s="23"/>
      <c r="BS45" s="23"/>
      <c r="BT45" s="24"/>
      <c r="BU45" s="25"/>
    </row>
    <row r="46" spans="1:73" s="22" customFormat="1" ht="147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1"/>
      <c r="R46" s="21"/>
      <c r="S46" s="21"/>
      <c r="T46" s="21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0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8"/>
      <c r="BE46" s="180"/>
      <c r="BF46" s="20"/>
      <c r="BG46" s="21"/>
      <c r="BH46" s="20"/>
      <c r="BI46" s="23"/>
      <c r="BJ46" s="23"/>
      <c r="BK46" s="21"/>
      <c r="BL46" s="21"/>
      <c r="BM46" s="21"/>
      <c r="BN46" s="180"/>
      <c r="BO46" s="24"/>
      <c r="BP46" s="21"/>
      <c r="BQ46" s="21"/>
      <c r="BR46" s="23"/>
      <c r="BS46" s="23"/>
      <c r="BT46" s="24"/>
      <c r="BU46" s="25"/>
    </row>
    <row r="47" spans="1:73" s="22" customFormat="1" ht="147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0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8"/>
      <c r="BE47" s="21"/>
      <c r="BF47" s="20"/>
      <c r="BG47" s="21"/>
      <c r="BH47" s="20"/>
      <c r="BI47" s="23"/>
      <c r="BJ47" s="23"/>
      <c r="BK47" s="21"/>
      <c r="BL47" s="21"/>
      <c r="BM47" s="21"/>
      <c r="BN47" s="180"/>
      <c r="BO47" s="24"/>
      <c r="BP47" s="21"/>
      <c r="BQ47" s="21"/>
      <c r="BR47" s="23"/>
      <c r="BS47" s="23"/>
      <c r="BT47" s="24"/>
      <c r="BU47" s="25"/>
    </row>
    <row r="48" spans="1:73" s="22" customFormat="1" ht="147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0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8"/>
      <c r="BE48" s="180"/>
      <c r="BF48" s="20"/>
      <c r="BG48" s="21"/>
      <c r="BH48" s="20"/>
      <c r="BI48" s="23"/>
      <c r="BJ48" s="23"/>
      <c r="BK48" s="21"/>
      <c r="BL48" s="21"/>
      <c r="BM48" s="21"/>
      <c r="BN48" s="180"/>
      <c r="BO48" s="24"/>
      <c r="BP48" s="21"/>
      <c r="BQ48" s="21"/>
      <c r="BR48" s="23"/>
      <c r="BS48" s="23"/>
      <c r="BT48" s="24"/>
      <c r="BU48" s="25"/>
    </row>
    <row r="49" spans="1:73" s="22" customFormat="1" ht="147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0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8"/>
      <c r="BE49" s="21"/>
      <c r="BF49" s="20"/>
      <c r="BG49" s="21"/>
      <c r="BH49" s="20"/>
      <c r="BI49" s="23"/>
      <c r="BJ49" s="23"/>
      <c r="BK49" s="21"/>
      <c r="BL49" s="21"/>
      <c r="BM49" s="21"/>
      <c r="BN49" s="180"/>
      <c r="BO49" s="24"/>
      <c r="BP49" s="21"/>
      <c r="BQ49" s="21"/>
      <c r="BR49" s="23"/>
      <c r="BS49" s="23"/>
      <c r="BT49" s="24"/>
      <c r="BU49" s="25"/>
    </row>
    <row r="50" spans="1:73" s="22" customFormat="1" ht="147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0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8"/>
      <c r="BE50" s="180"/>
      <c r="BF50" s="20"/>
      <c r="BG50" s="21"/>
      <c r="BH50" s="20"/>
      <c r="BI50" s="23"/>
      <c r="BJ50" s="23"/>
      <c r="BK50" s="21"/>
      <c r="BL50" s="21"/>
      <c r="BM50" s="21"/>
      <c r="BN50" s="180"/>
      <c r="BO50" s="24"/>
      <c r="BP50" s="21"/>
      <c r="BQ50" s="21"/>
      <c r="BR50" s="23"/>
      <c r="BS50" s="23"/>
      <c r="BT50" s="24"/>
      <c r="BU50" s="25"/>
    </row>
    <row r="51" spans="1:73" s="22" customFormat="1" ht="147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0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8"/>
      <c r="BE51" s="21"/>
      <c r="BF51" s="20"/>
      <c r="BG51" s="21"/>
      <c r="BH51" s="20"/>
      <c r="BI51" s="23"/>
      <c r="BJ51" s="23"/>
      <c r="BK51" s="21"/>
      <c r="BL51" s="21"/>
      <c r="BM51" s="21"/>
      <c r="BN51" s="180"/>
      <c r="BO51" s="24"/>
      <c r="BP51" s="21"/>
      <c r="BQ51" s="21"/>
      <c r="BR51" s="23"/>
      <c r="BS51" s="23"/>
      <c r="BT51" s="24"/>
      <c r="BU51" s="25"/>
    </row>
    <row r="52" spans="1:73" s="22" customFormat="1" ht="147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0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8"/>
      <c r="BE52" s="180"/>
      <c r="BF52" s="20"/>
      <c r="BG52" s="21"/>
      <c r="BH52" s="20"/>
      <c r="BI52" s="23"/>
      <c r="BJ52" s="23"/>
      <c r="BK52" s="21"/>
      <c r="BL52" s="21"/>
      <c r="BM52" s="21"/>
      <c r="BN52" s="180"/>
      <c r="BO52" s="24"/>
      <c r="BP52" s="21"/>
      <c r="BQ52" s="21"/>
      <c r="BR52" s="23"/>
      <c r="BS52" s="23"/>
      <c r="BT52" s="24"/>
      <c r="BU52" s="25"/>
    </row>
    <row r="53" spans="1:73" s="22" customFormat="1" ht="193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0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8"/>
      <c r="BE53" s="21"/>
      <c r="BF53" s="20"/>
      <c r="BG53" s="21"/>
      <c r="BH53" s="20"/>
      <c r="BI53" s="23"/>
      <c r="BJ53" s="23"/>
      <c r="BK53" s="21"/>
      <c r="BL53" s="21"/>
      <c r="BM53" s="21"/>
      <c r="BN53" s="180"/>
      <c r="BO53" s="24"/>
      <c r="BP53" s="21"/>
      <c r="BQ53" s="21"/>
      <c r="BR53" s="23"/>
      <c r="BS53" s="23"/>
      <c r="BT53" s="24"/>
      <c r="BU53" s="25"/>
    </row>
    <row r="54" spans="1:73" s="22" customFormat="1" ht="193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0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8"/>
      <c r="BE54" s="180"/>
      <c r="BF54" s="20"/>
      <c r="BG54" s="21"/>
      <c r="BH54" s="20"/>
      <c r="BI54" s="23"/>
      <c r="BJ54" s="23"/>
      <c r="BK54" s="21"/>
      <c r="BL54" s="21"/>
      <c r="BM54" s="21"/>
      <c r="BN54" s="180"/>
      <c r="BO54" s="24"/>
      <c r="BP54" s="21"/>
      <c r="BQ54" s="21"/>
      <c r="BR54" s="23"/>
      <c r="BS54" s="23"/>
      <c r="BT54" s="24"/>
      <c r="BU54" s="25"/>
    </row>
    <row r="55" spans="1:73" s="22" customFormat="1" ht="193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0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8"/>
      <c r="BE55" s="21"/>
      <c r="BF55" s="20"/>
      <c r="BG55" s="21"/>
      <c r="BH55" s="20"/>
      <c r="BI55" s="23"/>
      <c r="BJ55" s="23"/>
      <c r="BK55" s="21"/>
      <c r="BL55" s="21"/>
      <c r="BM55" s="21"/>
      <c r="BN55" s="180"/>
      <c r="BO55" s="24"/>
      <c r="BP55" s="21"/>
      <c r="BQ55" s="21"/>
      <c r="BR55" s="23"/>
      <c r="BS55" s="23"/>
      <c r="BT55" s="24"/>
      <c r="BU55" s="25"/>
    </row>
    <row r="56" spans="1:73" s="22" customFormat="1" ht="193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0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80"/>
      <c r="BE56" s="180"/>
      <c r="BF56" s="21"/>
      <c r="BG56" s="21"/>
      <c r="BH56" s="20"/>
      <c r="BI56" s="23"/>
      <c r="BJ56" s="23"/>
      <c r="BK56" s="21"/>
      <c r="BL56" s="21"/>
      <c r="BM56" s="21"/>
      <c r="BN56" s="180"/>
      <c r="BO56" s="24"/>
      <c r="BP56" s="21"/>
      <c r="BQ56" s="21"/>
      <c r="BR56" s="23"/>
      <c r="BS56" s="23"/>
      <c r="BT56" s="24"/>
      <c r="BU56" s="25"/>
    </row>
    <row r="57" spans="1:73" s="22" customFormat="1" ht="239.2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8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8"/>
      <c r="BE57" s="21"/>
      <c r="BF57" s="20"/>
      <c r="BG57" s="20"/>
      <c r="BH57" s="20"/>
      <c r="BI57" s="23"/>
      <c r="BJ57" s="23"/>
      <c r="BK57" s="20"/>
      <c r="BL57" s="23"/>
      <c r="BM57" s="21"/>
      <c r="BN57" s="180"/>
      <c r="BO57" s="24"/>
      <c r="BP57" s="21"/>
      <c r="BQ57" s="21"/>
      <c r="BR57" s="23"/>
      <c r="BS57" s="23"/>
      <c r="BT57" s="24"/>
      <c r="BU57" s="25"/>
    </row>
    <row r="58" spans="1:73" s="22" customFormat="1" ht="239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8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8"/>
      <c r="BE58" s="21"/>
      <c r="BF58" s="20"/>
      <c r="BG58" s="20"/>
      <c r="BH58" s="20"/>
      <c r="BI58" s="23"/>
      <c r="BJ58" s="23"/>
      <c r="BK58" s="20"/>
      <c r="BL58" s="23"/>
      <c r="BM58" s="21"/>
      <c r="BN58" s="180"/>
      <c r="BO58" s="24"/>
      <c r="BP58" s="21"/>
      <c r="BQ58" s="21"/>
      <c r="BR58" s="23"/>
      <c r="BS58" s="23"/>
      <c r="BT58" s="24"/>
      <c r="BU58" s="25"/>
    </row>
    <row r="59" spans="1:73" s="22" customFormat="1" ht="409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0"/>
      <c r="Q59" s="21"/>
      <c r="R59" s="21"/>
      <c r="S59" s="20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8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8"/>
      <c r="BE59" s="21"/>
      <c r="BF59" s="21"/>
      <c r="BG59" s="20"/>
      <c r="BH59" s="20"/>
      <c r="BI59" s="23"/>
      <c r="BJ59" s="23"/>
      <c r="BK59" s="20"/>
      <c r="BL59" s="23"/>
      <c r="BM59" s="21"/>
      <c r="BN59" s="180"/>
      <c r="BO59" s="24"/>
      <c r="BP59" s="21"/>
      <c r="BQ59" s="21"/>
      <c r="BR59" s="23"/>
      <c r="BS59" s="23"/>
      <c r="BT59" s="24"/>
      <c r="BU59" s="25"/>
    </row>
    <row r="60" spans="1:73" s="22" customFormat="1" ht="229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8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8"/>
      <c r="BE60" s="21"/>
      <c r="BF60" s="20"/>
      <c r="BG60" s="20"/>
      <c r="BH60" s="20"/>
      <c r="BI60" s="23"/>
      <c r="BJ60" s="23"/>
      <c r="BK60" s="20"/>
      <c r="BL60" s="23"/>
      <c r="BM60" s="21"/>
      <c r="BN60" s="180"/>
      <c r="BO60" s="24"/>
      <c r="BP60" s="21"/>
      <c r="BQ60" s="21"/>
      <c r="BR60" s="23"/>
      <c r="BS60" s="23"/>
      <c r="BT60" s="24"/>
      <c r="BU60" s="25"/>
    </row>
    <row r="61" spans="1:73" s="22" customFormat="1" ht="229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8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8"/>
      <c r="BE61" s="21"/>
      <c r="BF61" s="20"/>
      <c r="BG61" s="20"/>
      <c r="BH61" s="20"/>
      <c r="BI61" s="23"/>
      <c r="BJ61" s="23"/>
      <c r="BK61" s="20"/>
      <c r="BL61" s="23"/>
      <c r="BM61" s="21"/>
      <c r="BN61" s="180"/>
      <c r="BO61" s="24"/>
      <c r="BP61" s="21"/>
      <c r="BQ61" s="21"/>
      <c r="BR61" s="23"/>
      <c r="BS61" s="23"/>
      <c r="BT61" s="24"/>
      <c r="BU61" s="25"/>
    </row>
    <row r="62" spans="1:73" s="22" customFormat="1" ht="229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198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8"/>
      <c r="BE62" s="21"/>
      <c r="BF62" s="20"/>
      <c r="BG62" s="20"/>
      <c r="BH62" s="20"/>
      <c r="BI62" s="23"/>
      <c r="BJ62" s="23"/>
      <c r="BK62" s="20"/>
      <c r="BL62" s="23"/>
      <c r="BM62" s="21"/>
      <c r="BN62" s="180"/>
      <c r="BO62" s="24"/>
      <c r="BP62" s="21"/>
      <c r="BQ62" s="21"/>
      <c r="BR62" s="23"/>
      <c r="BS62" s="23"/>
      <c r="BT62" s="24"/>
      <c r="BU62" s="25"/>
    </row>
    <row r="63" spans="1:73" s="22" customFormat="1" ht="22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8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8"/>
      <c r="BE63" s="21"/>
      <c r="BF63" s="20"/>
      <c r="BG63" s="20"/>
      <c r="BH63" s="20"/>
      <c r="BI63" s="23"/>
      <c r="BJ63" s="23"/>
      <c r="BK63" s="20"/>
      <c r="BL63" s="23"/>
      <c r="BM63" s="21"/>
      <c r="BN63" s="180"/>
      <c r="BO63" s="24"/>
      <c r="BP63" s="21"/>
      <c r="BQ63" s="21"/>
      <c r="BR63" s="23"/>
      <c r="BS63" s="23"/>
      <c r="BT63" s="24"/>
      <c r="BU63" s="25"/>
    </row>
    <row r="64" spans="1:73" s="22" customFormat="1" ht="194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8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8"/>
      <c r="BE64" s="21"/>
      <c r="BF64" s="20"/>
      <c r="BG64" s="20"/>
      <c r="BH64" s="20"/>
      <c r="BI64" s="23"/>
      <c r="BJ64" s="23"/>
      <c r="BK64" s="20"/>
      <c r="BL64" s="23"/>
      <c r="BM64" s="21"/>
      <c r="BN64" s="180"/>
      <c r="BO64" s="24"/>
      <c r="BP64" s="21"/>
      <c r="BQ64" s="21"/>
      <c r="BR64" s="23"/>
      <c r="BS64" s="23"/>
      <c r="BT64" s="24"/>
      <c r="BU64" s="25"/>
    </row>
    <row r="65" spans="1:73" s="22" customFormat="1" ht="40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0"/>
      <c r="Q65" s="21"/>
      <c r="R65" s="21"/>
      <c r="S65" s="20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8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8"/>
      <c r="BE65" s="23"/>
      <c r="BF65" s="23"/>
      <c r="BG65" s="20"/>
      <c r="BH65" s="20"/>
      <c r="BI65" s="23"/>
      <c r="BJ65" s="23"/>
      <c r="BK65" s="20"/>
      <c r="BL65" s="23"/>
      <c r="BM65" s="21"/>
      <c r="BN65" s="180"/>
      <c r="BO65" s="24"/>
      <c r="BP65" s="21"/>
      <c r="BQ65" s="21"/>
      <c r="BR65" s="23"/>
      <c r="BS65" s="23"/>
      <c r="BT65" s="24"/>
      <c r="BU65" s="25"/>
    </row>
    <row r="66" spans="1:73" s="22" customFormat="1" ht="40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8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8"/>
      <c r="BE66" s="21"/>
      <c r="BF66" s="20"/>
      <c r="BG66" s="20"/>
      <c r="BH66" s="20"/>
      <c r="BI66" s="23"/>
      <c r="BJ66" s="23"/>
      <c r="BK66" s="20"/>
      <c r="BL66" s="23"/>
      <c r="BM66" s="21"/>
      <c r="BN66" s="180"/>
      <c r="BO66" s="24"/>
      <c r="BP66" s="21"/>
      <c r="BQ66" s="21"/>
      <c r="BR66" s="23"/>
      <c r="BS66" s="23"/>
      <c r="BT66" s="24"/>
      <c r="BU66" s="25"/>
    </row>
    <row r="67" spans="1:73" s="22" customFormat="1" ht="409.6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8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8"/>
      <c r="BE67" s="21"/>
      <c r="BF67" s="20"/>
      <c r="BG67" s="20"/>
      <c r="BH67" s="20"/>
      <c r="BI67" s="23"/>
      <c r="BJ67" s="23"/>
      <c r="BK67" s="20"/>
      <c r="BL67" s="23"/>
      <c r="BM67" s="21"/>
      <c r="BN67" s="180"/>
      <c r="BO67" s="24"/>
      <c r="BP67" s="21"/>
      <c r="BQ67" s="21"/>
      <c r="BR67" s="23"/>
      <c r="BS67" s="23"/>
      <c r="BT67" s="24"/>
      <c r="BU67" s="25"/>
    </row>
    <row r="68" spans="1:73" s="22" customFormat="1" ht="184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8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8"/>
      <c r="BE68" s="23"/>
      <c r="BF68" s="23"/>
      <c r="BG68" s="20"/>
      <c r="BH68" s="20"/>
      <c r="BI68" s="23"/>
      <c r="BJ68" s="23"/>
      <c r="BK68" s="20"/>
      <c r="BL68" s="23"/>
      <c r="BM68" s="21"/>
      <c r="BN68" s="180"/>
      <c r="BO68" s="24"/>
      <c r="BP68" s="21"/>
      <c r="BQ68" s="21"/>
      <c r="BR68" s="23"/>
      <c r="BS68" s="23"/>
      <c r="BT68" s="24"/>
      <c r="BU68" s="25"/>
    </row>
    <row r="69" spans="1:73" s="22" customFormat="1" ht="221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8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0"/>
      <c r="BC69" s="20"/>
      <c r="BD69" s="198"/>
      <c r="BE69" s="21"/>
      <c r="BF69" s="20"/>
      <c r="BG69" s="20"/>
      <c r="BH69" s="20"/>
      <c r="BI69" s="23"/>
      <c r="BJ69" s="23"/>
      <c r="BK69" s="20"/>
      <c r="BL69" s="23"/>
      <c r="BM69" s="21"/>
      <c r="BN69" s="180"/>
      <c r="BO69" s="24"/>
      <c r="BP69" s="21"/>
      <c r="BQ69" s="21"/>
      <c r="BR69" s="23"/>
      <c r="BS69" s="23"/>
      <c r="BT69" s="24"/>
      <c r="BU69" s="25"/>
    </row>
    <row r="70" spans="1:73" s="22" customFormat="1" ht="156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0"/>
      <c r="Q70" s="21"/>
      <c r="R70" s="21"/>
      <c r="S70" s="20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8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0"/>
      <c r="BC70" s="20"/>
      <c r="BD70" s="198"/>
      <c r="BE70" s="23"/>
      <c r="BF70" s="23"/>
      <c r="BG70" s="20"/>
      <c r="BH70" s="20"/>
      <c r="BI70" s="23"/>
      <c r="BJ70" s="23"/>
      <c r="BK70" s="20"/>
      <c r="BL70" s="23"/>
      <c r="BM70" s="21"/>
      <c r="BN70" s="180"/>
      <c r="BO70" s="24"/>
      <c r="BP70" s="21"/>
      <c r="BQ70" s="21"/>
      <c r="BR70" s="23"/>
      <c r="BS70" s="23"/>
      <c r="BT70" s="24"/>
      <c r="BU70" s="25"/>
    </row>
    <row r="71" spans="1:73" s="22" customFormat="1" ht="216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8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8"/>
      <c r="BE71" s="21"/>
      <c r="BF71" s="20"/>
      <c r="BG71" s="20"/>
      <c r="BH71" s="20"/>
      <c r="BI71" s="23"/>
      <c r="BJ71" s="23"/>
      <c r="BK71" s="20"/>
      <c r="BL71" s="23"/>
      <c r="BM71" s="21"/>
      <c r="BN71" s="180"/>
      <c r="BO71" s="24"/>
      <c r="BP71" s="21"/>
      <c r="BQ71" s="21"/>
      <c r="BR71" s="23"/>
      <c r="BS71" s="23"/>
      <c r="BT71" s="24"/>
      <c r="BU71" s="25"/>
    </row>
    <row r="72" spans="1:73" s="22" customFormat="1" ht="216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0"/>
      <c r="Q72" s="21"/>
      <c r="R72" s="21"/>
      <c r="S72" s="20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8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8"/>
      <c r="BE72" s="21"/>
      <c r="BF72" s="20"/>
      <c r="BG72" s="20"/>
      <c r="BH72" s="20"/>
      <c r="BI72" s="23"/>
      <c r="BJ72" s="23"/>
      <c r="BK72" s="20"/>
      <c r="BL72" s="23"/>
      <c r="BM72" s="21"/>
      <c r="BN72" s="180"/>
      <c r="BO72" s="24"/>
      <c r="BP72" s="21"/>
      <c r="BQ72" s="21"/>
      <c r="BR72" s="23"/>
      <c r="BS72" s="23"/>
      <c r="BT72" s="24"/>
      <c r="BU72" s="25"/>
    </row>
    <row r="73" spans="1:73" s="22" customFormat="1" ht="171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8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8"/>
      <c r="BE73" s="21"/>
      <c r="BF73" s="20"/>
      <c r="BG73" s="20"/>
      <c r="BH73" s="20"/>
      <c r="BI73" s="23"/>
      <c r="BJ73" s="23"/>
      <c r="BK73" s="20"/>
      <c r="BL73" s="23"/>
      <c r="BM73" s="21"/>
      <c r="BN73" s="180"/>
      <c r="BO73" s="24"/>
      <c r="BP73" s="21"/>
      <c r="BQ73" s="21"/>
      <c r="BR73" s="23"/>
      <c r="BS73" s="23"/>
      <c r="BT73" s="24"/>
      <c r="BU73" s="25"/>
    </row>
    <row r="74" spans="1:73" s="22" customFormat="1" ht="171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0"/>
      <c r="Q74" s="21"/>
      <c r="R74" s="21"/>
      <c r="S74" s="20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8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8"/>
      <c r="BE74" s="23"/>
      <c r="BF74" s="23"/>
      <c r="BG74" s="20"/>
      <c r="BH74" s="20"/>
      <c r="BI74" s="23"/>
      <c r="BJ74" s="23"/>
      <c r="BK74" s="20"/>
      <c r="BL74" s="23"/>
      <c r="BM74" s="21"/>
      <c r="BN74" s="180"/>
      <c r="BO74" s="24"/>
      <c r="BP74" s="21"/>
      <c r="BQ74" s="21"/>
      <c r="BR74" s="23"/>
      <c r="BS74" s="23"/>
      <c r="BT74" s="24"/>
      <c r="BU74" s="25"/>
    </row>
    <row r="75" spans="1:73" s="22" customFormat="1" ht="171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0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8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8"/>
      <c r="BE75" s="23"/>
      <c r="BF75" s="23"/>
      <c r="BG75" s="20"/>
      <c r="BH75" s="20"/>
      <c r="BI75" s="23"/>
      <c r="BJ75" s="23"/>
      <c r="BK75" s="20"/>
      <c r="BL75" s="23"/>
      <c r="BM75" s="21"/>
      <c r="BN75" s="180"/>
      <c r="BO75" s="24"/>
      <c r="BP75" s="21"/>
      <c r="BQ75" s="21"/>
      <c r="BR75" s="23"/>
      <c r="BS75" s="23"/>
      <c r="BT75" s="24"/>
      <c r="BU75" s="25"/>
    </row>
    <row r="76" spans="1:73" s="22" customFormat="1" ht="227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1"/>
      <c r="R76" s="21"/>
      <c r="S76" s="21"/>
      <c r="T76" s="21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8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8"/>
      <c r="BE76" s="20"/>
      <c r="BF76" s="20"/>
      <c r="BG76" s="20"/>
      <c r="BH76" s="20"/>
      <c r="BI76" s="23"/>
      <c r="BJ76" s="23"/>
      <c r="BK76" s="20"/>
      <c r="BL76" s="23"/>
      <c r="BM76" s="21"/>
      <c r="BN76" s="180"/>
      <c r="BO76" s="24"/>
      <c r="BP76" s="21"/>
      <c r="BQ76" s="21"/>
      <c r="BR76" s="23"/>
      <c r="BS76" s="23"/>
      <c r="BT76" s="24"/>
      <c r="BU76" s="25"/>
    </row>
    <row r="77" spans="1:73" s="22" customFormat="1" ht="15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1"/>
      <c r="R77" s="21"/>
      <c r="S77" s="21"/>
      <c r="T77" s="21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8"/>
      <c r="AM77" s="20"/>
      <c r="AN77" s="20"/>
      <c r="AO77" s="21"/>
      <c r="AP77" s="21"/>
      <c r="AQ77" s="21"/>
      <c r="AR77" s="21"/>
      <c r="AS77" s="21"/>
      <c r="AT77" s="180"/>
      <c r="AU77" s="21"/>
      <c r="AV77" s="21"/>
      <c r="AW77" s="21"/>
      <c r="AX77" s="21"/>
      <c r="AY77" s="21"/>
      <c r="AZ77" s="21"/>
      <c r="BA77" s="21"/>
      <c r="BB77" s="21"/>
      <c r="BC77" s="21"/>
      <c r="BD77" s="198"/>
      <c r="BE77" s="23"/>
      <c r="BF77" s="23"/>
      <c r="BG77" s="20"/>
      <c r="BH77" s="20"/>
      <c r="BI77" s="23"/>
      <c r="BJ77" s="23"/>
      <c r="BK77" s="20"/>
      <c r="BL77" s="23"/>
      <c r="BM77" s="21"/>
      <c r="BN77" s="180"/>
      <c r="BO77" s="24"/>
      <c r="BP77" s="21"/>
      <c r="BQ77" s="21"/>
      <c r="BR77" s="23"/>
      <c r="BS77" s="23"/>
      <c r="BT77" s="24"/>
      <c r="BU77" s="25"/>
    </row>
    <row r="78" spans="1:73" s="22" customFormat="1" ht="16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8"/>
      <c r="AM78" s="21"/>
      <c r="AN78" s="20"/>
      <c r="AO78" s="21"/>
      <c r="AP78" s="21"/>
      <c r="AQ78" s="21"/>
      <c r="AR78" s="21"/>
      <c r="AS78" s="21"/>
      <c r="AT78" s="198"/>
      <c r="AU78" s="21"/>
      <c r="AV78" s="21"/>
      <c r="AW78" s="21"/>
      <c r="AX78" s="21"/>
      <c r="AY78" s="21"/>
      <c r="AZ78" s="21"/>
      <c r="BA78" s="21"/>
      <c r="BB78" s="20"/>
      <c r="BC78" s="20"/>
      <c r="BD78" s="198"/>
      <c r="BE78" s="20"/>
      <c r="BF78" s="20"/>
      <c r="BG78" s="20"/>
      <c r="BH78" s="20"/>
      <c r="BI78" s="23"/>
      <c r="BJ78" s="23"/>
      <c r="BK78" s="20"/>
      <c r="BL78" s="23"/>
      <c r="BM78" s="21"/>
      <c r="BN78" s="180"/>
      <c r="BO78" s="24"/>
      <c r="BP78" s="21"/>
      <c r="BQ78" s="21"/>
      <c r="BR78" s="23"/>
      <c r="BS78" s="23"/>
      <c r="BT78" s="24"/>
      <c r="BU78" s="25"/>
    </row>
    <row r="79" spans="1:73" s="22" customFormat="1" ht="17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1"/>
      <c r="R79" s="21"/>
      <c r="S79" s="21"/>
      <c r="T79" s="21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8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0"/>
      <c r="BC79" s="20"/>
      <c r="BD79" s="198"/>
      <c r="BE79" s="23"/>
      <c r="BF79" s="23"/>
      <c r="BG79" s="20"/>
      <c r="BH79" s="20"/>
      <c r="BI79" s="23"/>
      <c r="BJ79" s="23"/>
      <c r="BK79" s="20"/>
      <c r="BL79" s="23"/>
      <c r="BM79" s="21"/>
      <c r="BN79" s="180"/>
      <c r="BO79" s="24"/>
      <c r="BP79" s="21"/>
      <c r="BQ79" s="21"/>
      <c r="BR79" s="23"/>
      <c r="BS79" s="23"/>
      <c r="BT79" s="24"/>
      <c r="BU79" s="25"/>
    </row>
    <row r="80" spans="1:73" s="22" customFormat="1" ht="17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8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0"/>
      <c r="BC80" s="20"/>
      <c r="BD80" s="198"/>
      <c r="BE80" s="23"/>
      <c r="BF80" s="23"/>
      <c r="BG80" s="20"/>
      <c r="BH80" s="20"/>
      <c r="BI80" s="23"/>
      <c r="BJ80" s="23"/>
      <c r="BK80" s="20"/>
      <c r="BL80" s="23"/>
      <c r="BM80" s="21"/>
      <c r="BN80" s="180"/>
      <c r="BO80" s="24"/>
      <c r="BP80" s="21"/>
      <c r="BQ80" s="21"/>
      <c r="BR80" s="23"/>
      <c r="BS80" s="23"/>
      <c r="BT80" s="24"/>
      <c r="BU80" s="25"/>
    </row>
    <row r="81" spans="1:73" s="22" customFormat="1" ht="17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8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0"/>
      <c r="BC81" s="20"/>
      <c r="BD81" s="198"/>
      <c r="BE81" s="23"/>
      <c r="BF81" s="23"/>
      <c r="BG81" s="20"/>
      <c r="BH81" s="20"/>
      <c r="BI81" s="23"/>
      <c r="BJ81" s="23"/>
      <c r="BK81" s="20"/>
      <c r="BL81" s="23"/>
      <c r="BM81" s="21"/>
      <c r="BN81" s="180"/>
      <c r="BO81" s="24"/>
      <c r="BP81" s="21"/>
      <c r="BQ81" s="21"/>
      <c r="BR81" s="23"/>
      <c r="BS81" s="23"/>
      <c r="BT81" s="24"/>
      <c r="BU81" s="25"/>
    </row>
    <row r="82" spans="1:73" s="22" customFormat="1" ht="17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8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0"/>
      <c r="BC82" s="20"/>
      <c r="BD82" s="198"/>
      <c r="BE82" s="23"/>
      <c r="BF82" s="23"/>
      <c r="BG82" s="20"/>
      <c r="BH82" s="20"/>
      <c r="BI82" s="23"/>
      <c r="BJ82" s="23"/>
      <c r="BK82" s="20"/>
      <c r="BL82" s="23"/>
      <c r="BM82" s="21"/>
      <c r="BN82" s="180"/>
      <c r="BO82" s="24"/>
      <c r="BP82" s="21"/>
      <c r="BQ82" s="21"/>
      <c r="BR82" s="23"/>
      <c r="BS82" s="23"/>
      <c r="BT82" s="24"/>
      <c r="BU82" s="25"/>
    </row>
    <row r="83" spans="1:73" s="22" customFormat="1" ht="17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8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0"/>
      <c r="BC83" s="20"/>
      <c r="BD83" s="198"/>
      <c r="BE83" s="23"/>
      <c r="BF83" s="23"/>
      <c r="BG83" s="20"/>
      <c r="BH83" s="20"/>
      <c r="BI83" s="23"/>
      <c r="BJ83" s="23"/>
      <c r="BK83" s="20"/>
      <c r="BL83" s="23"/>
      <c r="BM83" s="21"/>
      <c r="BN83" s="180"/>
      <c r="BO83" s="24"/>
      <c r="BP83" s="21"/>
      <c r="BQ83" s="21"/>
      <c r="BR83" s="23"/>
      <c r="BS83" s="23"/>
      <c r="BT83" s="24"/>
      <c r="BU83" s="25"/>
    </row>
    <row r="84" spans="1:73" s="22" customFormat="1" ht="171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8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8"/>
      <c r="BE84" s="21"/>
      <c r="BF84" s="21"/>
      <c r="BG84" s="20"/>
      <c r="BH84" s="20"/>
      <c r="BI84" s="23"/>
      <c r="BJ84" s="23"/>
      <c r="BK84" s="20"/>
      <c r="BL84" s="23"/>
      <c r="BM84" s="21"/>
      <c r="BN84" s="180"/>
      <c r="BO84" s="24"/>
      <c r="BP84" s="21"/>
      <c r="BQ84" s="21"/>
      <c r="BR84" s="23"/>
      <c r="BS84" s="23"/>
      <c r="BT84" s="24"/>
      <c r="BU84" s="25"/>
    </row>
    <row r="85" spans="1:73" s="22" customFormat="1" ht="171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198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8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8"/>
      <c r="BE85" s="23"/>
      <c r="BF85" s="23"/>
      <c r="BG85" s="20"/>
      <c r="BH85" s="20"/>
      <c r="BI85" s="23"/>
      <c r="BJ85" s="23"/>
      <c r="BK85" s="20"/>
      <c r="BL85" s="23"/>
      <c r="BM85" s="21"/>
      <c r="BN85" s="180"/>
      <c r="BO85" s="24"/>
      <c r="BP85" s="21"/>
      <c r="BQ85" s="21"/>
      <c r="BR85" s="23"/>
      <c r="BS85" s="23"/>
      <c r="BT85" s="24"/>
      <c r="BU85" s="25"/>
    </row>
    <row r="86" spans="1:73" s="22" customFormat="1" ht="171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75"/>
      <c r="K86" s="18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8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1"/>
      <c r="BD86" s="20"/>
      <c r="BE86" s="23"/>
      <c r="BF86" s="23"/>
      <c r="BG86" s="20"/>
      <c r="BH86" s="20"/>
      <c r="BI86" s="23"/>
      <c r="BJ86" s="23"/>
      <c r="BK86" s="20"/>
      <c r="BL86" s="23"/>
      <c r="BM86" s="21"/>
      <c r="BN86" s="180"/>
      <c r="BO86" s="24"/>
      <c r="BP86" s="21"/>
      <c r="BQ86" s="21"/>
      <c r="BR86" s="23"/>
      <c r="BS86" s="23"/>
      <c r="BT86" s="24"/>
      <c r="BU86" s="25"/>
    </row>
    <row r="87" spans="1:73" s="22" customFormat="1" ht="197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198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198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8"/>
      <c r="BE87" s="21"/>
      <c r="BF87" s="21"/>
      <c r="BG87" s="20"/>
      <c r="BH87" s="20"/>
      <c r="BI87" s="23"/>
      <c r="BJ87" s="20"/>
      <c r="BK87" s="23"/>
      <c r="BL87" s="23"/>
      <c r="BM87" s="21"/>
      <c r="BN87" s="180"/>
      <c r="BO87" s="24"/>
      <c r="BP87" s="21"/>
      <c r="BQ87" s="21"/>
      <c r="BR87" s="23"/>
      <c r="BS87" s="23"/>
      <c r="BT87" s="24"/>
      <c r="BU87" s="25"/>
    </row>
    <row r="88" spans="1:73" s="22" customFormat="1" ht="197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198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8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8"/>
      <c r="BE88" s="181"/>
      <c r="BF88" s="23"/>
      <c r="BG88" s="20"/>
      <c r="BH88" s="20"/>
      <c r="BI88" s="23"/>
      <c r="BJ88" s="20"/>
      <c r="BK88" s="20"/>
      <c r="BL88" s="23"/>
      <c r="BM88" s="21"/>
      <c r="BN88" s="180"/>
      <c r="BO88" s="24"/>
      <c r="BP88" s="21"/>
      <c r="BQ88" s="21"/>
      <c r="BR88" s="23"/>
      <c r="BS88" s="23"/>
      <c r="BT88" s="24"/>
      <c r="BU88" s="25"/>
    </row>
    <row r="89" spans="1:73" s="22" customFormat="1" ht="197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198"/>
      <c r="O89" s="21"/>
      <c r="P89" s="20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8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8"/>
      <c r="BE89" s="181"/>
      <c r="BF89" s="23"/>
      <c r="BG89" s="20"/>
      <c r="BH89" s="20"/>
      <c r="BI89" s="23"/>
      <c r="BJ89" s="20"/>
      <c r="BK89" s="20"/>
      <c r="BL89" s="23"/>
      <c r="BM89" s="21"/>
      <c r="BN89" s="180"/>
      <c r="BO89" s="24"/>
      <c r="BP89" s="21"/>
      <c r="BQ89" s="21"/>
      <c r="BR89" s="23"/>
      <c r="BS89" s="23"/>
      <c r="BT89" s="24"/>
      <c r="BU89" s="25"/>
    </row>
    <row r="90" spans="1:73" s="22" customFormat="1" ht="197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198"/>
      <c r="O90" s="23"/>
      <c r="P90" s="20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198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8"/>
      <c r="BE90" s="181"/>
      <c r="BF90" s="23"/>
      <c r="BG90" s="20"/>
      <c r="BH90" s="20"/>
      <c r="BI90" s="23"/>
      <c r="BJ90" s="20"/>
      <c r="BK90" s="20"/>
      <c r="BL90" s="23"/>
      <c r="BM90" s="21"/>
      <c r="BN90" s="180"/>
      <c r="BO90" s="24"/>
      <c r="BP90" s="21"/>
      <c r="BQ90" s="21"/>
      <c r="BR90" s="23"/>
      <c r="BS90" s="23"/>
      <c r="BT90" s="24"/>
      <c r="BU90" s="25"/>
    </row>
    <row r="91" spans="1:73" s="22" customFormat="1" ht="171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198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0"/>
      <c r="BC91" s="21"/>
      <c r="BD91" s="20"/>
      <c r="BE91" s="23"/>
      <c r="BF91" s="23"/>
      <c r="BG91" s="20"/>
      <c r="BH91" s="20"/>
      <c r="BI91" s="23"/>
      <c r="BJ91" s="23"/>
      <c r="BK91" s="20"/>
      <c r="BL91" s="23"/>
      <c r="BM91" s="21"/>
      <c r="BN91" s="180"/>
      <c r="BO91" s="24"/>
      <c r="BP91" s="21"/>
      <c r="BQ91" s="21"/>
      <c r="BR91" s="23"/>
      <c r="BS91" s="23"/>
      <c r="BT91" s="24"/>
      <c r="BU91" s="25"/>
    </row>
    <row r="92" spans="1:73" s="22" customFormat="1" ht="197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198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8"/>
      <c r="BE92" s="21"/>
      <c r="BF92" s="21"/>
      <c r="BG92" s="20"/>
      <c r="BH92" s="20"/>
      <c r="BI92" s="23"/>
      <c r="BJ92" s="20"/>
      <c r="BK92" s="20"/>
      <c r="BL92" s="23"/>
      <c r="BM92" s="21"/>
      <c r="BN92" s="180"/>
      <c r="BO92" s="24"/>
      <c r="BP92" s="21"/>
      <c r="BQ92" s="21"/>
      <c r="BR92" s="23"/>
      <c r="BS92" s="23"/>
      <c r="BT92" s="24"/>
      <c r="BU92" s="25"/>
    </row>
    <row r="93" spans="1:73" s="22" customFormat="1" ht="197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198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8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8"/>
      <c r="BE93" s="181"/>
      <c r="BF93" s="23"/>
      <c r="BG93" s="20"/>
      <c r="BH93" s="20"/>
      <c r="BI93" s="23"/>
      <c r="BJ93" s="20"/>
      <c r="BK93" s="20"/>
      <c r="BL93" s="23"/>
      <c r="BM93" s="21"/>
      <c r="BN93" s="180"/>
      <c r="BO93" s="24"/>
      <c r="BP93" s="21"/>
      <c r="BQ93" s="21"/>
      <c r="BR93" s="23"/>
      <c r="BS93" s="23"/>
      <c r="BT93" s="24"/>
      <c r="BU93" s="25"/>
    </row>
    <row r="94" spans="1:73" s="22" customFormat="1" ht="197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8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8"/>
      <c r="BE94" s="21"/>
      <c r="BF94" s="21"/>
      <c r="BG94" s="20"/>
      <c r="BH94" s="20"/>
      <c r="BI94" s="23"/>
      <c r="BJ94" s="20"/>
      <c r="BK94" s="20"/>
      <c r="BL94" s="23"/>
      <c r="BM94" s="21"/>
      <c r="BN94" s="180"/>
      <c r="BO94" s="24"/>
      <c r="BP94" s="21"/>
      <c r="BQ94" s="21"/>
      <c r="BR94" s="23"/>
      <c r="BS94" s="23"/>
      <c r="BT94" s="24"/>
      <c r="BU94" s="25"/>
    </row>
    <row r="95" spans="1:73" s="22" customFormat="1" ht="197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198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8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8"/>
      <c r="BE95" s="180"/>
      <c r="BF95" s="21"/>
      <c r="BG95" s="20"/>
      <c r="BH95" s="20"/>
      <c r="BI95" s="23"/>
      <c r="BJ95" s="20"/>
      <c r="BK95" s="20"/>
      <c r="BL95" s="23"/>
      <c r="BM95" s="21"/>
      <c r="BN95" s="180"/>
      <c r="BO95" s="24"/>
      <c r="BP95" s="21"/>
      <c r="BQ95" s="21"/>
      <c r="BR95" s="23"/>
      <c r="BS95" s="23"/>
      <c r="BT95" s="24"/>
      <c r="BU95" s="25"/>
    </row>
    <row r="96" spans="1:73" s="22" customFormat="1" ht="19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8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8"/>
      <c r="BE96" s="21"/>
      <c r="BF96" s="21"/>
      <c r="BG96" s="20"/>
      <c r="BH96" s="20"/>
      <c r="BI96" s="23"/>
      <c r="BJ96" s="20"/>
      <c r="BK96" s="20"/>
      <c r="BL96" s="23"/>
      <c r="BM96" s="21"/>
      <c r="BN96" s="180"/>
      <c r="BO96" s="24"/>
      <c r="BP96" s="21"/>
      <c r="BQ96" s="21"/>
      <c r="BR96" s="23"/>
      <c r="BS96" s="23"/>
      <c r="BT96" s="24"/>
      <c r="BU96" s="25"/>
    </row>
    <row r="97" spans="1:73" s="22" customFormat="1" ht="197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198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8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8"/>
      <c r="BE97" s="181"/>
      <c r="BF97" s="23"/>
      <c r="BG97" s="20"/>
      <c r="BH97" s="20"/>
      <c r="BI97" s="23"/>
      <c r="BJ97" s="20"/>
      <c r="BK97" s="20"/>
      <c r="BL97" s="23"/>
      <c r="BM97" s="21"/>
      <c r="BN97" s="180"/>
      <c r="BO97" s="24"/>
      <c r="BP97" s="21"/>
      <c r="BQ97" s="21"/>
      <c r="BR97" s="23"/>
      <c r="BS97" s="23"/>
      <c r="BT97" s="24"/>
      <c r="BU97" s="25"/>
    </row>
    <row r="98" spans="1:73" s="22" customFormat="1" ht="252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3"/>
      <c r="AJ98" s="23"/>
      <c r="AK98" s="21"/>
      <c r="AL98" s="198"/>
      <c r="AM98" s="23"/>
      <c r="AN98" s="23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8"/>
      <c r="BE98" s="21"/>
      <c r="BF98" s="20"/>
      <c r="BG98" s="20"/>
      <c r="BH98" s="20"/>
      <c r="BI98" s="23"/>
      <c r="BJ98" s="20"/>
      <c r="BK98" s="20"/>
      <c r="BL98" s="23"/>
      <c r="BM98" s="21"/>
      <c r="BN98" s="180"/>
      <c r="BO98" s="24"/>
      <c r="BP98" s="21"/>
      <c r="BQ98" s="21"/>
      <c r="BR98" s="23"/>
      <c r="BS98" s="23"/>
      <c r="BT98" s="24"/>
      <c r="BU98" s="25"/>
    </row>
    <row r="99" spans="1:73" s="22" customFormat="1" ht="252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198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3"/>
      <c r="AK99" s="21"/>
      <c r="AL99" s="198"/>
      <c r="AM99" s="23"/>
      <c r="AN99" s="23"/>
      <c r="AO99" s="21"/>
      <c r="AP99" s="21"/>
      <c r="AQ99" s="21"/>
      <c r="AR99" s="21"/>
      <c r="AS99" s="21"/>
      <c r="AT99" s="180"/>
      <c r="AU99" s="21"/>
      <c r="AV99" s="21"/>
      <c r="AW99" s="21"/>
      <c r="AX99" s="21"/>
      <c r="AY99" s="21"/>
      <c r="AZ99" s="21"/>
      <c r="BA99" s="21"/>
      <c r="BB99" s="21"/>
      <c r="BC99" s="21"/>
      <c r="BD99" s="198"/>
      <c r="BE99" s="180"/>
      <c r="BF99" s="21"/>
      <c r="BG99" s="20"/>
      <c r="BH99" s="20"/>
      <c r="BI99" s="23"/>
      <c r="BJ99" s="20"/>
      <c r="BK99" s="20"/>
      <c r="BL99" s="23"/>
      <c r="BM99" s="21"/>
      <c r="BN99" s="180"/>
      <c r="BO99" s="24"/>
      <c r="BP99" s="21"/>
      <c r="BQ99" s="21"/>
      <c r="BR99" s="23"/>
      <c r="BS99" s="23"/>
      <c r="BT99" s="24"/>
      <c r="BU99" s="25"/>
    </row>
    <row r="100" spans="1:73" s="22" customFormat="1" ht="2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3"/>
      <c r="AK100" s="21"/>
      <c r="AL100" s="198"/>
      <c r="AM100" s="23"/>
      <c r="AN100" s="23"/>
      <c r="AO100" s="21"/>
      <c r="AP100" s="21"/>
      <c r="AQ100" s="21"/>
      <c r="AR100" s="21"/>
      <c r="AS100" s="21"/>
      <c r="AT100" s="180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8"/>
      <c r="BE100" s="198"/>
      <c r="BF100" s="20"/>
      <c r="BG100" s="20"/>
      <c r="BH100" s="20"/>
      <c r="BI100" s="23"/>
      <c r="BJ100" s="20"/>
      <c r="BK100" s="20"/>
      <c r="BL100" s="23"/>
      <c r="BM100" s="21"/>
      <c r="BN100" s="180"/>
      <c r="BO100" s="24"/>
      <c r="BP100" s="21"/>
      <c r="BQ100" s="21"/>
      <c r="BR100" s="23"/>
      <c r="BS100" s="23"/>
      <c r="BT100" s="24"/>
      <c r="BU100" s="25"/>
    </row>
    <row r="101" spans="1:73" s="22" customFormat="1" ht="209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3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0"/>
      <c r="AK101" s="21"/>
      <c r="AL101" s="198"/>
      <c r="AM101" s="23"/>
      <c r="AN101" s="20"/>
      <c r="AO101" s="21"/>
      <c r="AP101" s="20"/>
      <c r="AQ101" s="23"/>
      <c r="AR101" s="20"/>
      <c r="AS101" s="21"/>
      <c r="AT101" s="198"/>
      <c r="AU101" s="23"/>
      <c r="AV101" s="21"/>
      <c r="AW101" s="21"/>
      <c r="AX101" s="21"/>
      <c r="AY101" s="21"/>
      <c r="AZ101" s="21"/>
      <c r="BA101" s="21"/>
      <c r="BB101" s="21"/>
      <c r="BC101" s="21"/>
      <c r="BD101" s="20"/>
      <c r="BE101" s="21"/>
      <c r="BF101" s="21"/>
      <c r="BG101" s="20"/>
      <c r="BH101" s="20"/>
      <c r="BI101" s="23"/>
      <c r="BJ101" s="20"/>
      <c r="BK101" s="20"/>
      <c r="BL101" s="23"/>
      <c r="BM101" s="21"/>
      <c r="BN101" s="180"/>
      <c r="BO101" s="24"/>
      <c r="BP101" s="21"/>
      <c r="BQ101" s="21"/>
      <c r="BR101" s="23"/>
      <c r="BS101" s="23"/>
      <c r="BT101" s="24"/>
      <c r="BU101" s="25"/>
    </row>
    <row r="102" spans="1:73" s="22" customFormat="1" ht="136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8"/>
      <c r="AM102" s="20"/>
      <c r="AN102" s="20"/>
      <c r="AO102" s="21"/>
      <c r="AP102" s="21"/>
      <c r="AQ102" s="21"/>
      <c r="AR102" s="21"/>
      <c r="AS102" s="21"/>
      <c r="AT102" s="180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8"/>
      <c r="BE102" s="180"/>
      <c r="BF102" s="21"/>
      <c r="BG102" s="20"/>
      <c r="BH102" s="20"/>
      <c r="BI102" s="23"/>
      <c r="BJ102" s="20"/>
      <c r="BK102" s="20"/>
      <c r="BL102" s="23"/>
      <c r="BM102" s="21"/>
      <c r="BN102" s="180"/>
      <c r="BO102" s="24"/>
      <c r="BP102" s="21"/>
      <c r="BQ102" s="21"/>
      <c r="BR102" s="23"/>
      <c r="BS102" s="23"/>
      <c r="BT102" s="24"/>
      <c r="BU102" s="25"/>
    </row>
    <row r="103" spans="1:73" s="22" customFormat="1" ht="136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8"/>
      <c r="AM103" s="20"/>
      <c r="AN103" s="20"/>
      <c r="AO103" s="21"/>
      <c r="AP103" s="21"/>
      <c r="AQ103" s="21"/>
      <c r="AR103" s="21"/>
      <c r="AS103" s="21"/>
      <c r="AT103" s="180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8"/>
      <c r="BE103" s="180"/>
      <c r="BF103" s="21"/>
      <c r="BG103" s="20"/>
      <c r="BH103" s="20"/>
      <c r="BI103" s="23"/>
      <c r="BJ103" s="20"/>
      <c r="BK103" s="20"/>
      <c r="BL103" s="23"/>
      <c r="BM103" s="21"/>
      <c r="BN103" s="180"/>
      <c r="BO103" s="24"/>
      <c r="BP103" s="21"/>
      <c r="BQ103" s="21"/>
      <c r="BR103" s="23"/>
      <c r="BS103" s="23"/>
      <c r="BT103" s="24"/>
      <c r="BU103" s="25"/>
    </row>
    <row r="104" spans="1:73" s="22" customFormat="1" ht="136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8"/>
      <c r="AM104" s="20"/>
      <c r="AN104" s="20"/>
      <c r="AO104" s="21"/>
      <c r="AP104" s="21"/>
      <c r="AQ104" s="21"/>
      <c r="AR104" s="21"/>
      <c r="AS104" s="21"/>
      <c r="AT104" s="180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8"/>
      <c r="BE104" s="180"/>
      <c r="BF104" s="21"/>
      <c r="BG104" s="20"/>
      <c r="BH104" s="20"/>
      <c r="BI104" s="23"/>
      <c r="BJ104" s="20"/>
      <c r="BK104" s="20"/>
      <c r="BL104" s="23"/>
      <c r="BM104" s="21"/>
      <c r="BN104" s="180"/>
      <c r="BO104" s="24"/>
      <c r="BP104" s="21"/>
      <c r="BQ104" s="21"/>
      <c r="BR104" s="23"/>
      <c r="BS104" s="23"/>
      <c r="BT104" s="24"/>
      <c r="BU104" s="25"/>
    </row>
    <row r="105" spans="1:73" s="22" customFormat="1" ht="136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198"/>
      <c r="N105" s="20"/>
      <c r="O105" s="23"/>
      <c r="P105" s="20"/>
      <c r="Q105" s="20"/>
      <c r="R105" s="20"/>
      <c r="S105" s="20"/>
      <c r="T105" s="20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198"/>
      <c r="AM105" s="20"/>
      <c r="AN105" s="20"/>
      <c r="AO105" s="21"/>
      <c r="AP105" s="21"/>
      <c r="AQ105" s="21"/>
      <c r="AR105" s="21"/>
      <c r="AS105" s="21"/>
      <c r="AT105" s="180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8"/>
      <c r="BE105" s="180"/>
      <c r="BF105" s="21"/>
      <c r="BG105" s="20"/>
      <c r="BH105" s="20"/>
      <c r="BI105" s="23"/>
      <c r="BJ105" s="20"/>
      <c r="BK105" s="20"/>
      <c r="BL105" s="23"/>
      <c r="BM105" s="21"/>
      <c r="BN105" s="180"/>
      <c r="BO105" s="24"/>
      <c r="BP105" s="21"/>
      <c r="BQ105" s="21"/>
      <c r="BR105" s="23"/>
      <c r="BS105" s="23"/>
      <c r="BT105" s="24"/>
      <c r="BU105" s="25"/>
    </row>
    <row r="106" spans="1:73" s="22" customFormat="1" ht="209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198"/>
      <c r="AM106" s="20"/>
      <c r="AN106" s="20"/>
      <c r="AO106" s="21"/>
      <c r="AP106" s="21"/>
      <c r="AQ106" s="21"/>
      <c r="AR106" s="21"/>
      <c r="AS106" s="21"/>
      <c r="AT106" s="180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8"/>
      <c r="BE106" s="21"/>
      <c r="BF106" s="20"/>
      <c r="BG106" s="20"/>
      <c r="BH106" s="20"/>
      <c r="BI106" s="23"/>
      <c r="BJ106" s="20"/>
      <c r="BK106" s="20"/>
      <c r="BL106" s="23"/>
      <c r="BM106" s="21"/>
      <c r="BN106" s="180"/>
      <c r="BO106" s="24"/>
      <c r="BP106" s="21"/>
      <c r="BQ106" s="21"/>
      <c r="BR106" s="23"/>
      <c r="BS106" s="23"/>
      <c r="BT106" s="24"/>
      <c r="BU106" s="25"/>
    </row>
    <row r="107" spans="1:73" s="22" customFormat="1" ht="15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198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198"/>
      <c r="AM107" s="20"/>
      <c r="AN107" s="20"/>
      <c r="AO107" s="21"/>
      <c r="AP107" s="21"/>
      <c r="AQ107" s="21"/>
      <c r="AR107" s="21"/>
      <c r="AS107" s="21"/>
      <c r="AT107" s="180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8"/>
      <c r="BE107" s="198"/>
      <c r="BF107" s="20"/>
      <c r="BG107" s="20"/>
      <c r="BH107" s="20"/>
      <c r="BI107" s="23"/>
      <c r="BJ107" s="20"/>
      <c r="BK107" s="20"/>
      <c r="BL107" s="23"/>
      <c r="BM107" s="21"/>
      <c r="BN107" s="180"/>
      <c r="BO107" s="24"/>
      <c r="BP107" s="21"/>
      <c r="BQ107" s="21"/>
      <c r="BR107" s="23"/>
      <c r="BS107" s="23"/>
      <c r="BT107" s="24"/>
      <c r="BU107" s="25"/>
    </row>
    <row r="108" spans="1:73" s="22" customFormat="1" ht="249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198"/>
      <c r="AM108" s="20"/>
      <c r="AN108" s="20"/>
      <c r="AO108" s="21"/>
      <c r="AP108" s="21"/>
      <c r="AQ108" s="21"/>
      <c r="AR108" s="21"/>
      <c r="AS108" s="21"/>
      <c r="AT108" s="180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8"/>
      <c r="BE108" s="23"/>
      <c r="BF108" s="23"/>
      <c r="BG108" s="20"/>
      <c r="BH108" s="20"/>
      <c r="BI108" s="23"/>
      <c r="BJ108" s="20"/>
      <c r="BK108" s="20"/>
      <c r="BL108" s="23"/>
      <c r="BM108" s="21"/>
      <c r="BN108" s="180"/>
      <c r="BO108" s="24"/>
      <c r="BP108" s="21"/>
      <c r="BQ108" s="21"/>
      <c r="BR108" s="23"/>
      <c r="BS108" s="23"/>
      <c r="BT108" s="24"/>
      <c r="BU108" s="25"/>
    </row>
    <row r="109" spans="1:73" s="22" customFormat="1" ht="152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8"/>
      <c r="AM109" s="20"/>
      <c r="AN109" s="20"/>
      <c r="AO109" s="21"/>
      <c r="AP109" s="21"/>
      <c r="AQ109" s="21"/>
      <c r="AR109" s="21"/>
      <c r="AS109" s="21"/>
      <c r="AT109" s="180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8"/>
      <c r="BE109" s="21"/>
      <c r="BF109" s="21"/>
      <c r="BG109" s="20"/>
      <c r="BH109" s="20"/>
      <c r="BI109" s="23"/>
      <c r="BJ109" s="20"/>
      <c r="BK109" s="20"/>
      <c r="BL109" s="23"/>
      <c r="BM109" s="21"/>
      <c r="BN109" s="180"/>
      <c r="BO109" s="24"/>
      <c r="BP109" s="21"/>
      <c r="BQ109" s="21"/>
      <c r="BR109" s="23"/>
      <c r="BS109" s="23"/>
      <c r="BT109" s="24"/>
      <c r="BU109" s="25"/>
    </row>
    <row r="110" spans="1:73" s="22" customFormat="1" ht="152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198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8"/>
      <c r="AM110" s="20"/>
      <c r="AN110" s="20"/>
      <c r="AO110" s="21"/>
      <c r="AP110" s="21"/>
      <c r="AQ110" s="21"/>
      <c r="AR110" s="21"/>
      <c r="AS110" s="21"/>
      <c r="AT110" s="180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8"/>
      <c r="BE110" s="198"/>
      <c r="BF110" s="20"/>
      <c r="BG110" s="20"/>
      <c r="BH110" s="20"/>
      <c r="BI110" s="23"/>
      <c r="BJ110" s="20"/>
      <c r="BK110" s="20"/>
      <c r="BL110" s="23"/>
      <c r="BM110" s="21"/>
      <c r="BN110" s="180"/>
      <c r="BO110" s="24"/>
      <c r="BP110" s="21"/>
      <c r="BQ110" s="21"/>
      <c r="BR110" s="23"/>
      <c r="BS110" s="23"/>
      <c r="BT110" s="24"/>
      <c r="BU110" s="25"/>
    </row>
    <row r="111" spans="1:73" s="22" customFormat="1" ht="192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1"/>
      <c r="AJ111" s="20"/>
      <c r="AK111" s="21"/>
      <c r="AL111" s="198"/>
      <c r="AM111" s="21"/>
      <c r="AN111" s="20"/>
      <c r="AO111" s="21"/>
      <c r="AP111" s="21"/>
      <c r="AQ111" s="21"/>
      <c r="AR111" s="21"/>
      <c r="AS111" s="21"/>
      <c r="AT111" s="198"/>
      <c r="AU111" s="21"/>
      <c r="AV111" s="21"/>
      <c r="AW111" s="21"/>
      <c r="AX111" s="21"/>
      <c r="AY111" s="21"/>
      <c r="AZ111" s="21"/>
      <c r="BA111" s="21"/>
      <c r="BB111" s="20"/>
      <c r="BC111" s="21"/>
      <c r="BD111" s="20"/>
      <c r="BE111" s="21"/>
      <c r="BF111" s="21"/>
      <c r="BG111" s="20"/>
      <c r="BH111" s="20"/>
      <c r="BI111" s="23"/>
      <c r="BJ111" s="20"/>
      <c r="BK111" s="20"/>
      <c r="BL111" s="23"/>
      <c r="BM111" s="21"/>
      <c r="BN111" s="180"/>
      <c r="BO111" s="24"/>
      <c r="BP111" s="21"/>
      <c r="BQ111" s="21"/>
      <c r="BR111" s="23"/>
      <c r="BS111" s="23"/>
      <c r="BT111" s="24"/>
      <c r="BU111" s="25"/>
    </row>
    <row r="112" spans="1:73" s="22" customFormat="1" ht="129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1"/>
      <c r="AJ112" s="20"/>
      <c r="AK112" s="21"/>
      <c r="AL112" s="198"/>
      <c r="AM112" s="21"/>
      <c r="AN112" s="20"/>
      <c r="AO112" s="21"/>
      <c r="AP112" s="21"/>
      <c r="AQ112" s="21"/>
      <c r="AR112" s="21"/>
      <c r="AS112" s="21"/>
      <c r="AT112" s="198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8"/>
      <c r="BE112" s="21"/>
      <c r="BF112" s="21"/>
      <c r="BG112" s="20"/>
      <c r="BH112" s="20"/>
      <c r="BI112" s="23"/>
      <c r="BJ112" s="20"/>
      <c r="BK112" s="20"/>
      <c r="BL112" s="23"/>
      <c r="BM112" s="21"/>
      <c r="BN112" s="180"/>
      <c r="BO112" s="24"/>
      <c r="BP112" s="21"/>
      <c r="BQ112" s="21"/>
      <c r="BR112" s="23"/>
      <c r="BS112" s="23"/>
      <c r="BT112" s="24"/>
      <c r="BU112" s="25"/>
    </row>
    <row r="113" spans="1:73" s="22" customFormat="1" ht="15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3"/>
      <c r="AK113" s="21"/>
      <c r="AL113" s="198"/>
      <c r="AM113" s="20"/>
      <c r="AN113" s="20"/>
      <c r="AO113" s="21"/>
      <c r="AP113" s="21"/>
      <c r="AQ113" s="21"/>
      <c r="AR113" s="21"/>
      <c r="AS113" s="21"/>
      <c r="AT113" s="198"/>
      <c r="AU113" s="20"/>
      <c r="AV113" s="21"/>
      <c r="AW113" s="21"/>
      <c r="AX113" s="21"/>
      <c r="AY113" s="21"/>
      <c r="AZ113" s="21"/>
      <c r="BA113" s="21"/>
      <c r="BB113" s="21"/>
      <c r="BC113" s="21"/>
      <c r="BD113" s="198"/>
      <c r="BE113" s="23"/>
      <c r="BF113" s="23"/>
      <c r="BG113" s="20"/>
      <c r="BH113" s="20"/>
      <c r="BI113" s="23"/>
      <c r="BJ113" s="20"/>
      <c r="BK113" s="20"/>
      <c r="BL113" s="23"/>
      <c r="BM113" s="21"/>
      <c r="BN113" s="180"/>
      <c r="BO113" s="24"/>
      <c r="BP113" s="21"/>
      <c r="BQ113" s="21"/>
      <c r="BR113" s="23"/>
      <c r="BS113" s="23"/>
      <c r="BT113" s="24"/>
      <c r="BU113" s="25"/>
    </row>
    <row r="114" spans="1:73" s="22" customFormat="1" ht="15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198"/>
      <c r="AM114" s="20"/>
      <c r="AN114" s="20"/>
      <c r="AO114" s="21"/>
      <c r="AP114" s="21"/>
      <c r="AQ114" s="21"/>
      <c r="AR114" s="21"/>
      <c r="AS114" s="21"/>
      <c r="AT114" s="198"/>
      <c r="AU114" s="20"/>
      <c r="AV114" s="21"/>
      <c r="AW114" s="21"/>
      <c r="AX114" s="21"/>
      <c r="AY114" s="21"/>
      <c r="AZ114" s="21"/>
      <c r="BA114" s="21"/>
      <c r="BB114" s="21"/>
      <c r="BC114" s="21"/>
      <c r="BD114" s="198"/>
      <c r="BE114" s="21"/>
      <c r="BF114" s="20"/>
      <c r="BG114" s="20"/>
      <c r="BH114" s="20"/>
      <c r="BI114" s="23"/>
      <c r="BJ114" s="20"/>
      <c r="BK114" s="20"/>
      <c r="BL114" s="23"/>
      <c r="BM114" s="21"/>
      <c r="BN114" s="180"/>
      <c r="BO114" s="24"/>
      <c r="BP114" s="21"/>
      <c r="BQ114" s="21"/>
      <c r="BR114" s="23"/>
      <c r="BS114" s="23"/>
      <c r="BT114" s="24"/>
      <c r="BU114" s="25"/>
    </row>
    <row r="115" spans="1:73" s="22" customFormat="1" ht="15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198"/>
      <c r="AM115" s="20"/>
      <c r="AN115" s="20"/>
      <c r="AO115" s="21"/>
      <c r="AP115" s="21"/>
      <c r="AQ115" s="21"/>
      <c r="AR115" s="21"/>
      <c r="AS115" s="21"/>
      <c r="AT115" s="198"/>
      <c r="AU115" s="20"/>
      <c r="AV115" s="21"/>
      <c r="AW115" s="21"/>
      <c r="AX115" s="21"/>
      <c r="AY115" s="21"/>
      <c r="AZ115" s="21"/>
      <c r="BA115" s="21"/>
      <c r="BB115" s="21"/>
      <c r="BC115" s="21"/>
      <c r="BD115" s="198"/>
      <c r="BE115" s="23"/>
      <c r="BF115" s="23"/>
      <c r="BG115" s="20"/>
      <c r="BH115" s="20"/>
      <c r="BI115" s="23"/>
      <c r="BJ115" s="20"/>
      <c r="BK115" s="20"/>
      <c r="BL115" s="23"/>
      <c r="BM115" s="21"/>
      <c r="BN115" s="180"/>
      <c r="BO115" s="24"/>
      <c r="BP115" s="21"/>
      <c r="BQ115" s="21"/>
      <c r="BR115" s="23"/>
      <c r="BS115" s="23"/>
      <c r="BT115" s="24"/>
      <c r="BU115" s="25"/>
    </row>
    <row r="116" spans="1:73" s="22" customFormat="1" ht="15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198"/>
      <c r="AM116" s="20"/>
      <c r="AN116" s="20"/>
      <c r="AO116" s="21"/>
      <c r="AP116" s="21"/>
      <c r="AQ116" s="21"/>
      <c r="AR116" s="21"/>
      <c r="AS116" s="21"/>
      <c r="AT116" s="198"/>
      <c r="AU116" s="20"/>
      <c r="AV116" s="21"/>
      <c r="AW116" s="21"/>
      <c r="AX116" s="21"/>
      <c r="AY116" s="21"/>
      <c r="AZ116" s="21"/>
      <c r="BA116" s="21"/>
      <c r="BB116" s="21"/>
      <c r="BC116" s="21"/>
      <c r="BD116" s="198"/>
      <c r="BE116" s="21"/>
      <c r="BF116" s="20"/>
      <c r="BG116" s="20"/>
      <c r="BH116" s="20"/>
      <c r="BI116" s="23"/>
      <c r="BJ116" s="20"/>
      <c r="BK116" s="20"/>
      <c r="BL116" s="23"/>
      <c r="BM116" s="21"/>
      <c r="BN116" s="180"/>
      <c r="BO116" s="24"/>
      <c r="BP116" s="21"/>
      <c r="BQ116" s="21"/>
      <c r="BR116" s="23"/>
      <c r="BS116" s="23"/>
      <c r="BT116" s="24"/>
      <c r="BU116" s="25"/>
    </row>
    <row r="117" spans="1:73" s="22" customFormat="1" ht="15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198"/>
      <c r="AM117" s="20"/>
      <c r="AN117" s="20"/>
      <c r="AO117" s="21"/>
      <c r="AP117" s="21"/>
      <c r="AQ117" s="21"/>
      <c r="AR117" s="21"/>
      <c r="AS117" s="21"/>
      <c r="AT117" s="198"/>
      <c r="AU117" s="20"/>
      <c r="AV117" s="21"/>
      <c r="AW117" s="21"/>
      <c r="AX117" s="21"/>
      <c r="AY117" s="21"/>
      <c r="AZ117" s="21"/>
      <c r="BA117" s="21"/>
      <c r="BB117" s="21"/>
      <c r="BC117" s="21"/>
      <c r="BD117" s="198"/>
      <c r="BE117" s="23"/>
      <c r="BF117" s="23"/>
      <c r="BG117" s="20"/>
      <c r="BH117" s="20"/>
      <c r="BI117" s="23"/>
      <c r="BJ117" s="20"/>
      <c r="BK117" s="20"/>
      <c r="BL117" s="23"/>
      <c r="BM117" s="21"/>
      <c r="BN117" s="180"/>
      <c r="BO117" s="24"/>
      <c r="BP117" s="21"/>
      <c r="BQ117" s="21"/>
      <c r="BR117" s="23"/>
      <c r="BS117" s="23"/>
      <c r="BT117" s="24"/>
      <c r="BU117" s="25"/>
    </row>
    <row r="118" spans="1:73" s="22" customFormat="1" ht="15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198"/>
      <c r="AM118" s="20"/>
      <c r="AN118" s="20"/>
      <c r="AO118" s="21"/>
      <c r="AP118" s="21"/>
      <c r="AQ118" s="21"/>
      <c r="AR118" s="21"/>
      <c r="AS118" s="21"/>
      <c r="AT118" s="198"/>
      <c r="AU118" s="20"/>
      <c r="AV118" s="21"/>
      <c r="AW118" s="21"/>
      <c r="AX118" s="21"/>
      <c r="AY118" s="21"/>
      <c r="AZ118" s="21"/>
      <c r="BA118" s="21"/>
      <c r="BB118" s="21"/>
      <c r="BC118" s="21"/>
      <c r="BD118" s="198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0"/>
      <c r="BO118" s="24"/>
      <c r="BP118" s="21"/>
      <c r="BQ118" s="21"/>
      <c r="BR118" s="23"/>
      <c r="BS118" s="23"/>
      <c r="BT118" s="24"/>
      <c r="BU118" s="25"/>
    </row>
    <row r="119" spans="1:73" s="22" customFormat="1" ht="15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198"/>
      <c r="AM119" s="20"/>
      <c r="AN119" s="20"/>
      <c r="AO119" s="21"/>
      <c r="AP119" s="21"/>
      <c r="AQ119" s="21"/>
      <c r="AR119" s="21"/>
      <c r="AS119" s="21"/>
      <c r="AT119" s="198"/>
      <c r="AU119" s="20"/>
      <c r="AV119" s="21"/>
      <c r="AW119" s="21"/>
      <c r="AX119" s="21"/>
      <c r="AY119" s="21"/>
      <c r="AZ119" s="21"/>
      <c r="BA119" s="21"/>
      <c r="BB119" s="21"/>
      <c r="BC119" s="21"/>
      <c r="BD119" s="198"/>
      <c r="BE119" s="23"/>
      <c r="BF119" s="23"/>
      <c r="BG119" s="20"/>
      <c r="BH119" s="20"/>
      <c r="BI119" s="23"/>
      <c r="BJ119" s="20"/>
      <c r="BK119" s="20"/>
      <c r="BL119" s="23"/>
      <c r="BM119" s="21"/>
      <c r="BN119" s="180"/>
      <c r="BO119" s="24"/>
      <c r="BP119" s="21"/>
      <c r="BQ119" s="21"/>
      <c r="BR119" s="23"/>
      <c r="BS119" s="23"/>
      <c r="BT119" s="24"/>
      <c r="BU119" s="25"/>
    </row>
    <row r="120" spans="1:73" s="22" customFormat="1" ht="249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198"/>
      <c r="AM120" s="23"/>
      <c r="AN120" s="23"/>
      <c r="AO120" s="21"/>
      <c r="AP120" s="21"/>
      <c r="AQ120" s="21"/>
      <c r="AR120" s="21"/>
      <c r="AS120" s="21"/>
      <c r="AT120" s="198"/>
      <c r="AU120" s="23"/>
      <c r="AV120" s="21"/>
      <c r="AW120" s="21"/>
      <c r="AX120" s="21"/>
      <c r="AY120" s="21"/>
      <c r="AZ120" s="21"/>
      <c r="BA120" s="21"/>
      <c r="BB120" s="21"/>
      <c r="BC120" s="21"/>
      <c r="BD120" s="198"/>
      <c r="BE120" s="21"/>
      <c r="BF120" s="20"/>
      <c r="BG120" s="21"/>
      <c r="BH120" s="21"/>
      <c r="BI120" s="23"/>
      <c r="BJ120" s="20"/>
      <c r="BK120" s="20"/>
      <c r="BL120" s="23"/>
      <c r="BM120" s="21"/>
      <c r="BN120" s="180"/>
      <c r="BO120" s="24"/>
      <c r="BP120" s="21"/>
      <c r="BQ120" s="21"/>
      <c r="BR120" s="23"/>
      <c r="BS120" s="23"/>
      <c r="BT120" s="24"/>
      <c r="BU120" s="25"/>
    </row>
    <row r="121" spans="1:73" s="22" customFormat="1" ht="12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198"/>
      <c r="AM121" s="20"/>
      <c r="AN121" s="20"/>
      <c r="AO121" s="21"/>
      <c r="AP121" s="21"/>
      <c r="AQ121" s="21"/>
      <c r="AR121" s="21"/>
      <c r="AS121" s="21"/>
      <c r="AT121" s="198"/>
      <c r="AU121" s="20"/>
      <c r="AV121" s="21"/>
      <c r="AW121" s="21"/>
      <c r="AX121" s="21"/>
      <c r="AY121" s="21"/>
      <c r="AZ121" s="21"/>
      <c r="BA121" s="21"/>
      <c r="BB121" s="21"/>
      <c r="BC121" s="21"/>
      <c r="BD121" s="198"/>
      <c r="BE121" s="21"/>
      <c r="BF121" s="21"/>
      <c r="BG121" s="20"/>
      <c r="BH121" s="20"/>
      <c r="BI121" s="23"/>
      <c r="BJ121" s="20"/>
      <c r="BK121" s="20"/>
      <c r="BL121" s="23"/>
      <c r="BM121" s="21"/>
      <c r="BN121" s="180"/>
      <c r="BO121" s="24"/>
      <c r="BP121" s="21"/>
      <c r="BQ121" s="21"/>
      <c r="BR121" s="23"/>
      <c r="BS121" s="23"/>
      <c r="BT121" s="24"/>
      <c r="BU121" s="25"/>
    </row>
    <row r="122" spans="1:73" s="22" customFormat="1" ht="12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198"/>
      <c r="AM122" s="20"/>
      <c r="AN122" s="20"/>
      <c r="AO122" s="21"/>
      <c r="AP122" s="21"/>
      <c r="AQ122" s="21"/>
      <c r="AR122" s="21"/>
      <c r="AS122" s="21"/>
      <c r="AT122" s="198"/>
      <c r="AU122" s="20"/>
      <c r="AV122" s="21"/>
      <c r="AW122" s="21"/>
      <c r="AX122" s="21"/>
      <c r="AY122" s="21"/>
      <c r="AZ122" s="21"/>
      <c r="BA122" s="21"/>
      <c r="BB122" s="21"/>
      <c r="BC122" s="21"/>
      <c r="BD122" s="198"/>
      <c r="BE122" s="21"/>
      <c r="BF122" s="21"/>
      <c r="BG122" s="20"/>
      <c r="BH122" s="20"/>
      <c r="BI122" s="23"/>
      <c r="BJ122" s="20"/>
      <c r="BK122" s="20"/>
      <c r="BL122" s="23"/>
      <c r="BM122" s="21"/>
      <c r="BN122" s="180"/>
      <c r="BO122" s="24"/>
      <c r="BP122" s="21"/>
      <c r="BQ122" s="21"/>
      <c r="BR122" s="23"/>
      <c r="BS122" s="23"/>
      <c r="BT122" s="24"/>
      <c r="BU122" s="25"/>
    </row>
    <row r="123" spans="1:73" s="22" customFormat="1" ht="12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198"/>
      <c r="AM123" s="20"/>
      <c r="AN123" s="20"/>
      <c r="AO123" s="21"/>
      <c r="AP123" s="21"/>
      <c r="AQ123" s="21"/>
      <c r="AR123" s="21"/>
      <c r="AS123" s="21"/>
      <c r="AT123" s="198"/>
      <c r="AU123" s="20"/>
      <c r="AV123" s="21"/>
      <c r="AW123" s="21"/>
      <c r="AX123" s="21"/>
      <c r="AY123" s="21"/>
      <c r="AZ123" s="21"/>
      <c r="BA123" s="21"/>
      <c r="BB123" s="21"/>
      <c r="BC123" s="21"/>
      <c r="BD123" s="198"/>
      <c r="BE123" s="21"/>
      <c r="BF123" s="21"/>
      <c r="BG123" s="20"/>
      <c r="BH123" s="20"/>
      <c r="BI123" s="23"/>
      <c r="BJ123" s="20"/>
      <c r="BK123" s="20"/>
      <c r="BL123" s="23"/>
      <c r="BM123" s="21"/>
      <c r="BN123" s="180"/>
      <c r="BO123" s="24"/>
      <c r="BP123" s="21"/>
      <c r="BQ123" s="21"/>
      <c r="BR123" s="23"/>
      <c r="BS123" s="23"/>
      <c r="BT123" s="24"/>
      <c r="BU123" s="25"/>
    </row>
    <row r="124" spans="1:73" s="22" customFormat="1" ht="124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198"/>
      <c r="AM124" s="20"/>
      <c r="AN124" s="20"/>
      <c r="AO124" s="21"/>
      <c r="AP124" s="21"/>
      <c r="AQ124" s="21"/>
      <c r="AR124" s="21"/>
      <c r="AS124" s="21"/>
      <c r="AT124" s="198"/>
      <c r="AU124" s="20"/>
      <c r="AV124" s="21"/>
      <c r="AW124" s="21"/>
      <c r="AX124" s="21"/>
      <c r="AY124" s="21"/>
      <c r="AZ124" s="21"/>
      <c r="BA124" s="21"/>
      <c r="BB124" s="21"/>
      <c r="BC124" s="21"/>
      <c r="BD124" s="198"/>
      <c r="BE124" s="21"/>
      <c r="BF124" s="21"/>
      <c r="BG124" s="20"/>
      <c r="BH124" s="20"/>
      <c r="BI124" s="23"/>
      <c r="BJ124" s="20"/>
      <c r="BK124" s="20"/>
      <c r="BL124" s="23"/>
      <c r="BM124" s="21"/>
      <c r="BN124" s="180"/>
      <c r="BO124" s="24"/>
      <c r="BP124" s="21"/>
      <c r="BQ124" s="21"/>
      <c r="BR124" s="23"/>
      <c r="BS124" s="23"/>
      <c r="BT124" s="24"/>
      <c r="BU124" s="25"/>
    </row>
    <row r="125" spans="1:73" s="22" customFormat="1" ht="124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198"/>
      <c r="AM125" s="20"/>
      <c r="AN125" s="20"/>
      <c r="AO125" s="21"/>
      <c r="AP125" s="21"/>
      <c r="AQ125" s="21"/>
      <c r="AR125" s="21"/>
      <c r="AS125" s="21"/>
      <c r="AT125" s="198"/>
      <c r="AU125" s="20"/>
      <c r="AV125" s="21"/>
      <c r="AW125" s="21"/>
      <c r="AX125" s="21"/>
      <c r="AY125" s="21"/>
      <c r="AZ125" s="21"/>
      <c r="BA125" s="21"/>
      <c r="BB125" s="21"/>
      <c r="BC125" s="21"/>
      <c r="BD125" s="198"/>
      <c r="BE125" s="21"/>
      <c r="BF125" s="21"/>
      <c r="BG125" s="20"/>
      <c r="BH125" s="20"/>
      <c r="BI125" s="23"/>
      <c r="BJ125" s="20"/>
      <c r="BK125" s="20"/>
      <c r="BL125" s="23"/>
      <c r="BM125" s="21"/>
      <c r="BN125" s="180"/>
      <c r="BO125" s="24"/>
      <c r="BP125" s="21"/>
      <c r="BQ125" s="21"/>
      <c r="BR125" s="23"/>
      <c r="BS125" s="23"/>
      <c r="BT125" s="24"/>
      <c r="BU125" s="25"/>
    </row>
    <row r="126" spans="1:73" s="22" customFormat="1" ht="409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198"/>
      <c r="AM126" s="20"/>
      <c r="AN126" s="20"/>
      <c r="AO126" s="21"/>
      <c r="AP126" s="21"/>
      <c r="AQ126" s="21"/>
      <c r="AR126" s="21"/>
      <c r="AS126" s="21"/>
      <c r="AT126" s="198"/>
      <c r="AU126" s="20"/>
      <c r="AV126" s="21"/>
      <c r="AW126" s="21"/>
      <c r="AX126" s="21"/>
      <c r="AY126" s="21"/>
      <c r="AZ126" s="21"/>
      <c r="BA126" s="21"/>
      <c r="BB126" s="21"/>
      <c r="BC126" s="21"/>
      <c r="BD126" s="198"/>
      <c r="BE126" s="23"/>
      <c r="BF126" s="23"/>
      <c r="BG126" s="20"/>
      <c r="BH126" s="20"/>
      <c r="BI126" s="23"/>
      <c r="BJ126" s="20"/>
      <c r="BK126" s="20"/>
      <c r="BL126" s="23"/>
      <c r="BM126" s="21"/>
      <c r="BN126" s="180"/>
      <c r="BO126" s="24"/>
      <c r="BP126" s="21"/>
      <c r="BQ126" s="21"/>
      <c r="BR126" s="23"/>
      <c r="BS126" s="23"/>
      <c r="BT126" s="24"/>
      <c r="BU126" s="25"/>
    </row>
    <row r="127" spans="1:73" s="22" customFormat="1" ht="237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8"/>
      <c r="BE127" s="21"/>
      <c r="BF127" s="20"/>
      <c r="BG127" s="20"/>
      <c r="BH127" s="20"/>
      <c r="BI127" s="23"/>
      <c r="BJ127" s="20"/>
      <c r="BK127" s="21"/>
      <c r="BL127" s="20"/>
      <c r="BM127" s="21"/>
      <c r="BN127" s="180"/>
      <c r="BO127" s="24"/>
      <c r="BP127" s="21"/>
      <c r="BQ127" s="21"/>
      <c r="BR127" s="23"/>
      <c r="BS127" s="23"/>
      <c r="BT127" s="24"/>
      <c r="BU127" s="25"/>
    </row>
    <row r="128" spans="1:73" s="22" customFormat="1" ht="13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8"/>
      <c r="BE128" s="23"/>
      <c r="BF128" s="23"/>
      <c r="BG128" s="20"/>
      <c r="BH128" s="20"/>
      <c r="BI128" s="23"/>
      <c r="BJ128" s="20"/>
      <c r="BK128" s="21"/>
      <c r="BL128" s="20"/>
      <c r="BM128" s="21"/>
      <c r="BN128" s="180"/>
      <c r="BO128" s="24"/>
      <c r="BP128" s="21"/>
      <c r="BQ128" s="21"/>
      <c r="BR128" s="23"/>
      <c r="BS128" s="23"/>
      <c r="BT128" s="24"/>
      <c r="BU128" s="25"/>
    </row>
    <row r="129" spans="1:73" s="22" customFormat="1" ht="237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198"/>
      <c r="AM129" s="23"/>
      <c r="AN129" s="23"/>
      <c r="AO129" s="21"/>
      <c r="AP129" s="21"/>
      <c r="AQ129" s="21"/>
      <c r="AR129" s="21"/>
      <c r="AS129" s="21"/>
      <c r="AT129" s="198"/>
      <c r="AU129" s="23"/>
      <c r="AV129" s="21"/>
      <c r="AW129" s="21"/>
      <c r="AX129" s="21"/>
      <c r="AY129" s="21"/>
      <c r="AZ129" s="21"/>
      <c r="BA129" s="21"/>
      <c r="BB129" s="21"/>
      <c r="BC129" s="21"/>
      <c r="BD129" s="198"/>
      <c r="BE129" s="23"/>
      <c r="BF129" s="20"/>
      <c r="BG129" s="21"/>
      <c r="BH129" s="20"/>
      <c r="BI129" s="23"/>
      <c r="BJ129" s="20"/>
      <c r="BK129" s="20"/>
      <c r="BL129" s="23"/>
      <c r="BM129" s="21"/>
      <c r="BN129" s="180"/>
      <c r="BO129" s="24"/>
      <c r="BP129" s="21"/>
      <c r="BQ129" s="21"/>
      <c r="BR129" s="23"/>
      <c r="BS129" s="23"/>
      <c r="BT129" s="24"/>
      <c r="BU129" s="25"/>
    </row>
    <row r="130" spans="1:73" s="22" customFormat="1" ht="122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8"/>
      <c r="BE130" s="23"/>
      <c r="BF130" s="23"/>
      <c r="BG130" s="20"/>
      <c r="BH130" s="20"/>
      <c r="BI130" s="23"/>
      <c r="BJ130" s="20"/>
      <c r="BK130" s="20"/>
      <c r="BL130" s="23"/>
      <c r="BM130" s="21"/>
      <c r="BN130" s="180"/>
      <c r="BO130" s="24"/>
      <c r="BP130" s="21"/>
      <c r="BQ130" s="21"/>
      <c r="BR130" s="23"/>
      <c r="BS130" s="23"/>
      <c r="BT130" s="24"/>
      <c r="BU130" s="25"/>
    </row>
    <row r="131" spans="1:73" s="22" customFormat="1" ht="122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8"/>
      <c r="BE131" s="23"/>
      <c r="BF131" s="23"/>
      <c r="BG131" s="20"/>
      <c r="BH131" s="20"/>
      <c r="BI131" s="23"/>
      <c r="BJ131" s="20"/>
      <c r="BK131" s="20"/>
      <c r="BL131" s="23"/>
      <c r="BM131" s="21"/>
      <c r="BN131" s="180"/>
      <c r="BO131" s="24"/>
      <c r="BP131" s="21"/>
      <c r="BQ131" s="21"/>
      <c r="BR131" s="23"/>
      <c r="BS131" s="23"/>
      <c r="BT131" s="24"/>
      <c r="BU131" s="25"/>
    </row>
    <row r="132" spans="1:73" s="22" customFormat="1" ht="122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3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8"/>
      <c r="BE132" s="23"/>
      <c r="BF132" s="23"/>
      <c r="BG132" s="20"/>
      <c r="BH132" s="20"/>
      <c r="BI132" s="23"/>
      <c r="BJ132" s="20"/>
      <c r="BK132" s="20"/>
      <c r="BL132" s="23"/>
      <c r="BM132" s="21"/>
      <c r="BN132" s="180"/>
      <c r="BO132" s="24"/>
      <c r="BP132" s="21"/>
      <c r="BQ132" s="21"/>
      <c r="BR132" s="23"/>
      <c r="BS132" s="23"/>
      <c r="BT132" s="24"/>
      <c r="BU132" s="25"/>
    </row>
    <row r="133" spans="1:73" s="22" customFormat="1" ht="122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8"/>
      <c r="BE133" s="23"/>
      <c r="BF133" s="23"/>
      <c r="BG133" s="20"/>
      <c r="BH133" s="20"/>
      <c r="BI133" s="23"/>
      <c r="BJ133" s="20"/>
      <c r="BK133" s="20"/>
      <c r="BL133" s="23"/>
      <c r="BM133" s="21"/>
      <c r="BN133" s="180"/>
      <c r="BO133" s="24"/>
      <c r="BP133" s="21"/>
      <c r="BQ133" s="21"/>
      <c r="BR133" s="23"/>
      <c r="BS133" s="23"/>
      <c r="BT133" s="24"/>
      <c r="BU133" s="25"/>
    </row>
    <row r="134" spans="1:73" s="22" customFormat="1" ht="122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8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0"/>
      <c r="BO134" s="24"/>
      <c r="BP134" s="21"/>
      <c r="BQ134" s="21"/>
      <c r="BR134" s="23"/>
      <c r="BS134" s="23"/>
      <c r="BT134" s="24"/>
      <c r="BU134" s="25"/>
    </row>
    <row r="135" spans="1:73" s="22" customFormat="1" ht="25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8"/>
      <c r="BE135" s="21"/>
      <c r="BF135" s="21"/>
      <c r="BG135" s="20"/>
      <c r="BH135" s="20"/>
      <c r="BI135" s="23"/>
      <c r="BJ135" s="20"/>
      <c r="BK135" s="20"/>
      <c r="BL135" s="23"/>
      <c r="BM135" s="21"/>
      <c r="BN135" s="180"/>
      <c r="BO135" s="24"/>
      <c r="BP135" s="21"/>
      <c r="BQ135" s="21"/>
      <c r="BR135" s="23"/>
      <c r="BS135" s="23"/>
      <c r="BT135" s="24"/>
      <c r="BU135" s="25"/>
    </row>
    <row r="136" spans="1:73" s="22" customFormat="1" ht="155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8"/>
      <c r="BE136" s="23"/>
      <c r="BF136" s="23"/>
      <c r="BG136" s="20"/>
      <c r="BH136" s="20"/>
      <c r="BI136" s="23"/>
      <c r="BJ136" s="20"/>
      <c r="BK136" s="20"/>
      <c r="BL136" s="23"/>
      <c r="BM136" s="21"/>
      <c r="BN136" s="180"/>
      <c r="BO136" s="24"/>
      <c r="BP136" s="21"/>
      <c r="BQ136" s="21"/>
      <c r="BR136" s="23"/>
      <c r="BS136" s="23"/>
      <c r="BT136" s="24"/>
      <c r="BU136" s="25"/>
    </row>
    <row r="137" spans="1:73" s="22" customFormat="1" ht="25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1"/>
      <c r="R137" s="21"/>
      <c r="S137" s="21"/>
      <c r="T137" s="21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1"/>
      <c r="BD137" s="198"/>
      <c r="BE137" s="21"/>
      <c r="BF137" s="21"/>
      <c r="BG137" s="20"/>
      <c r="BH137" s="20"/>
      <c r="BI137" s="23"/>
      <c r="BJ137" s="20"/>
      <c r="BK137" s="20"/>
      <c r="BL137" s="23"/>
      <c r="BM137" s="21"/>
      <c r="BN137" s="180"/>
      <c r="BO137" s="24"/>
      <c r="BP137" s="21"/>
      <c r="BQ137" s="21"/>
      <c r="BR137" s="23"/>
      <c r="BS137" s="23"/>
      <c r="BT137" s="24"/>
      <c r="BU137" s="25"/>
    </row>
    <row r="138" spans="1:73" s="22" customFormat="1" ht="162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0"/>
      <c r="R138" s="20"/>
      <c r="S138" s="20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8"/>
      <c r="BE138" s="23"/>
      <c r="BF138" s="23"/>
      <c r="BG138" s="20"/>
      <c r="BH138" s="20"/>
      <c r="BI138" s="23"/>
      <c r="BJ138" s="20"/>
      <c r="BK138" s="20"/>
      <c r="BL138" s="23"/>
      <c r="BM138" s="21"/>
      <c r="BN138" s="180"/>
      <c r="BO138" s="24"/>
      <c r="BP138" s="21"/>
      <c r="BQ138" s="21"/>
      <c r="BR138" s="23"/>
      <c r="BS138" s="23"/>
      <c r="BT138" s="24"/>
      <c r="BU138" s="25"/>
    </row>
    <row r="139" spans="1:73" s="22" customFormat="1" ht="162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8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0"/>
      <c r="BO139" s="24"/>
      <c r="BP139" s="21"/>
      <c r="BQ139" s="21"/>
      <c r="BR139" s="23"/>
      <c r="BS139" s="23"/>
      <c r="BT139" s="24"/>
      <c r="BU139" s="25"/>
    </row>
    <row r="140" spans="1:73" s="22" customFormat="1" ht="294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3"/>
      <c r="AK140" s="21"/>
      <c r="AL140" s="198"/>
      <c r="AM140" s="23"/>
      <c r="AN140" s="23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8"/>
      <c r="BE140" s="23"/>
      <c r="BF140" s="23"/>
      <c r="BG140" s="20"/>
      <c r="BH140" s="20"/>
      <c r="BI140" s="23"/>
      <c r="BJ140" s="20"/>
      <c r="BK140" s="20"/>
      <c r="BL140" s="23"/>
      <c r="BM140" s="21"/>
      <c r="BN140" s="180"/>
      <c r="BO140" s="24"/>
      <c r="BP140" s="21"/>
      <c r="BQ140" s="21"/>
      <c r="BR140" s="23"/>
      <c r="BS140" s="23"/>
      <c r="BT140" s="24"/>
      <c r="BU140" s="25"/>
    </row>
    <row r="141" spans="1:73" s="22" customFormat="1" ht="142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0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8"/>
      <c r="BE141" s="23"/>
      <c r="BF141" s="23"/>
      <c r="BG141" s="20"/>
      <c r="BH141" s="20"/>
      <c r="BI141" s="23"/>
      <c r="BJ141" s="20"/>
      <c r="BK141" s="20"/>
      <c r="BL141" s="23"/>
      <c r="BM141" s="21"/>
      <c r="BN141" s="180"/>
      <c r="BO141" s="24"/>
      <c r="BP141" s="21"/>
      <c r="BQ141" s="21"/>
      <c r="BR141" s="23"/>
      <c r="BS141" s="23"/>
      <c r="BT141" s="24"/>
      <c r="BU141" s="25"/>
    </row>
    <row r="142" spans="1:73" s="22" customFormat="1" ht="142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8"/>
      <c r="BE142" s="23"/>
      <c r="BF142" s="23"/>
      <c r="BG142" s="20"/>
      <c r="BH142" s="20"/>
      <c r="BI142" s="23"/>
      <c r="BJ142" s="20"/>
      <c r="BK142" s="20"/>
      <c r="BL142" s="23"/>
      <c r="BM142" s="21"/>
      <c r="BN142" s="180"/>
      <c r="BO142" s="24"/>
      <c r="BP142" s="21"/>
      <c r="BQ142" s="21"/>
      <c r="BR142" s="23"/>
      <c r="BS142" s="23"/>
      <c r="BT142" s="24"/>
      <c r="BU142" s="25"/>
    </row>
    <row r="143" spans="1:73" s="22" customFormat="1" ht="187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0"/>
      <c r="AQ143" s="23"/>
      <c r="AR143" s="20"/>
      <c r="AS143" s="21"/>
      <c r="AT143" s="21"/>
      <c r="AU143" s="21"/>
      <c r="AV143" s="21"/>
      <c r="AW143" s="21"/>
      <c r="AX143" s="21"/>
      <c r="AY143" s="21"/>
      <c r="AZ143" s="21"/>
      <c r="BA143" s="21"/>
      <c r="BB143" s="20"/>
      <c r="BC143" s="23"/>
      <c r="BD143" s="20"/>
      <c r="BE143" s="23"/>
      <c r="BF143" s="20"/>
      <c r="BG143" s="20"/>
      <c r="BH143" s="20"/>
      <c r="BI143" s="23"/>
      <c r="BJ143" s="20"/>
      <c r="BK143" s="20"/>
      <c r="BL143" s="23"/>
      <c r="BM143" s="21"/>
      <c r="BN143" s="180"/>
      <c r="BO143" s="24"/>
      <c r="BP143" s="21"/>
      <c r="BQ143" s="21"/>
      <c r="BR143" s="23"/>
      <c r="BS143" s="23"/>
      <c r="BT143" s="24"/>
      <c r="BU143" s="25"/>
    </row>
    <row r="144" spans="1:73" s="22" customFormat="1" ht="187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0"/>
      <c r="BC144" s="20"/>
      <c r="BD144" s="198"/>
      <c r="BE144" s="181"/>
      <c r="BF144" s="20"/>
      <c r="BG144" s="20"/>
      <c r="BH144" s="20"/>
      <c r="BI144" s="23"/>
      <c r="BJ144" s="20"/>
      <c r="BK144" s="20"/>
      <c r="BL144" s="23"/>
      <c r="BM144" s="21"/>
      <c r="BN144" s="180"/>
      <c r="BO144" s="24"/>
      <c r="BP144" s="21"/>
      <c r="BQ144" s="21"/>
      <c r="BR144" s="23"/>
      <c r="BS144" s="23"/>
      <c r="BT144" s="24"/>
      <c r="BU144" s="25"/>
    </row>
    <row r="145" spans="1:73" s="22" customFormat="1" ht="187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0"/>
      <c r="R145" s="20"/>
      <c r="S145" s="20"/>
      <c r="T145" s="20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0"/>
      <c r="BC145" s="20"/>
      <c r="BD145" s="198"/>
      <c r="BE145" s="181"/>
      <c r="BF145" s="20"/>
      <c r="BG145" s="20"/>
      <c r="BH145" s="20"/>
      <c r="BI145" s="23"/>
      <c r="BJ145" s="20"/>
      <c r="BK145" s="20"/>
      <c r="BL145" s="23"/>
      <c r="BM145" s="21"/>
      <c r="BN145" s="180"/>
      <c r="BO145" s="24"/>
      <c r="BP145" s="21"/>
      <c r="BQ145" s="21"/>
      <c r="BR145" s="23"/>
      <c r="BS145" s="23"/>
      <c r="BT145" s="24"/>
      <c r="BU145" s="25"/>
    </row>
    <row r="146" spans="1:73" s="22" customFormat="1" ht="187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0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8"/>
      <c r="BE146" s="23"/>
      <c r="BF146" s="23"/>
      <c r="BG146" s="20"/>
      <c r="BH146" s="20"/>
      <c r="BI146" s="23"/>
      <c r="BJ146" s="20"/>
      <c r="BK146" s="20"/>
      <c r="BL146" s="23"/>
      <c r="BM146" s="21"/>
      <c r="BN146" s="180"/>
      <c r="BO146" s="24"/>
      <c r="BP146" s="21"/>
      <c r="BQ146" s="21"/>
      <c r="BR146" s="23"/>
      <c r="BS146" s="23"/>
      <c r="BT146" s="24"/>
      <c r="BU146" s="25"/>
    </row>
    <row r="147" spans="1:73" s="22" customFormat="1" ht="187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198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8"/>
      <c r="BE147" s="198"/>
      <c r="BF147" s="20"/>
      <c r="BG147" s="20"/>
      <c r="BH147" s="20"/>
      <c r="BI147" s="23"/>
      <c r="BJ147" s="20"/>
      <c r="BK147" s="20"/>
      <c r="BL147" s="23"/>
      <c r="BM147" s="21"/>
      <c r="BN147" s="180"/>
      <c r="BO147" s="24"/>
      <c r="BP147" s="21"/>
      <c r="BQ147" s="21"/>
      <c r="BR147" s="23"/>
      <c r="BS147" s="23"/>
      <c r="BT147" s="24"/>
      <c r="BU147" s="25"/>
    </row>
    <row r="148" spans="1:73" s="22" customFormat="1" ht="349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8"/>
      <c r="BE148" s="198"/>
      <c r="BF148" s="20"/>
      <c r="BG148" s="20"/>
      <c r="BH148" s="20"/>
      <c r="BI148" s="23"/>
      <c r="BJ148" s="23"/>
      <c r="BK148" s="20"/>
      <c r="BL148" s="23"/>
      <c r="BM148" s="21"/>
      <c r="BN148" s="180"/>
      <c r="BO148" s="24"/>
      <c r="BP148" s="21"/>
      <c r="BQ148" s="21"/>
      <c r="BR148" s="23"/>
      <c r="BS148" s="23"/>
      <c r="BT148" s="24"/>
      <c r="BU148" s="25"/>
    </row>
    <row r="149" spans="1:73" s="22" customFormat="1" ht="167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180"/>
      <c r="AM149" s="21"/>
      <c r="AN149" s="21"/>
      <c r="AO149" s="21"/>
      <c r="AP149" s="21"/>
      <c r="AQ149" s="21"/>
      <c r="AR149" s="21"/>
      <c r="AS149" s="21"/>
      <c r="AT149" s="180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8"/>
      <c r="BE149" s="198"/>
      <c r="BF149" s="20"/>
      <c r="BG149" s="20"/>
      <c r="BH149" s="20"/>
      <c r="BI149" s="23"/>
      <c r="BJ149" s="20"/>
      <c r="BK149" s="20"/>
      <c r="BL149" s="23"/>
      <c r="BM149" s="21"/>
      <c r="BN149" s="180"/>
      <c r="BO149" s="24"/>
      <c r="BP149" s="21"/>
      <c r="BQ149" s="21"/>
      <c r="BR149" s="23"/>
      <c r="BS149" s="23"/>
      <c r="BT149" s="24"/>
      <c r="BU149" s="25"/>
    </row>
    <row r="150" spans="1:73" s="22" customFormat="1" ht="409.6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0"/>
      <c r="AK150" s="21"/>
      <c r="AL150" s="198"/>
      <c r="AM150" s="23"/>
      <c r="AN150" s="20"/>
      <c r="AO150" s="23"/>
      <c r="AP150" s="20"/>
      <c r="AQ150" s="21"/>
      <c r="AR150" s="21"/>
      <c r="AS150" s="21"/>
      <c r="AT150" s="198"/>
      <c r="AU150" s="23"/>
      <c r="AV150" s="21"/>
      <c r="AW150" s="21"/>
      <c r="AX150" s="21"/>
      <c r="AY150" s="21"/>
      <c r="AZ150" s="21"/>
      <c r="BA150" s="21"/>
      <c r="BB150" s="21"/>
      <c r="BC150" s="21"/>
      <c r="BD150" s="198"/>
      <c r="BE150" s="23"/>
      <c r="BF150" s="20"/>
      <c r="BG150" s="23"/>
      <c r="BH150" s="20"/>
      <c r="BI150" s="23"/>
      <c r="BJ150" s="20"/>
      <c r="BK150" s="23"/>
      <c r="BL150" s="23"/>
      <c r="BM150" s="21"/>
      <c r="BN150" s="180"/>
      <c r="BO150" s="24"/>
      <c r="BP150" s="21"/>
      <c r="BQ150" s="21"/>
      <c r="BR150" s="23"/>
      <c r="BS150" s="23"/>
      <c r="BT150" s="24"/>
      <c r="BU150" s="25"/>
    </row>
    <row r="151" spans="1:73" s="22" customFormat="1" ht="134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0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0"/>
      <c r="AK151" s="21"/>
      <c r="AL151" s="198"/>
      <c r="AM151" s="20"/>
      <c r="AN151" s="20"/>
      <c r="AO151" s="21"/>
      <c r="AP151" s="21"/>
      <c r="AQ151" s="21"/>
      <c r="AR151" s="21"/>
      <c r="AS151" s="21"/>
      <c r="AT151" s="198"/>
      <c r="AU151" s="20"/>
      <c r="AV151" s="21"/>
      <c r="AW151" s="21"/>
      <c r="AX151" s="21"/>
      <c r="AY151" s="21"/>
      <c r="AZ151" s="21"/>
      <c r="BA151" s="21"/>
      <c r="BB151" s="21"/>
      <c r="BC151" s="21"/>
      <c r="BD151" s="198"/>
      <c r="BE151" s="23"/>
      <c r="BF151" s="20"/>
      <c r="BG151" s="23"/>
      <c r="BH151" s="20"/>
      <c r="BI151" s="23"/>
      <c r="BJ151" s="20"/>
      <c r="BK151" s="23"/>
      <c r="BL151" s="23"/>
      <c r="BM151" s="21"/>
      <c r="BN151" s="180"/>
      <c r="BO151" s="24"/>
      <c r="BP151" s="21"/>
      <c r="BQ151" s="21"/>
      <c r="BR151" s="23"/>
      <c r="BS151" s="23"/>
      <c r="BT151" s="24"/>
      <c r="BU151" s="25"/>
    </row>
    <row r="152" spans="1:73" s="22" customFormat="1" ht="134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0"/>
      <c r="AK152" s="21"/>
      <c r="AL152" s="198"/>
      <c r="AM152" s="20"/>
      <c r="AN152" s="20"/>
      <c r="AO152" s="21"/>
      <c r="AP152" s="21"/>
      <c r="AQ152" s="21"/>
      <c r="AR152" s="21"/>
      <c r="AS152" s="21"/>
      <c r="AT152" s="198"/>
      <c r="AU152" s="20"/>
      <c r="AV152" s="21"/>
      <c r="AW152" s="21"/>
      <c r="AX152" s="21"/>
      <c r="AY152" s="21"/>
      <c r="AZ152" s="21"/>
      <c r="BA152" s="21"/>
      <c r="BB152" s="21"/>
      <c r="BC152" s="21"/>
      <c r="BD152" s="198"/>
      <c r="BE152" s="23"/>
      <c r="BF152" s="20"/>
      <c r="BG152" s="23"/>
      <c r="BH152" s="20"/>
      <c r="BI152" s="23"/>
      <c r="BJ152" s="20"/>
      <c r="BK152" s="23"/>
      <c r="BL152" s="23"/>
      <c r="BM152" s="21"/>
      <c r="BN152" s="180"/>
      <c r="BO152" s="24"/>
      <c r="BP152" s="21"/>
      <c r="BQ152" s="21"/>
      <c r="BR152" s="23"/>
      <c r="BS152" s="23"/>
      <c r="BT152" s="24"/>
      <c r="BU152" s="25"/>
    </row>
    <row r="153" spans="1:73" s="22" customFormat="1" ht="134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0"/>
      <c r="AK153" s="21"/>
      <c r="AL153" s="198"/>
      <c r="AM153" s="20"/>
      <c r="AN153" s="20"/>
      <c r="AO153" s="21"/>
      <c r="AP153" s="21"/>
      <c r="AQ153" s="21"/>
      <c r="AR153" s="21"/>
      <c r="AS153" s="21"/>
      <c r="AT153" s="198"/>
      <c r="AU153" s="20"/>
      <c r="AV153" s="21"/>
      <c r="AW153" s="21"/>
      <c r="AX153" s="21"/>
      <c r="AY153" s="21"/>
      <c r="AZ153" s="21"/>
      <c r="BA153" s="21"/>
      <c r="BB153" s="21"/>
      <c r="BC153" s="21"/>
      <c r="BD153" s="198"/>
      <c r="BE153" s="23"/>
      <c r="BF153" s="20"/>
      <c r="BG153" s="23"/>
      <c r="BH153" s="20"/>
      <c r="BI153" s="23"/>
      <c r="BJ153" s="20"/>
      <c r="BK153" s="23"/>
      <c r="BL153" s="23"/>
      <c r="BM153" s="21"/>
      <c r="BN153" s="180"/>
      <c r="BO153" s="24"/>
      <c r="BP153" s="21"/>
      <c r="BQ153" s="21"/>
      <c r="BR153" s="23"/>
      <c r="BS153" s="23"/>
      <c r="BT153" s="24"/>
      <c r="BU153" s="25"/>
    </row>
    <row r="154" spans="1:73" s="22" customFormat="1" ht="134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0"/>
      <c r="Q154" s="20"/>
      <c r="R154" s="20"/>
      <c r="S154" s="20"/>
      <c r="T154" s="20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0"/>
      <c r="AK154" s="21"/>
      <c r="AL154" s="198"/>
      <c r="AM154" s="20"/>
      <c r="AN154" s="20"/>
      <c r="AO154" s="21"/>
      <c r="AP154" s="21"/>
      <c r="AQ154" s="21"/>
      <c r="AR154" s="21"/>
      <c r="AS154" s="21"/>
      <c r="AT154" s="198"/>
      <c r="AU154" s="20"/>
      <c r="AV154" s="21"/>
      <c r="AW154" s="21"/>
      <c r="AX154" s="21"/>
      <c r="AY154" s="21"/>
      <c r="AZ154" s="21"/>
      <c r="BA154" s="21"/>
      <c r="BB154" s="21"/>
      <c r="BC154" s="21"/>
      <c r="BD154" s="198"/>
      <c r="BE154" s="23"/>
      <c r="BF154" s="20"/>
      <c r="BG154" s="23"/>
      <c r="BH154" s="20"/>
      <c r="BI154" s="23"/>
      <c r="BJ154" s="20"/>
      <c r="BK154" s="23"/>
      <c r="BL154" s="23"/>
      <c r="BM154" s="21"/>
      <c r="BN154" s="180"/>
      <c r="BO154" s="24"/>
      <c r="BP154" s="21"/>
      <c r="BQ154" s="21"/>
      <c r="BR154" s="23"/>
      <c r="BS154" s="23"/>
      <c r="BT154" s="24"/>
      <c r="BU154" s="25"/>
    </row>
    <row r="155" spans="1:73" s="22" customFormat="1" ht="134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0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0"/>
      <c r="AK155" s="21"/>
      <c r="AL155" s="198"/>
      <c r="AM155" s="20"/>
      <c r="AN155" s="20"/>
      <c r="AO155" s="21"/>
      <c r="AP155" s="21"/>
      <c r="AQ155" s="21"/>
      <c r="AR155" s="21"/>
      <c r="AS155" s="21"/>
      <c r="AT155" s="198"/>
      <c r="AU155" s="20"/>
      <c r="AV155" s="21"/>
      <c r="AW155" s="21"/>
      <c r="AX155" s="21"/>
      <c r="AY155" s="21"/>
      <c r="AZ155" s="21"/>
      <c r="BA155" s="21"/>
      <c r="BB155" s="21"/>
      <c r="BC155" s="21"/>
      <c r="BD155" s="198"/>
      <c r="BE155" s="23"/>
      <c r="BF155" s="20"/>
      <c r="BG155" s="23"/>
      <c r="BH155" s="20"/>
      <c r="BI155" s="23"/>
      <c r="BJ155" s="20"/>
      <c r="BK155" s="23"/>
      <c r="BL155" s="23"/>
      <c r="BM155" s="21"/>
      <c r="BN155" s="180"/>
      <c r="BO155" s="24"/>
      <c r="BP155" s="21"/>
      <c r="BQ155" s="21"/>
      <c r="BR155" s="23"/>
      <c r="BS155" s="23"/>
      <c r="BT155" s="24"/>
      <c r="BU155" s="25"/>
    </row>
    <row r="156" spans="1:73" s="22" customFormat="1" ht="409.6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198"/>
      <c r="AM156" s="23"/>
      <c r="AN156" s="23"/>
      <c r="AO156" s="21"/>
      <c r="AP156" s="21"/>
      <c r="AQ156" s="21"/>
      <c r="AR156" s="21"/>
      <c r="AS156" s="21"/>
      <c r="AT156" s="198"/>
      <c r="AU156" s="23"/>
      <c r="AV156" s="21"/>
      <c r="AW156" s="21"/>
      <c r="AX156" s="21"/>
      <c r="AY156" s="21"/>
      <c r="AZ156" s="21"/>
      <c r="BA156" s="21"/>
      <c r="BB156" s="21"/>
      <c r="BC156" s="21"/>
      <c r="BD156" s="198"/>
      <c r="BE156" s="23"/>
      <c r="BF156" s="23"/>
      <c r="BG156" s="20"/>
      <c r="BH156" s="20"/>
      <c r="BI156" s="23"/>
      <c r="BJ156" s="20"/>
      <c r="BK156" s="20"/>
      <c r="BL156" s="23"/>
      <c r="BM156" s="21"/>
      <c r="BN156" s="180"/>
      <c r="BO156" s="24"/>
      <c r="BP156" s="21"/>
      <c r="BQ156" s="21"/>
      <c r="BR156" s="23"/>
      <c r="BS156" s="23"/>
      <c r="BT156" s="24"/>
      <c r="BU156" s="25"/>
    </row>
    <row r="157" spans="1:73" s="22" customFormat="1" ht="134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8"/>
      <c r="BE157" s="198"/>
      <c r="BF157" s="20"/>
      <c r="BG157" s="20"/>
      <c r="BH157" s="20"/>
      <c r="BI157" s="23"/>
      <c r="BJ157" s="20"/>
      <c r="BK157" s="20"/>
      <c r="BL157" s="23"/>
      <c r="BM157" s="21"/>
      <c r="BN157" s="180"/>
      <c r="BO157" s="24"/>
      <c r="BP157" s="21"/>
      <c r="BQ157" s="21"/>
      <c r="BR157" s="23"/>
      <c r="BS157" s="23"/>
      <c r="BT157" s="24"/>
      <c r="BU157" s="25"/>
    </row>
    <row r="158" spans="1:73" s="22" customFormat="1" ht="134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8"/>
      <c r="BE158" s="198"/>
      <c r="BF158" s="20"/>
      <c r="BG158" s="20"/>
      <c r="BH158" s="20"/>
      <c r="BI158" s="23"/>
      <c r="BJ158" s="20"/>
      <c r="BK158" s="20"/>
      <c r="BL158" s="23"/>
      <c r="BM158" s="21"/>
      <c r="BN158" s="180"/>
      <c r="BO158" s="24"/>
      <c r="BP158" s="21"/>
      <c r="BQ158" s="21"/>
      <c r="BR158" s="23"/>
      <c r="BS158" s="23"/>
      <c r="BT158" s="24"/>
      <c r="BU158" s="25"/>
    </row>
    <row r="159" spans="1:73" s="22" customFormat="1" ht="134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0"/>
      <c r="Q159" s="20"/>
      <c r="R159" s="20"/>
      <c r="S159" s="20"/>
      <c r="T159" s="20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8"/>
      <c r="BE159" s="198"/>
      <c r="BF159" s="20"/>
      <c r="BG159" s="20"/>
      <c r="BH159" s="20"/>
      <c r="BI159" s="23"/>
      <c r="BJ159" s="20"/>
      <c r="BK159" s="20"/>
      <c r="BL159" s="23"/>
      <c r="BM159" s="21"/>
      <c r="BN159" s="180"/>
      <c r="BO159" s="24"/>
      <c r="BP159" s="21"/>
      <c r="BQ159" s="21"/>
      <c r="BR159" s="23"/>
      <c r="BS159" s="23"/>
      <c r="BT159" s="24"/>
      <c r="BU159" s="25"/>
    </row>
    <row r="160" spans="1:73" s="22" customFormat="1" ht="134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8"/>
      <c r="BE160" s="198"/>
      <c r="BF160" s="20"/>
      <c r="BG160" s="20"/>
      <c r="BH160" s="20"/>
      <c r="BI160" s="23"/>
      <c r="BJ160" s="20"/>
      <c r="BK160" s="20"/>
      <c r="BL160" s="23"/>
      <c r="BM160" s="21"/>
      <c r="BN160" s="180"/>
      <c r="BO160" s="24"/>
      <c r="BP160" s="21"/>
      <c r="BQ160" s="21"/>
      <c r="BR160" s="23"/>
      <c r="BS160" s="23"/>
      <c r="BT160" s="24"/>
      <c r="BU160" s="25"/>
    </row>
    <row r="161" spans="1:73" s="22" customFormat="1" ht="409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0"/>
      <c r="AK161" s="23"/>
      <c r="AL161" s="20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8"/>
      <c r="BE161" s="23"/>
      <c r="BF161" s="23"/>
      <c r="BG161" s="20"/>
      <c r="BH161" s="20"/>
      <c r="BI161" s="23"/>
      <c r="BJ161" s="20"/>
      <c r="BK161" s="20"/>
      <c r="BL161" s="23"/>
      <c r="BM161" s="21"/>
      <c r="BN161" s="180"/>
      <c r="BO161" s="24"/>
      <c r="BP161" s="21"/>
      <c r="BQ161" s="21"/>
      <c r="BR161" s="23"/>
      <c r="BS161" s="23"/>
      <c r="BT161" s="24"/>
      <c r="BU161" s="25"/>
    </row>
    <row r="162" spans="1:73" s="22" customFormat="1" ht="13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8"/>
      <c r="BE162" s="198"/>
      <c r="BF162" s="20"/>
      <c r="BG162" s="20"/>
      <c r="BH162" s="20"/>
      <c r="BI162" s="23"/>
      <c r="BJ162" s="20"/>
      <c r="BK162" s="20"/>
      <c r="BL162" s="23"/>
      <c r="BM162" s="21"/>
      <c r="BN162" s="180"/>
      <c r="BO162" s="24"/>
      <c r="BP162" s="21"/>
      <c r="BQ162" s="21"/>
      <c r="BR162" s="23"/>
      <c r="BS162" s="23"/>
      <c r="BT162" s="24"/>
      <c r="BU162" s="25"/>
    </row>
    <row r="163" spans="1:73" s="22" customFormat="1" ht="13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8"/>
      <c r="BE163" s="198"/>
      <c r="BF163" s="20"/>
      <c r="BG163" s="20"/>
      <c r="BH163" s="20"/>
      <c r="BI163" s="23"/>
      <c r="BJ163" s="20"/>
      <c r="BK163" s="20"/>
      <c r="BL163" s="23"/>
      <c r="BM163" s="21"/>
      <c r="BN163" s="180"/>
      <c r="BO163" s="24"/>
      <c r="BP163" s="21"/>
      <c r="BQ163" s="21"/>
      <c r="BR163" s="23"/>
      <c r="BS163" s="23"/>
      <c r="BT163" s="24"/>
      <c r="BU163" s="25"/>
    </row>
    <row r="164" spans="1:73" s="22" customFormat="1" ht="409.6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8"/>
      <c r="BE164" s="23"/>
      <c r="BF164" s="23"/>
      <c r="BG164" s="20"/>
      <c r="BH164" s="20"/>
      <c r="BI164" s="23"/>
      <c r="BJ164" s="20"/>
      <c r="BK164" s="20"/>
      <c r="BL164" s="23"/>
      <c r="BM164" s="21"/>
      <c r="BN164" s="180"/>
      <c r="BO164" s="24"/>
      <c r="BP164" s="21"/>
      <c r="BQ164" s="21"/>
      <c r="BR164" s="23"/>
      <c r="BS164" s="23"/>
      <c r="BT164" s="24"/>
      <c r="BU164" s="25"/>
    </row>
    <row r="165" spans="1:73" s="22" customFormat="1" ht="169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8"/>
      <c r="BE165" s="198"/>
      <c r="BF165" s="20"/>
      <c r="BG165" s="20"/>
      <c r="BH165" s="20"/>
      <c r="BI165" s="23"/>
      <c r="BJ165" s="20"/>
      <c r="BK165" s="20"/>
      <c r="BL165" s="23"/>
      <c r="BM165" s="21"/>
      <c r="BN165" s="180"/>
      <c r="BO165" s="24"/>
      <c r="BP165" s="21"/>
      <c r="BQ165" s="21"/>
      <c r="BR165" s="23"/>
      <c r="BS165" s="23"/>
      <c r="BT165" s="24"/>
      <c r="BU165" s="25"/>
    </row>
    <row r="166" spans="1:73" s="22" customFormat="1" ht="16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8"/>
      <c r="BE166" s="198"/>
      <c r="BF166" s="20"/>
      <c r="BG166" s="20"/>
      <c r="BH166" s="20"/>
      <c r="BI166" s="23"/>
      <c r="BJ166" s="20"/>
      <c r="BK166" s="23"/>
      <c r="BL166" s="23"/>
      <c r="BM166" s="21"/>
      <c r="BN166" s="180"/>
      <c r="BO166" s="24"/>
      <c r="BP166" s="21"/>
      <c r="BQ166" s="21"/>
      <c r="BR166" s="23"/>
      <c r="BS166" s="23"/>
      <c r="BT166" s="24"/>
      <c r="BU166" s="25"/>
    </row>
    <row r="167" spans="1:73" s="22" customFormat="1" ht="16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0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8"/>
      <c r="BE167" s="198"/>
      <c r="BF167" s="20"/>
      <c r="BG167" s="20"/>
      <c r="BH167" s="20"/>
      <c r="BI167" s="23"/>
      <c r="BJ167" s="20"/>
      <c r="BK167" s="20"/>
      <c r="BL167" s="23"/>
      <c r="BM167" s="21"/>
      <c r="BN167" s="180"/>
      <c r="BO167" s="24"/>
      <c r="BP167" s="21"/>
      <c r="BQ167" s="21"/>
      <c r="BR167" s="23"/>
      <c r="BS167" s="23"/>
      <c r="BT167" s="24"/>
      <c r="BU167" s="25"/>
    </row>
    <row r="168" spans="1:73" s="22" customFormat="1" ht="409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8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0"/>
      <c r="BO168" s="24"/>
      <c r="BP168" s="21"/>
      <c r="BQ168" s="21"/>
      <c r="BR168" s="23"/>
      <c r="BS168" s="23"/>
      <c r="BT168" s="24"/>
      <c r="BU168" s="25"/>
    </row>
    <row r="169" spans="1:73" s="22" customFormat="1" ht="15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8"/>
      <c r="BE169" s="198"/>
      <c r="BF169" s="20"/>
      <c r="BG169" s="20"/>
      <c r="BH169" s="20"/>
      <c r="BI169" s="23"/>
      <c r="BJ169" s="20"/>
      <c r="BK169" s="20"/>
      <c r="BL169" s="23"/>
      <c r="BM169" s="21"/>
      <c r="BN169" s="180"/>
      <c r="BO169" s="24"/>
      <c r="BP169" s="21"/>
      <c r="BQ169" s="21"/>
      <c r="BR169" s="23"/>
      <c r="BS169" s="23"/>
      <c r="BT169" s="24"/>
      <c r="BU169" s="25"/>
    </row>
    <row r="170" spans="1:73" s="22" customFormat="1" ht="186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8"/>
      <c r="BE170" s="198"/>
      <c r="BF170" s="20"/>
      <c r="BG170" s="20"/>
      <c r="BH170" s="20"/>
      <c r="BI170" s="23"/>
      <c r="BJ170" s="20"/>
      <c r="BK170" s="20"/>
      <c r="BL170" s="23"/>
      <c r="BM170" s="21"/>
      <c r="BN170" s="180"/>
      <c r="BO170" s="24"/>
      <c r="BP170" s="21"/>
      <c r="BQ170" s="21"/>
      <c r="BR170" s="23"/>
      <c r="BS170" s="23"/>
      <c r="BT170" s="24"/>
      <c r="BU170" s="25"/>
    </row>
    <row r="171" spans="1:73" s="22" customFormat="1" ht="177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8"/>
      <c r="BE171" s="23"/>
      <c r="BF171" s="23"/>
      <c r="BG171" s="20"/>
      <c r="BH171" s="20"/>
      <c r="BI171" s="23"/>
      <c r="BJ171" s="20"/>
      <c r="BK171" s="20"/>
      <c r="BL171" s="23"/>
      <c r="BM171" s="21"/>
      <c r="BN171" s="180"/>
      <c r="BO171" s="24"/>
      <c r="BP171" s="21"/>
      <c r="BQ171" s="21"/>
      <c r="BR171" s="23"/>
      <c r="BS171" s="23"/>
      <c r="BT171" s="24"/>
      <c r="BU171" s="25"/>
    </row>
    <row r="172" spans="1:73" s="22" customFormat="1" ht="177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8"/>
      <c r="BE172" s="181"/>
      <c r="BF172" s="23"/>
      <c r="BG172" s="20"/>
      <c r="BH172" s="20"/>
      <c r="BI172" s="23"/>
      <c r="BJ172" s="20"/>
      <c r="BK172" s="20"/>
      <c r="BL172" s="23"/>
      <c r="BM172" s="21"/>
      <c r="BN172" s="180"/>
      <c r="BO172" s="24"/>
      <c r="BP172" s="21"/>
      <c r="BQ172" s="21"/>
      <c r="BR172" s="23"/>
      <c r="BS172" s="23"/>
      <c r="BT172" s="24"/>
      <c r="BU172" s="25"/>
    </row>
    <row r="173" spans="1:73" s="22" customFormat="1" ht="24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82"/>
      <c r="BE173" s="23"/>
      <c r="BF173" s="23"/>
      <c r="BG173" s="20"/>
      <c r="BH173" s="20"/>
      <c r="BI173" s="23"/>
      <c r="BJ173" s="20"/>
      <c r="BK173" s="20"/>
      <c r="BL173" s="23"/>
      <c r="BM173" s="21"/>
      <c r="BN173" s="180"/>
      <c r="BO173" s="24"/>
      <c r="BP173" s="21"/>
      <c r="BQ173" s="21"/>
      <c r="BR173" s="23"/>
      <c r="BS173" s="23"/>
      <c r="BT173" s="24"/>
      <c r="BU173" s="25"/>
    </row>
    <row r="174" spans="1:73" s="22" customFormat="1" ht="244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0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8"/>
      <c r="BE174" s="181"/>
      <c r="BF174" s="23"/>
      <c r="BG174" s="20"/>
      <c r="BH174" s="20"/>
      <c r="BI174" s="23"/>
      <c r="BJ174" s="20"/>
      <c r="BK174" s="20"/>
      <c r="BL174" s="23"/>
      <c r="BM174" s="21"/>
      <c r="BN174" s="180"/>
      <c r="BO174" s="24"/>
      <c r="BP174" s="21"/>
      <c r="BQ174" s="21"/>
      <c r="BR174" s="23"/>
      <c r="BS174" s="23"/>
      <c r="BT174" s="24"/>
      <c r="BU174" s="25"/>
    </row>
    <row r="175" spans="1:73" s="22" customFormat="1" ht="231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8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0"/>
      <c r="BO175" s="24"/>
      <c r="BP175" s="21"/>
      <c r="BQ175" s="21"/>
      <c r="BR175" s="23"/>
      <c r="BS175" s="23"/>
      <c r="BT175" s="24"/>
      <c r="BU175" s="25"/>
    </row>
    <row r="176" spans="1:73" s="22" customFormat="1" ht="231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0"/>
      <c r="P176" s="20"/>
      <c r="Q176" s="20"/>
      <c r="R176" s="21"/>
      <c r="S176" s="20"/>
      <c r="T176" s="21"/>
      <c r="U176" s="20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0"/>
      <c r="AQ176" s="20"/>
      <c r="AR176" s="20"/>
      <c r="AS176" s="21"/>
      <c r="AT176" s="21"/>
      <c r="AU176" s="21"/>
      <c r="AV176" s="21"/>
      <c r="AW176" s="21"/>
      <c r="AX176" s="21"/>
      <c r="AY176" s="21"/>
      <c r="AZ176" s="21"/>
      <c r="BA176" s="21"/>
      <c r="BB176" s="20"/>
      <c r="BC176" s="20"/>
      <c r="BD176" s="20"/>
      <c r="BE176" s="198"/>
      <c r="BF176" s="20"/>
      <c r="BG176" s="20"/>
      <c r="BH176" s="20"/>
      <c r="BI176" s="23"/>
      <c r="BJ176" s="20"/>
      <c r="BK176" s="20"/>
      <c r="BL176" s="23"/>
      <c r="BM176" s="21"/>
      <c r="BN176" s="180"/>
      <c r="BO176" s="24"/>
      <c r="BP176" s="21"/>
      <c r="BQ176" s="21"/>
      <c r="BR176" s="23"/>
      <c r="BS176" s="23"/>
      <c r="BT176" s="24"/>
      <c r="BU176" s="25"/>
    </row>
    <row r="177" spans="1:73" s="22" customFormat="1" ht="159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0"/>
      <c r="R177" s="21"/>
      <c r="S177" s="20"/>
      <c r="T177" s="21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8"/>
      <c r="BE177" s="198"/>
      <c r="BF177" s="20"/>
      <c r="BG177" s="20"/>
      <c r="BH177" s="20"/>
      <c r="BI177" s="23"/>
      <c r="BJ177" s="20"/>
      <c r="BK177" s="20"/>
      <c r="BL177" s="23"/>
      <c r="BM177" s="21"/>
      <c r="BN177" s="180"/>
      <c r="BO177" s="24"/>
      <c r="BP177" s="21"/>
      <c r="BQ177" s="21"/>
      <c r="BR177" s="23"/>
      <c r="BS177" s="23"/>
      <c r="BT177" s="24"/>
      <c r="BU177" s="25"/>
    </row>
    <row r="178" spans="1:73" s="22" customFormat="1" ht="159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8"/>
      <c r="BE178" s="198"/>
      <c r="BF178" s="20"/>
      <c r="BG178" s="20"/>
      <c r="BH178" s="20"/>
      <c r="BI178" s="23"/>
      <c r="BJ178" s="20"/>
      <c r="BK178" s="20"/>
      <c r="BL178" s="23"/>
      <c r="BM178" s="21"/>
      <c r="BN178" s="180"/>
      <c r="BO178" s="24"/>
      <c r="BP178" s="21"/>
      <c r="BQ178" s="21"/>
      <c r="BR178" s="23"/>
      <c r="BS178" s="23"/>
      <c r="BT178" s="24"/>
      <c r="BU178" s="25"/>
    </row>
    <row r="179" spans="1:73" s="22" customFormat="1" ht="408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0"/>
      <c r="AJ179" s="20"/>
      <c r="AK179" s="21"/>
      <c r="AL179" s="198"/>
      <c r="AM179" s="21"/>
      <c r="AN179" s="20"/>
      <c r="AO179" s="21"/>
      <c r="AP179" s="20"/>
      <c r="AQ179" s="21"/>
      <c r="AR179" s="21"/>
      <c r="AS179" s="21"/>
      <c r="AT179" s="198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8"/>
      <c r="BE179" s="21"/>
      <c r="BF179" s="20"/>
      <c r="BG179" s="20"/>
      <c r="BH179" s="20"/>
      <c r="BI179" s="23"/>
      <c r="BJ179" s="20"/>
      <c r="BK179" s="20"/>
      <c r="BL179" s="23"/>
      <c r="BM179" s="21"/>
      <c r="BN179" s="180"/>
      <c r="BO179" s="24"/>
      <c r="BP179" s="21"/>
      <c r="BQ179" s="21"/>
      <c r="BR179" s="23"/>
      <c r="BS179" s="23"/>
      <c r="BT179" s="24"/>
      <c r="BU179" s="25"/>
    </row>
    <row r="180" spans="1:73" s="22" customFormat="1" ht="138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0"/>
      <c r="P180" s="20"/>
      <c r="Q180" s="21"/>
      <c r="R180" s="21"/>
      <c r="S180" s="21"/>
      <c r="T180" s="21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180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8"/>
      <c r="BE180" s="198"/>
      <c r="BF180" s="20"/>
      <c r="BG180" s="20"/>
      <c r="BH180" s="20"/>
      <c r="BI180" s="23"/>
      <c r="BJ180" s="20"/>
      <c r="BK180" s="20"/>
      <c r="BL180" s="23"/>
      <c r="BM180" s="21"/>
      <c r="BN180" s="180"/>
      <c r="BO180" s="24"/>
      <c r="BP180" s="21"/>
      <c r="BQ180" s="21"/>
      <c r="BR180" s="23"/>
      <c r="BS180" s="23"/>
      <c r="BT180" s="24"/>
      <c r="BU180" s="25"/>
    </row>
    <row r="181" spans="1:73" s="22" customFormat="1" ht="138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180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8"/>
      <c r="BE181" s="198"/>
      <c r="BF181" s="20"/>
      <c r="BG181" s="20"/>
      <c r="BH181" s="20"/>
      <c r="BI181" s="23"/>
      <c r="BJ181" s="20"/>
      <c r="BK181" s="20"/>
      <c r="BL181" s="23"/>
      <c r="BM181" s="21"/>
      <c r="BN181" s="180"/>
      <c r="BO181" s="24"/>
      <c r="BP181" s="21"/>
      <c r="BQ181" s="21"/>
      <c r="BR181" s="23"/>
      <c r="BS181" s="23"/>
      <c r="BT181" s="24"/>
      <c r="BU181" s="25"/>
    </row>
    <row r="182" spans="1:73" s="22" customFormat="1" ht="138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180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8"/>
      <c r="BE182" s="198"/>
      <c r="BF182" s="20"/>
      <c r="BG182" s="20"/>
      <c r="BH182" s="20"/>
      <c r="BI182" s="23"/>
      <c r="BJ182" s="20"/>
      <c r="BK182" s="20"/>
      <c r="BL182" s="23"/>
      <c r="BM182" s="21"/>
      <c r="BN182" s="180"/>
      <c r="BO182" s="24"/>
      <c r="BP182" s="21"/>
      <c r="BQ182" s="21"/>
      <c r="BR182" s="23"/>
      <c r="BS182" s="23"/>
      <c r="BT182" s="24"/>
      <c r="BU182" s="25"/>
    </row>
    <row r="183" spans="1:73" s="22" customFormat="1" ht="138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180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8"/>
      <c r="BE183" s="198"/>
      <c r="BF183" s="20"/>
      <c r="BG183" s="20"/>
      <c r="BH183" s="20"/>
      <c r="BI183" s="23"/>
      <c r="BJ183" s="20"/>
      <c r="BK183" s="20"/>
      <c r="BL183" s="23"/>
      <c r="BM183" s="21"/>
      <c r="BN183" s="180"/>
      <c r="BO183" s="24"/>
      <c r="BP183" s="21"/>
      <c r="BQ183" s="21"/>
      <c r="BR183" s="23"/>
      <c r="BS183" s="23"/>
      <c r="BT183" s="24"/>
      <c r="BU183" s="25"/>
    </row>
    <row r="184" spans="1:73" s="22" customFormat="1" ht="138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180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8"/>
      <c r="BE184" s="198"/>
      <c r="BF184" s="20"/>
      <c r="BG184" s="20"/>
      <c r="BH184" s="20"/>
      <c r="BI184" s="23"/>
      <c r="BJ184" s="20"/>
      <c r="BK184" s="20"/>
      <c r="BL184" s="23"/>
      <c r="BM184" s="21"/>
      <c r="BN184" s="180"/>
      <c r="BO184" s="24"/>
      <c r="BP184" s="21"/>
      <c r="BQ184" s="21"/>
      <c r="BR184" s="23"/>
      <c r="BS184" s="23"/>
      <c r="BT184" s="24"/>
      <c r="BU184" s="25"/>
    </row>
    <row r="185" spans="1:73" s="22" customFormat="1" ht="282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1"/>
      <c r="AJ185" s="20"/>
      <c r="AK185" s="21"/>
      <c r="AL185" s="198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0"/>
      <c r="BC185" s="20"/>
      <c r="BD185" s="20"/>
      <c r="BE185" s="23"/>
      <c r="BF185" s="23"/>
      <c r="BG185" s="20"/>
      <c r="BH185" s="20"/>
      <c r="BI185" s="21"/>
      <c r="BJ185" s="20"/>
      <c r="BK185" s="23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37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8"/>
      <c r="BE186" s="23"/>
      <c r="BF186" s="23"/>
      <c r="BG186" s="20"/>
      <c r="BH186" s="20"/>
      <c r="BI186" s="23"/>
      <c r="BJ186" s="20"/>
      <c r="BK186" s="23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22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8"/>
      <c r="BE187" s="23"/>
      <c r="BF187" s="23"/>
      <c r="BG187" s="20"/>
      <c r="BH187" s="20"/>
      <c r="BI187" s="23"/>
      <c r="BJ187" s="20"/>
      <c r="BK187" s="23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22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197"/>
      <c r="N188" s="20"/>
      <c r="O188" s="20"/>
      <c r="P188" s="20"/>
      <c r="Q188" s="20"/>
      <c r="R188" s="20"/>
      <c r="S188" s="20"/>
      <c r="T188" s="20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8"/>
      <c r="BE188" s="23"/>
      <c r="BF188" s="23"/>
      <c r="BG188" s="20"/>
      <c r="BH188" s="20"/>
      <c r="BI188" s="23"/>
      <c r="BJ188" s="20"/>
      <c r="BK188" s="23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2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8"/>
      <c r="BE189" s="23"/>
      <c r="BF189" s="23"/>
      <c r="BG189" s="20"/>
      <c r="BH189" s="20"/>
      <c r="BI189" s="23"/>
      <c r="BJ189" s="20"/>
      <c r="BK189" s="23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84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8"/>
      <c r="BE190" s="21"/>
      <c r="BF190" s="21"/>
      <c r="BG190" s="20"/>
      <c r="BH190" s="20"/>
      <c r="BI190" s="23"/>
      <c r="BJ190" s="20"/>
      <c r="BK190" s="23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84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8"/>
      <c r="BE191" s="23"/>
      <c r="BF191" s="23"/>
      <c r="BG191" s="20"/>
      <c r="BH191" s="20"/>
      <c r="BI191" s="23"/>
      <c r="BJ191" s="20"/>
      <c r="BK191" s="23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409.6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8"/>
      <c r="BE192" s="23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204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8"/>
      <c r="BE193" s="20"/>
      <c r="BF193" s="20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201.7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180"/>
      <c r="AM194" s="21"/>
      <c r="AN194" s="21"/>
      <c r="AO194" s="21"/>
      <c r="AP194" s="21"/>
      <c r="AQ194" s="21"/>
      <c r="AR194" s="21"/>
      <c r="AS194" s="21"/>
      <c r="AT194" s="180"/>
      <c r="AU194" s="21"/>
      <c r="AV194" s="180"/>
      <c r="AW194" s="21"/>
      <c r="AX194" s="21"/>
      <c r="AY194" s="21"/>
      <c r="AZ194" s="21"/>
      <c r="BA194" s="21"/>
      <c r="BB194" s="21"/>
      <c r="BC194" s="21"/>
      <c r="BD194" s="198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409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1"/>
      <c r="AJ195" s="21"/>
      <c r="AK195" s="21"/>
      <c r="AL195" s="198"/>
      <c r="AM195" s="21"/>
      <c r="AN195" s="20"/>
      <c r="AO195" s="21"/>
      <c r="AP195" s="21"/>
      <c r="AQ195" s="21"/>
      <c r="AR195" s="21"/>
      <c r="AS195" s="21"/>
      <c r="AT195" s="198"/>
      <c r="AU195" s="21"/>
      <c r="AV195" s="180"/>
      <c r="AW195" s="21"/>
      <c r="AX195" s="21"/>
      <c r="AY195" s="21"/>
      <c r="AZ195" s="21"/>
      <c r="BA195" s="21"/>
      <c r="BB195" s="21"/>
      <c r="BC195" s="21"/>
      <c r="BD195" s="198"/>
      <c r="BE195" s="21"/>
      <c r="BF195" s="21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5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180"/>
      <c r="AM196" s="21"/>
      <c r="AN196" s="21"/>
      <c r="AO196" s="21"/>
      <c r="AP196" s="21"/>
      <c r="AQ196" s="21"/>
      <c r="AR196" s="21"/>
      <c r="AS196" s="21"/>
      <c r="AT196" s="180"/>
      <c r="AU196" s="21"/>
      <c r="AV196" s="180"/>
      <c r="AW196" s="21"/>
      <c r="AX196" s="21"/>
      <c r="AY196" s="21"/>
      <c r="AZ196" s="21"/>
      <c r="BA196" s="21"/>
      <c r="BB196" s="21"/>
      <c r="BC196" s="21"/>
      <c r="BD196" s="198"/>
      <c r="BE196" s="181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52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180"/>
      <c r="AM197" s="21"/>
      <c r="AN197" s="21"/>
      <c r="AO197" s="21"/>
      <c r="AP197" s="21"/>
      <c r="AQ197" s="21"/>
      <c r="AR197" s="21"/>
      <c r="AS197" s="21"/>
      <c r="AT197" s="180"/>
      <c r="AU197" s="21"/>
      <c r="AV197" s="180"/>
      <c r="AW197" s="21"/>
      <c r="AX197" s="21"/>
      <c r="AY197" s="21"/>
      <c r="AZ197" s="21"/>
      <c r="BA197" s="21"/>
      <c r="BB197" s="21"/>
      <c r="BC197" s="21"/>
      <c r="BD197" s="198"/>
      <c r="BE197" s="181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5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80"/>
      <c r="AM198" s="21"/>
      <c r="AN198" s="21"/>
      <c r="AO198" s="21"/>
      <c r="AP198" s="21"/>
      <c r="AQ198" s="21"/>
      <c r="AR198" s="21"/>
      <c r="AS198" s="21"/>
      <c r="AT198" s="180"/>
      <c r="AU198" s="21"/>
      <c r="AV198" s="180"/>
      <c r="AW198" s="21"/>
      <c r="AX198" s="21"/>
      <c r="AY198" s="21"/>
      <c r="AZ198" s="21"/>
      <c r="BA198" s="21"/>
      <c r="BB198" s="21"/>
      <c r="BC198" s="21"/>
      <c r="BD198" s="198"/>
      <c r="BE198" s="181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52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180"/>
      <c r="AM199" s="21"/>
      <c r="AN199" s="21"/>
      <c r="AO199" s="21"/>
      <c r="AP199" s="21"/>
      <c r="AQ199" s="21"/>
      <c r="AR199" s="21"/>
      <c r="AS199" s="21"/>
      <c r="AT199" s="180"/>
      <c r="AU199" s="21"/>
      <c r="AV199" s="180"/>
      <c r="AW199" s="21"/>
      <c r="AX199" s="21"/>
      <c r="AY199" s="21"/>
      <c r="AZ199" s="21"/>
      <c r="BA199" s="21"/>
      <c r="BB199" s="21"/>
      <c r="BC199" s="21"/>
      <c r="BD199" s="198"/>
      <c r="BE199" s="181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5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180"/>
      <c r="AM200" s="21"/>
      <c r="AN200" s="21"/>
      <c r="AO200" s="21"/>
      <c r="AP200" s="21"/>
      <c r="AQ200" s="21"/>
      <c r="AR200" s="21"/>
      <c r="AS200" s="21"/>
      <c r="AT200" s="180"/>
      <c r="AU200" s="21"/>
      <c r="AV200" s="180"/>
      <c r="AW200" s="21"/>
      <c r="AX200" s="21"/>
      <c r="AY200" s="21"/>
      <c r="AZ200" s="21"/>
      <c r="BA200" s="21"/>
      <c r="BB200" s="21"/>
      <c r="BC200" s="21"/>
      <c r="BD200" s="198"/>
      <c r="BE200" s="181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409.6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1"/>
      <c r="AJ201" s="21"/>
      <c r="AK201" s="21"/>
      <c r="AL201" s="198"/>
      <c r="AM201" s="21"/>
      <c r="AN201" s="21"/>
      <c r="AO201" s="21"/>
      <c r="AP201" s="21"/>
      <c r="AQ201" s="21"/>
      <c r="AR201" s="21"/>
      <c r="AS201" s="21"/>
      <c r="AT201" s="198"/>
      <c r="AU201" s="21"/>
      <c r="AV201" s="198"/>
      <c r="AW201" s="23"/>
      <c r="AX201" s="21"/>
      <c r="AY201" s="21"/>
      <c r="AZ201" s="21"/>
      <c r="BA201" s="21"/>
      <c r="BB201" s="21"/>
      <c r="BC201" s="21"/>
      <c r="BD201" s="198"/>
      <c r="BE201" s="21"/>
      <c r="BF201" s="21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0"/>
      <c r="AK202" s="21"/>
      <c r="AL202" s="198"/>
      <c r="AM202" s="23"/>
      <c r="AN202" s="20"/>
      <c r="AO202" s="21"/>
      <c r="AP202" s="21"/>
      <c r="AQ202" s="21"/>
      <c r="AR202" s="21"/>
      <c r="AS202" s="21"/>
      <c r="AT202" s="198"/>
      <c r="AU202" s="23"/>
      <c r="AV202" s="198"/>
      <c r="AW202" s="23"/>
      <c r="AX202" s="21"/>
      <c r="AY202" s="21"/>
      <c r="AZ202" s="21"/>
      <c r="BA202" s="21"/>
      <c r="BB202" s="21"/>
      <c r="BC202" s="21"/>
      <c r="BD202" s="198"/>
      <c r="BE202" s="23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5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0"/>
      <c r="AK203" s="21"/>
      <c r="AL203" s="198"/>
      <c r="AM203" s="23"/>
      <c r="AN203" s="20"/>
      <c r="AO203" s="21"/>
      <c r="AP203" s="21"/>
      <c r="AQ203" s="21"/>
      <c r="AR203" s="21"/>
      <c r="AS203" s="21"/>
      <c r="AT203" s="198"/>
      <c r="AU203" s="23"/>
      <c r="AV203" s="198"/>
      <c r="AW203" s="23"/>
      <c r="AX203" s="21"/>
      <c r="AY203" s="21"/>
      <c r="AZ203" s="21"/>
      <c r="BA203" s="21"/>
      <c r="BB203" s="21"/>
      <c r="BC203" s="21"/>
      <c r="BD203" s="198"/>
      <c r="BE203" s="23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5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0"/>
      <c r="AK204" s="21"/>
      <c r="AL204" s="198"/>
      <c r="AM204" s="23"/>
      <c r="AN204" s="20"/>
      <c r="AO204" s="21"/>
      <c r="AP204" s="21"/>
      <c r="AQ204" s="21"/>
      <c r="AR204" s="21"/>
      <c r="AS204" s="21"/>
      <c r="AT204" s="198"/>
      <c r="AU204" s="23"/>
      <c r="AV204" s="198"/>
      <c r="AW204" s="23"/>
      <c r="AX204" s="21"/>
      <c r="AY204" s="21"/>
      <c r="AZ204" s="21"/>
      <c r="BA204" s="21"/>
      <c r="BB204" s="21"/>
      <c r="BC204" s="21"/>
      <c r="BD204" s="198"/>
      <c r="BE204" s="23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5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3"/>
      <c r="AJ205" s="20"/>
      <c r="AK205" s="21"/>
      <c r="AL205" s="198"/>
      <c r="AM205" s="23"/>
      <c r="AN205" s="20"/>
      <c r="AO205" s="21"/>
      <c r="AP205" s="21"/>
      <c r="AQ205" s="21"/>
      <c r="AR205" s="21"/>
      <c r="AS205" s="21"/>
      <c r="AT205" s="198"/>
      <c r="AU205" s="23"/>
      <c r="AV205" s="198"/>
      <c r="AW205" s="23"/>
      <c r="AX205" s="21"/>
      <c r="AY205" s="21"/>
      <c r="AZ205" s="21"/>
      <c r="BA205" s="21"/>
      <c r="BB205" s="21"/>
      <c r="BC205" s="21"/>
      <c r="BD205" s="198"/>
      <c r="BE205" s="23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349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3"/>
      <c r="AK206" s="21"/>
      <c r="AL206" s="198"/>
      <c r="AM206" s="20"/>
      <c r="AN206" s="20"/>
      <c r="AO206" s="21"/>
      <c r="AP206" s="21"/>
      <c r="AQ206" s="21"/>
      <c r="AR206" s="21"/>
      <c r="AS206" s="21"/>
      <c r="AT206" s="198"/>
      <c r="AU206" s="23"/>
      <c r="AV206" s="198"/>
      <c r="AW206" s="20"/>
      <c r="AX206" s="21"/>
      <c r="AY206" s="21"/>
      <c r="AZ206" s="21"/>
      <c r="BA206" s="21"/>
      <c r="BB206" s="21"/>
      <c r="BC206" s="21"/>
      <c r="BD206" s="198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37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3"/>
      <c r="R207" s="23"/>
      <c r="S207" s="20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8"/>
      <c r="BE207" s="181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409.6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0"/>
      <c r="BC208" s="20"/>
      <c r="BD208" s="198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80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8"/>
      <c r="BE209" s="21"/>
      <c r="BF209" s="21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80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8"/>
      <c r="BE210" s="181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80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8"/>
      <c r="BE211" s="21"/>
      <c r="BF211" s="20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80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8"/>
      <c r="BE212" s="181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409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8"/>
      <c r="BE213" s="21"/>
      <c r="BF213" s="21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44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8"/>
      <c r="BE214" s="181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336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0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8"/>
      <c r="BE215" s="181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2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0"/>
      <c r="BC216" s="20"/>
      <c r="BD216" s="20"/>
      <c r="BE216" s="181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2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8"/>
      <c r="BE217" s="181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229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8"/>
      <c r="BE218" s="21"/>
      <c r="BF218" s="21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2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0"/>
      <c r="AM219" s="21"/>
      <c r="AN219" s="21"/>
      <c r="AO219" s="21"/>
      <c r="AP219" s="21"/>
      <c r="AQ219" s="21"/>
      <c r="AR219" s="21"/>
      <c r="AS219" s="21"/>
      <c r="AT219" s="180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8"/>
      <c r="BE219" s="181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49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3"/>
      <c r="AJ220" s="23"/>
      <c r="AK220" s="21"/>
      <c r="AL220" s="198"/>
      <c r="AM220" s="23"/>
      <c r="AN220" s="20"/>
      <c r="AO220" s="21"/>
      <c r="AP220" s="21"/>
      <c r="AQ220" s="21"/>
      <c r="AR220" s="21"/>
      <c r="AS220" s="21"/>
      <c r="AT220" s="198"/>
      <c r="AU220" s="23"/>
      <c r="AV220" s="21"/>
      <c r="AW220" s="21"/>
      <c r="AX220" s="21"/>
      <c r="AY220" s="21"/>
      <c r="AZ220" s="21"/>
      <c r="BA220" s="21"/>
      <c r="BB220" s="21"/>
      <c r="BC220" s="21"/>
      <c r="BD220" s="198"/>
      <c r="BE220" s="21"/>
      <c r="BF220" s="21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49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3"/>
      <c r="AJ221" s="23"/>
      <c r="AK221" s="21"/>
      <c r="AL221" s="198"/>
      <c r="AM221" s="23"/>
      <c r="AN221" s="20"/>
      <c r="AO221" s="21"/>
      <c r="AP221" s="21"/>
      <c r="AQ221" s="21"/>
      <c r="AR221" s="21"/>
      <c r="AS221" s="21"/>
      <c r="AT221" s="198"/>
      <c r="AU221" s="23"/>
      <c r="AV221" s="21"/>
      <c r="AW221" s="21"/>
      <c r="AX221" s="21"/>
      <c r="AY221" s="21"/>
      <c r="AZ221" s="21"/>
      <c r="BA221" s="21"/>
      <c r="BB221" s="21"/>
      <c r="BC221" s="21"/>
      <c r="BD221" s="198"/>
      <c r="BE221" s="181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34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8"/>
      <c r="BE222" s="21"/>
      <c r="BF222" s="21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47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8"/>
      <c r="BE223" s="181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409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8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8"/>
      <c r="BE225" s="181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409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8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44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8"/>
      <c r="BE227" s="181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41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8"/>
      <c r="BE228" s="21"/>
      <c r="BF228" s="20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41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8"/>
      <c r="BE229" s="181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01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0"/>
      <c r="BC230" s="20"/>
      <c r="BD230" s="198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24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8"/>
      <c r="BE231" s="181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24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8"/>
      <c r="BE232" s="181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9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8"/>
      <c r="BE233" s="21"/>
      <c r="BF233" s="21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9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8"/>
      <c r="BE234" s="181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9.6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8"/>
      <c r="BE235" s="21"/>
      <c r="BF235" s="21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41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8"/>
      <c r="BE236" s="181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37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8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74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8"/>
      <c r="BE238" s="181"/>
      <c r="BF238" s="20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9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0"/>
      <c r="BC239" s="20"/>
      <c r="BD239" s="198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9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8"/>
      <c r="BE240" s="181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9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8"/>
      <c r="BE241" s="181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49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8"/>
      <c r="BE242" s="23"/>
      <c r="BF242" s="23"/>
      <c r="BG242" s="20"/>
      <c r="BH242" s="20"/>
      <c r="BI242" s="23"/>
      <c r="BJ242" s="20"/>
      <c r="BK242" s="23"/>
      <c r="BL242" s="20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27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0"/>
      <c r="AQ243" s="23"/>
      <c r="AR243" s="20"/>
      <c r="AS243" s="21"/>
      <c r="AT243" s="21"/>
      <c r="AU243" s="21"/>
      <c r="AV243" s="21"/>
      <c r="AW243" s="21"/>
      <c r="AX243" s="21"/>
      <c r="AY243" s="21"/>
      <c r="AZ243" s="21"/>
      <c r="BA243" s="21"/>
      <c r="BB243" s="20"/>
      <c r="BC243" s="21"/>
      <c r="BD243" s="198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50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0"/>
      <c r="R244" s="20"/>
      <c r="S244" s="20"/>
      <c r="T244" s="20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0"/>
      <c r="AQ244" s="23"/>
      <c r="AR244" s="20"/>
      <c r="AS244" s="21"/>
      <c r="AT244" s="21"/>
      <c r="AU244" s="21"/>
      <c r="AV244" s="21"/>
      <c r="AW244" s="21"/>
      <c r="AX244" s="21"/>
      <c r="AY244" s="21"/>
      <c r="AZ244" s="21"/>
      <c r="BA244" s="21"/>
      <c r="BB244" s="20"/>
      <c r="BC244" s="20"/>
      <c r="BD244" s="198"/>
      <c r="BE244" s="181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42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0"/>
      <c r="AQ245" s="23"/>
      <c r="AR245" s="20"/>
      <c r="AS245" s="21"/>
      <c r="AT245" s="21"/>
      <c r="AU245" s="21"/>
      <c r="AV245" s="21"/>
      <c r="AW245" s="21"/>
      <c r="AX245" s="21"/>
      <c r="AY245" s="21"/>
      <c r="AZ245" s="21"/>
      <c r="BA245" s="21"/>
      <c r="BB245" s="20"/>
      <c r="BC245" s="20"/>
      <c r="BD245" s="198"/>
      <c r="BE245" s="181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9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198"/>
      <c r="AU246" s="20"/>
      <c r="AV246" s="21"/>
      <c r="AW246" s="21"/>
      <c r="AX246" s="21"/>
      <c r="AY246" s="21"/>
      <c r="AZ246" s="21"/>
      <c r="BA246" s="21"/>
      <c r="BB246" s="21"/>
      <c r="BC246" s="21"/>
      <c r="BD246" s="198"/>
      <c r="BE246" s="181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9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47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8"/>
      <c r="BE247" s="181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9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48"/>
      <c r="N248" s="20"/>
      <c r="O248" s="20"/>
      <c r="P248" s="20"/>
      <c r="Q248" s="20"/>
      <c r="R248" s="20"/>
      <c r="S248" s="20"/>
      <c r="T248" s="20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8"/>
      <c r="BE248" s="181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409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8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6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8"/>
      <c r="BE250" s="181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409.6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8"/>
      <c r="BE251" s="21"/>
      <c r="BF251" s="21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52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8"/>
      <c r="BE252" s="181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09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8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09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180"/>
      <c r="AM254" s="21"/>
      <c r="AN254" s="21"/>
      <c r="AO254" s="21"/>
      <c r="AP254" s="21"/>
      <c r="AQ254" s="21"/>
      <c r="AR254" s="21"/>
      <c r="AS254" s="21"/>
      <c r="AT254" s="180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8"/>
      <c r="BE254" s="181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89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0"/>
      <c r="AI255" s="23"/>
      <c r="AJ255" s="23"/>
      <c r="AK255" s="21"/>
      <c r="AL255" s="198"/>
      <c r="AM255" s="20"/>
      <c r="AN255" s="20"/>
      <c r="AO255" s="21"/>
      <c r="AP255" s="21"/>
      <c r="AQ255" s="21"/>
      <c r="AR255" s="21"/>
      <c r="AS255" s="21"/>
      <c r="AT255" s="198"/>
      <c r="AU255" s="23"/>
      <c r="AV255" s="21"/>
      <c r="AW255" s="21"/>
      <c r="AX255" s="21"/>
      <c r="AY255" s="21"/>
      <c r="AZ255" s="21"/>
      <c r="BA255" s="21"/>
      <c r="BB255" s="21"/>
      <c r="BC255" s="21"/>
      <c r="BD255" s="198"/>
      <c r="BE255" s="21"/>
      <c r="BF255" s="21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89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3"/>
      <c r="AJ256" s="23"/>
      <c r="AK256" s="21"/>
      <c r="AL256" s="198"/>
      <c r="AM256" s="20"/>
      <c r="AN256" s="20"/>
      <c r="AO256" s="21"/>
      <c r="AP256" s="21"/>
      <c r="AQ256" s="21"/>
      <c r="AR256" s="21"/>
      <c r="AS256" s="21"/>
      <c r="AT256" s="198"/>
      <c r="AU256" s="23"/>
      <c r="AV256" s="21"/>
      <c r="AW256" s="21"/>
      <c r="AX256" s="21"/>
      <c r="AY256" s="21"/>
      <c r="AZ256" s="21"/>
      <c r="BA256" s="21"/>
      <c r="BB256" s="21"/>
      <c r="BC256" s="21"/>
      <c r="BD256" s="198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04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8"/>
      <c r="BE257" s="21"/>
      <c r="BF257" s="21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47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8"/>
      <c r="BE258" s="181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2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8"/>
      <c r="BE259" s="181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198"/>
      <c r="O260" s="20"/>
      <c r="P260" s="20"/>
      <c r="Q260" s="20"/>
      <c r="R260" s="20"/>
      <c r="S260" s="20"/>
      <c r="T260" s="20"/>
      <c r="U260" s="20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8"/>
      <c r="BE260" s="181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198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8"/>
      <c r="BE261" s="181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409.6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1"/>
      <c r="AJ262" s="21"/>
      <c r="AK262" s="21"/>
      <c r="AL262" s="198"/>
      <c r="AM262" s="21"/>
      <c r="AN262" s="21"/>
      <c r="AO262" s="21"/>
      <c r="AP262" s="21"/>
      <c r="AQ262" s="21"/>
      <c r="AR262" s="21"/>
      <c r="AS262" s="21"/>
      <c r="AT262" s="198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8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8"/>
      <c r="BE263" s="181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8"/>
      <c r="BE264" s="181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8"/>
      <c r="BE265" s="181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8"/>
      <c r="BE266" s="181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8"/>
      <c r="BE267" s="21"/>
      <c r="BF267" s="21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8"/>
      <c r="BE268" s="181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8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8"/>
      <c r="BE269" s="181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8"/>
      <c r="BE270" s="21"/>
      <c r="BF270" s="20"/>
      <c r="BG270" s="20"/>
      <c r="BH270" s="20"/>
      <c r="BI270" s="23"/>
      <c r="BJ270" s="20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8"/>
      <c r="BE271" s="181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0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8"/>
      <c r="BE272" s="181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409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0"/>
      <c r="AI273" s="21"/>
      <c r="AJ273" s="21"/>
      <c r="AK273" s="21"/>
      <c r="AL273" s="198"/>
      <c r="AM273" s="21"/>
      <c r="AN273" s="20"/>
      <c r="AO273" s="21"/>
      <c r="AP273" s="21"/>
      <c r="AQ273" s="21"/>
      <c r="AR273" s="21"/>
      <c r="AS273" s="21"/>
      <c r="AT273" s="198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8"/>
      <c r="BE273" s="21"/>
      <c r="BF273" s="21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8"/>
      <c r="BE274" s="181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8"/>
      <c r="BE275" s="181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8"/>
      <c r="BE276" s="181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8"/>
      <c r="BE277" s="181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198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8"/>
      <c r="BE278" s="181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198"/>
      <c r="O279" s="20"/>
      <c r="P279" s="20"/>
      <c r="Q279" s="20"/>
      <c r="R279" s="20"/>
      <c r="S279" s="20"/>
      <c r="T279" s="20"/>
      <c r="U279" s="20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8"/>
      <c r="BE279" s="181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98"/>
      <c r="AM280" s="21"/>
      <c r="AN280" s="20"/>
      <c r="AO280" s="21"/>
      <c r="AP280" s="21"/>
      <c r="AQ280" s="21"/>
      <c r="AR280" s="21"/>
      <c r="AS280" s="21"/>
      <c r="AT280" s="198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8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8"/>
      <c r="BE281" s="181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0"/>
      <c r="R282" s="20"/>
      <c r="S282" s="20"/>
      <c r="T282" s="20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8"/>
      <c r="BE282" s="181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8"/>
      <c r="BE283" s="181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198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8"/>
      <c r="BE284" s="181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198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8"/>
      <c r="BE285" s="181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198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8"/>
      <c r="BE286" s="181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09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8"/>
      <c r="BE287" s="23"/>
      <c r="BF287" s="23"/>
      <c r="BG287" s="20"/>
      <c r="BH287" s="20"/>
      <c r="BI287" s="23"/>
      <c r="BJ287" s="20"/>
      <c r="BK287" s="23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6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8"/>
      <c r="BE288" s="2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1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8"/>
      <c r="BE289" s="2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14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8"/>
      <c r="BE290" s="2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409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3"/>
      <c r="AJ291" s="20"/>
      <c r="AK291" s="21"/>
      <c r="AL291" s="198"/>
      <c r="AM291" s="23"/>
      <c r="AN291" s="20"/>
      <c r="AO291" s="21"/>
      <c r="AP291" s="21"/>
      <c r="AQ291" s="21"/>
      <c r="AR291" s="21"/>
      <c r="AS291" s="21"/>
      <c r="AT291" s="198"/>
      <c r="AU291" s="23"/>
      <c r="AV291" s="21"/>
      <c r="AW291" s="21"/>
      <c r="AX291" s="21"/>
      <c r="AY291" s="21"/>
      <c r="AZ291" s="21"/>
      <c r="BA291" s="21"/>
      <c r="BB291" s="21"/>
      <c r="BC291" s="21"/>
      <c r="BD291" s="198"/>
      <c r="BE291" s="2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26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8"/>
      <c r="BE292" s="181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26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3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8"/>
      <c r="BE293" s="181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26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66"/>
      <c r="M294" s="66"/>
      <c r="N294" s="66"/>
      <c r="O294" s="28"/>
      <c r="P294" s="66"/>
      <c r="Q294" s="66"/>
      <c r="R294" s="66"/>
      <c r="S294" s="66"/>
      <c r="T294" s="66"/>
      <c r="U294" s="28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8"/>
      <c r="BE294" s="181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26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3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8"/>
      <c r="BE295" s="181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39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8"/>
      <c r="BE296" s="2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54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0"/>
      <c r="AM297" s="21"/>
      <c r="AN297" s="21"/>
      <c r="AO297" s="21"/>
      <c r="AP297" s="21"/>
      <c r="AQ297" s="21"/>
      <c r="AR297" s="21"/>
      <c r="AS297" s="21"/>
      <c r="AT297" s="180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8"/>
      <c r="BE297" s="181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19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3"/>
      <c r="AJ298" s="23"/>
      <c r="AK298" s="21"/>
      <c r="AL298" s="198"/>
      <c r="AM298" s="20"/>
      <c r="AN298" s="20"/>
      <c r="AO298" s="21"/>
      <c r="AP298" s="21"/>
      <c r="AQ298" s="21"/>
      <c r="AR298" s="21"/>
      <c r="AS298" s="21"/>
      <c r="AT298" s="198"/>
      <c r="AU298" s="23"/>
      <c r="AV298" s="21"/>
      <c r="AW298" s="21"/>
      <c r="AX298" s="21"/>
      <c r="AY298" s="21"/>
      <c r="AZ298" s="21"/>
      <c r="BA298" s="21"/>
      <c r="BB298" s="21"/>
      <c r="BC298" s="21"/>
      <c r="BD298" s="198"/>
      <c r="BE298" s="2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6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1"/>
      <c r="AJ299" s="21"/>
      <c r="AK299" s="21"/>
      <c r="AL299" s="198"/>
      <c r="AM299" s="21"/>
      <c r="AN299" s="21"/>
      <c r="AO299" s="21"/>
      <c r="AP299" s="21"/>
      <c r="AQ299" s="21"/>
      <c r="AR299" s="21"/>
      <c r="AS299" s="21"/>
      <c r="AT299" s="198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8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6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8"/>
      <c r="BE300" s="2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51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8"/>
      <c r="BE301" s="181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36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8"/>
      <c r="BE302" s="23"/>
      <c r="BF302" s="23"/>
      <c r="BG302" s="20"/>
      <c r="BH302" s="20"/>
      <c r="BI302" s="23"/>
      <c r="BJ302" s="20"/>
      <c r="BK302" s="23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49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8"/>
      <c r="BE303" s="181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11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8"/>
      <c r="BE304" s="181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14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198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8"/>
      <c r="BE305" s="181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89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3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0"/>
      <c r="BC306" s="20"/>
      <c r="BD306" s="198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4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198"/>
      <c r="AU307" s="20"/>
      <c r="AV307" s="21"/>
      <c r="AW307" s="21"/>
      <c r="AX307" s="21"/>
      <c r="AY307" s="21"/>
      <c r="AZ307" s="21"/>
      <c r="BA307" s="21"/>
      <c r="BB307" s="21"/>
      <c r="BC307" s="21"/>
      <c r="BD307" s="198"/>
      <c r="BE307" s="181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4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198"/>
      <c r="AU308" s="20"/>
      <c r="AV308" s="21"/>
      <c r="AW308" s="21"/>
      <c r="AX308" s="21"/>
      <c r="AY308" s="21"/>
      <c r="AZ308" s="21"/>
      <c r="BA308" s="21"/>
      <c r="BB308" s="21"/>
      <c r="BC308" s="21"/>
      <c r="BD308" s="198"/>
      <c r="BE308" s="181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64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8"/>
      <c r="BE309" s="181"/>
      <c r="BF309" s="23"/>
      <c r="BG309" s="20"/>
      <c r="BH309" s="20"/>
      <c r="BI309" s="23"/>
      <c r="BJ309" s="20"/>
      <c r="BK309" s="21"/>
      <c r="BL309" s="20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4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198"/>
      <c r="AU310" s="20"/>
      <c r="AV310" s="21"/>
      <c r="AW310" s="21"/>
      <c r="AX310" s="21"/>
      <c r="AY310" s="21"/>
      <c r="AZ310" s="21"/>
      <c r="BA310" s="21"/>
      <c r="BB310" s="21"/>
      <c r="BC310" s="21"/>
      <c r="BD310" s="198"/>
      <c r="BE310" s="181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4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8"/>
      <c r="BE311" s="181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31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0"/>
      <c r="BC312" s="20"/>
      <c r="BD312" s="20"/>
      <c r="BE312" s="181"/>
      <c r="BF312" s="23"/>
      <c r="BG312" s="20"/>
      <c r="BH312" s="20"/>
      <c r="BI312" s="29"/>
      <c r="BJ312" s="20"/>
      <c r="BK312" s="29"/>
      <c r="BL312" s="20"/>
      <c r="BM312" s="20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31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8"/>
      <c r="BE313" s="181"/>
      <c r="BF313" s="23"/>
      <c r="BG313" s="20"/>
      <c r="BH313" s="20"/>
      <c r="BI313" s="29"/>
      <c r="BJ313" s="20"/>
      <c r="BK313" s="29"/>
      <c r="BL313" s="20"/>
      <c r="BM313" s="20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82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0"/>
      <c r="BC314" s="20"/>
      <c r="BD314" s="198"/>
      <c r="BE314" s="2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82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0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0"/>
      <c r="BC315" s="20"/>
      <c r="BD315" s="198"/>
      <c r="BE315" s="181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77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0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0"/>
      <c r="BC316" s="20"/>
      <c r="BD316" s="198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77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0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8"/>
      <c r="BE317" s="181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77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0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8"/>
      <c r="BE318" s="181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67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0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0"/>
      <c r="BC319" s="20"/>
      <c r="BD319" s="198"/>
      <c r="BE319" s="2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67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0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8"/>
      <c r="BE320" s="181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67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0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8"/>
      <c r="BE321" s="181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8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0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0"/>
      <c r="AI322" s="20"/>
      <c r="AJ322" s="20"/>
      <c r="AK322" s="21"/>
      <c r="AL322" s="198"/>
      <c r="AM322" s="20"/>
      <c r="AN322" s="20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8"/>
      <c r="BE322" s="23"/>
      <c r="BF322" s="20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38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180"/>
      <c r="AE323" s="21"/>
      <c r="AF323" s="21"/>
      <c r="AG323" s="21"/>
      <c r="AH323" s="20"/>
      <c r="AI323" s="20"/>
      <c r="AJ323" s="20"/>
      <c r="AK323" s="21"/>
      <c r="AL323" s="198"/>
      <c r="AM323" s="20"/>
      <c r="AN323" s="20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8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53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180"/>
      <c r="AE324" s="21"/>
      <c r="AF324" s="21"/>
      <c r="AG324" s="21"/>
      <c r="AH324" s="20"/>
      <c r="AI324" s="20"/>
      <c r="AJ324" s="20"/>
      <c r="AK324" s="21"/>
      <c r="AL324" s="198"/>
      <c r="AM324" s="20"/>
      <c r="AN324" s="20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8"/>
      <c r="BE324" s="181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8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198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180"/>
      <c r="AE325" s="21"/>
      <c r="AF325" s="21"/>
      <c r="AG325" s="21"/>
      <c r="AH325" s="21"/>
      <c r="AI325" s="21"/>
      <c r="AJ325" s="21"/>
      <c r="AK325" s="21"/>
      <c r="AL325" s="180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8"/>
      <c r="BE325" s="181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8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198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198"/>
      <c r="AE326" s="23"/>
      <c r="AF326" s="23"/>
      <c r="AG326" s="23"/>
      <c r="AH326" s="20"/>
      <c r="AI326" s="21"/>
      <c r="AJ326" s="21"/>
      <c r="AK326" s="21"/>
      <c r="AL326" s="198"/>
      <c r="AM326" s="20"/>
      <c r="AN326" s="20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8"/>
      <c r="BE326" s="181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8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0"/>
      <c r="BC327" s="20"/>
      <c r="BD327" s="198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59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8"/>
      <c r="BE328" s="181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59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8"/>
      <c r="BE329" s="181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41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8"/>
      <c r="BE330" s="181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8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198"/>
      <c r="AE331" s="23"/>
      <c r="AF331" s="23"/>
      <c r="AG331" s="23"/>
      <c r="AH331" s="23"/>
      <c r="AI331" s="21"/>
      <c r="AJ331" s="21"/>
      <c r="AK331" s="21"/>
      <c r="AL331" s="198"/>
      <c r="AM331" s="20"/>
      <c r="AN331" s="20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8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63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198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198"/>
      <c r="AE332" s="23"/>
      <c r="AF332" s="23"/>
      <c r="AG332" s="23"/>
      <c r="AH332" s="23"/>
      <c r="AI332" s="21"/>
      <c r="AJ332" s="21"/>
      <c r="AK332" s="21"/>
      <c r="AL332" s="198"/>
      <c r="AM332" s="20"/>
      <c r="AN332" s="20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8"/>
      <c r="BE332" s="20"/>
      <c r="BF332" s="20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9.6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3"/>
      <c r="AJ333" s="23"/>
      <c r="AK333" s="21"/>
      <c r="AL333" s="198"/>
      <c r="AM333" s="23"/>
      <c r="AN333" s="23"/>
      <c r="AO333" s="21"/>
      <c r="AP333" s="21"/>
      <c r="AQ333" s="21"/>
      <c r="AR333" s="21"/>
      <c r="AS333" s="21"/>
      <c r="AT333" s="198"/>
      <c r="AU333" s="23"/>
      <c r="AV333" s="21"/>
      <c r="AW333" s="21"/>
      <c r="AX333" s="21"/>
      <c r="AY333" s="21"/>
      <c r="AZ333" s="21"/>
      <c r="BA333" s="21"/>
      <c r="BB333" s="21"/>
      <c r="BC333" s="21"/>
      <c r="BD333" s="198"/>
      <c r="BE333" s="20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3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8"/>
      <c r="BE334" s="20"/>
      <c r="BF334" s="20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3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8"/>
      <c r="BE335" s="20"/>
      <c r="BF335" s="20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3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8"/>
      <c r="BE336" s="20"/>
      <c r="BF336" s="20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3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8"/>
      <c r="BE337" s="20"/>
      <c r="BF337" s="20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54.2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8"/>
      <c r="BE338" s="2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19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8"/>
      <c r="BE339" s="20"/>
      <c r="BF339" s="20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31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8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49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8"/>
      <c r="BE341" s="2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5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8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71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8"/>
      <c r="BE343" s="20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409.6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8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69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0"/>
      <c r="AM345" s="21"/>
      <c r="AN345" s="21"/>
      <c r="AO345" s="21"/>
      <c r="AP345" s="21"/>
      <c r="AQ345" s="21"/>
      <c r="AR345" s="21"/>
      <c r="AS345" s="21"/>
      <c r="AT345" s="180"/>
      <c r="AU345" s="21"/>
      <c r="AV345" s="180"/>
      <c r="AW345" s="21"/>
      <c r="AX345" s="21"/>
      <c r="AY345" s="21"/>
      <c r="AZ345" s="21"/>
      <c r="BA345" s="21"/>
      <c r="BB345" s="21"/>
      <c r="BC345" s="21"/>
      <c r="BD345" s="198"/>
      <c r="BE345" s="181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34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0"/>
      <c r="AM346" s="21"/>
      <c r="AN346" s="21"/>
      <c r="AO346" s="21"/>
      <c r="AP346" s="21"/>
      <c r="AQ346" s="21"/>
      <c r="AR346" s="21"/>
      <c r="AS346" s="21"/>
      <c r="AT346" s="180"/>
      <c r="AU346" s="21"/>
      <c r="AV346" s="180"/>
      <c r="AW346" s="21"/>
      <c r="AX346" s="21"/>
      <c r="AY346" s="21"/>
      <c r="AZ346" s="21"/>
      <c r="BA346" s="21"/>
      <c r="BB346" s="21"/>
      <c r="BC346" s="21"/>
      <c r="BD346" s="198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82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0"/>
      <c r="AM347" s="21"/>
      <c r="AN347" s="21"/>
      <c r="AO347" s="21"/>
      <c r="AP347" s="21"/>
      <c r="AQ347" s="21"/>
      <c r="AR347" s="21"/>
      <c r="AS347" s="21"/>
      <c r="AT347" s="180"/>
      <c r="AU347" s="21"/>
      <c r="AV347" s="180"/>
      <c r="AW347" s="21"/>
      <c r="AX347" s="21"/>
      <c r="AY347" s="21"/>
      <c r="AZ347" s="21"/>
      <c r="BA347" s="21"/>
      <c r="BB347" s="21"/>
      <c r="BC347" s="21"/>
      <c r="BD347" s="198"/>
      <c r="BE347" s="198"/>
      <c r="BF347" s="20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57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0"/>
      <c r="AM348" s="21"/>
      <c r="AN348" s="21"/>
      <c r="AO348" s="21"/>
      <c r="AP348" s="21"/>
      <c r="AQ348" s="21"/>
      <c r="AR348" s="21"/>
      <c r="AS348" s="21"/>
      <c r="AT348" s="180"/>
      <c r="AU348" s="21"/>
      <c r="AV348" s="180"/>
      <c r="AW348" s="21"/>
      <c r="AX348" s="21"/>
      <c r="AY348" s="21"/>
      <c r="AZ348" s="21"/>
      <c r="BA348" s="21"/>
      <c r="BB348" s="20"/>
      <c r="BC348" s="20"/>
      <c r="BD348" s="198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44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0"/>
      <c r="AM349" s="21"/>
      <c r="AN349" s="21"/>
      <c r="AO349" s="21"/>
      <c r="AP349" s="21"/>
      <c r="AQ349" s="21"/>
      <c r="AR349" s="21"/>
      <c r="AS349" s="21"/>
      <c r="AT349" s="180"/>
      <c r="AU349" s="21"/>
      <c r="AV349" s="180"/>
      <c r="AW349" s="21"/>
      <c r="AX349" s="21"/>
      <c r="AY349" s="21"/>
      <c r="AZ349" s="21"/>
      <c r="BA349" s="21"/>
      <c r="BB349" s="20"/>
      <c r="BC349" s="20"/>
      <c r="BD349" s="198"/>
      <c r="BE349" s="198"/>
      <c r="BF349" s="20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5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0"/>
      <c r="AM350" s="21"/>
      <c r="AN350" s="21"/>
      <c r="AO350" s="21"/>
      <c r="AP350" s="21"/>
      <c r="AQ350" s="21"/>
      <c r="AR350" s="21"/>
      <c r="AS350" s="21"/>
      <c r="AT350" s="180"/>
      <c r="AU350" s="21"/>
      <c r="AV350" s="180"/>
      <c r="AW350" s="21"/>
      <c r="AX350" s="21"/>
      <c r="AY350" s="21"/>
      <c r="AZ350" s="21"/>
      <c r="BA350" s="21"/>
      <c r="BB350" s="21"/>
      <c r="BC350" s="21"/>
      <c r="BD350" s="198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6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0"/>
      <c r="AM351" s="21"/>
      <c r="AN351" s="21"/>
      <c r="AO351" s="21"/>
      <c r="AP351" s="21"/>
      <c r="AQ351" s="21"/>
      <c r="AR351" s="21"/>
      <c r="AS351" s="21"/>
      <c r="AT351" s="180"/>
      <c r="AU351" s="21"/>
      <c r="AV351" s="180"/>
      <c r="AW351" s="21"/>
      <c r="AX351" s="21"/>
      <c r="AY351" s="21"/>
      <c r="AZ351" s="21"/>
      <c r="BA351" s="21"/>
      <c r="BB351" s="21"/>
      <c r="BC351" s="21"/>
      <c r="BD351" s="198"/>
      <c r="BE351" s="181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54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0"/>
      <c r="AM352" s="21"/>
      <c r="AN352" s="21"/>
      <c r="AO352" s="21"/>
      <c r="AP352" s="21"/>
      <c r="AQ352" s="21"/>
      <c r="AR352" s="21"/>
      <c r="AS352" s="21"/>
      <c r="AT352" s="180"/>
      <c r="AU352" s="21"/>
      <c r="AV352" s="180"/>
      <c r="AW352" s="21"/>
      <c r="AX352" s="21"/>
      <c r="AY352" s="21"/>
      <c r="AZ352" s="21"/>
      <c r="BA352" s="21"/>
      <c r="BB352" s="21"/>
      <c r="BC352" s="21"/>
      <c r="BD352" s="198"/>
      <c r="BE352" s="23"/>
      <c r="BF352" s="20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66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0"/>
      <c r="AM353" s="21"/>
      <c r="AN353" s="21"/>
      <c r="AO353" s="21"/>
      <c r="AP353" s="21"/>
      <c r="AQ353" s="21"/>
      <c r="AR353" s="21"/>
      <c r="AS353" s="21"/>
      <c r="AT353" s="180"/>
      <c r="AU353" s="21"/>
      <c r="AV353" s="180"/>
      <c r="AW353" s="21"/>
      <c r="AX353" s="21"/>
      <c r="AY353" s="21"/>
      <c r="AZ353" s="21"/>
      <c r="BA353" s="21"/>
      <c r="BB353" s="21"/>
      <c r="BC353" s="21"/>
      <c r="BD353" s="198"/>
      <c r="BE353" s="181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81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0"/>
      <c r="T354" s="20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0"/>
      <c r="AM354" s="21"/>
      <c r="AN354" s="21"/>
      <c r="AO354" s="21"/>
      <c r="AP354" s="21"/>
      <c r="AQ354" s="21"/>
      <c r="AR354" s="21"/>
      <c r="AS354" s="21"/>
      <c r="AT354" s="180"/>
      <c r="AU354" s="21"/>
      <c r="AV354" s="180"/>
      <c r="AW354" s="21"/>
      <c r="AX354" s="21"/>
      <c r="AY354" s="21"/>
      <c r="AZ354" s="21"/>
      <c r="BA354" s="21"/>
      <c r="BB354" s="21"/>
      <c r="BC354" s="21"/>
      <c r="BD354" s="198"/>
      <c r="BE354" s="181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71" customFormat="1" ht="197.25" customHeight="1" x14ac:dyDescent="0.25">
      <c r="A355" s="17"/>
      <c r="B355" s="18"/>
      <c r="C355" s="18"/>
      <c r="D355" s="19"/>
      <c r="E355" s="19"/>
      <c r="F355" s="66"/>
      <c r="G355" s="18"/>
      <c r="H355" s="18"/>
      <c r="I355" s="18"/>
      <c r="J355" s="18"/>
      <c r="K355" s="18"/>
      <c r="L355" s="66"/>
      <c r="M355" s="66"/>
      <c r="N355" s="66"/>
      <c r="O355" s="19"/>
      <c r="P355" s="19"/>
      <c r="Q355" s="19"/>
      <c r="R355" s="19"/>
      <c r="S355" s="19"/>
      <c r="T355" s="19"/>
      <c r="U355" s="19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27"/>
      <c r="AH355" s="27"/>
      <c r="AI355" s="27"/>
      <c r="AJ355" s="27"/>
      <c r="AK355" s="27"/>
      <c r="AL355" s="27"/>
      <c r="AM355" s="27"/>
      <c r="AN355" s="27"/>
      <c r="AO355" s="27"/>
      <c r="AP355" s="27"/>
      <c r="AQ355" s="27"/>
      <c r="AR355" s="27"/>
      <c r="AS355" s="27"/>
      <c r="AT355" s="27"/>
      <c r="AU355" s="27"/>
      <c r="AV355" s="27"/>
      <c r="AW355" s="27"/>
      <c r="AX355" s="27"/>
      <c r="AY355" s="27"/>
      <c r="AZ355" s="27"/>
      <c r="BA355" s="27"/>
      <c r="BB355" s="27"/>
      <c r="BC355" s="27"/>
      <c r="BD355" s="182"/>
      <c r="BE355" s="182"/>
      <c r="BF355" s="66"/>
      <c r="BG355" s="66"/>
      <c r="BH355" s="66"/>
      <c r="BI355" s="28"/>
      <c r="BJ355" s="66"/>
      <c r="BK355" s="66"/>
      <c r="BL355" s="28"/>
      <c r="BM355" s="27"/>
      <c r="BN355" s="27"/>
      <c r="BO355" s="17"/>
      <c r="BP355" s="27"/>
      <c r="BQ355" s="27"/>
      <c r="BR355" s="28"/>
      <c r="BS355" s="28"/>
      <c r="BT355" s="17"/>
      <c r="BU355" s="70"/>
    </row>
    <row r="356" spans="1:73" s="22" customFormat="1" ht="136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3"/>
      <c r="R356" s="23"/>
      <c r="S356" s="23"/>
      <c r="T356" s="23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8"/>
      <c r="BE356" s="198"/>
      <c r="BF356" s="20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43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3"/>
      <c r="R357" s="23"/>
      <c r="S357" s="23"/>
      <c r="T357" s="23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8"/>
      <c r="BE357" s="20"/>
      <c r="BF357" s="20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43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3"/>
      <c r="R358" s="23"/>
      <c r="S358" s="23"/>
      <c r="T358" s="23"/>
      <c r="U358" s="20"/>
      <c r="V358" s="21"/>
      <c r="W358" s="21"/>
      <c r="X358" s="21"/>
      <c r="Y358" s="21"/>
      <c r="Z358" s="21"/>
      <c r="AA358" s="21"/>
      <c r="AB358" s="21"/>
      <c r="AC358" s="21"/>
      <c r="AD358" s="180"/>
      <c r="AE358" s="21"/>
      <c r="AF358" s="21"/>
      <c r="AG358" s="21"/>
      <c r="AH358" s="21"/>
      <c r="AI358" s="21"/>
      <c r="AJ358" s="21"/>
      <c r="AK358" s="21"/>
      <c r="AL358" s="180"/>
      <c r="AM358" s="21"/>
      <c r="AN358" s="21"/>
      <c r="AO358" s="21"/>
      <c r="AP358" s="21"/>
      <c r="AQ358" s="21"/>
      <c r="AR358" s="21"/>
      <c r="AS358" s="21"/>
      <c r="AT358" s="180"/>
      <c r="AU358" s="21"/>
      <c r="AV358" s="180"/>
      <c r="AW358" s="21"/>
      <c r="AX358" s="21"/>
      <c r="AY358" s="21"/>
      <c r="AZ358" s="21"/>
      <c r="BA358" s="21"/>
      <c r="BB358" s="21"/>
      <c r="BC358" s="21"/>
      <c r="BD358" s="198"/>
      <c r="BE358" s="198"/>
      <c r="BF358" s="20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79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198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180"/>
      <c r="AE359" s="21"/>
      <c r="AF359" s="21"/>
      <c r="AG359" s="21"/>
      <c r="AH359" s="20"/>
      <c r="AI359" s="29"/>
      <c r="AJ359" s="29"/>
      <c r="AK359" s="21"/>
      <c r="AL359" s="198"/>
      <c r="AM359" s="29"/>
      <c r="AN359" s="29"/>
      <c r="AO359" s="21"/>
      <c r="AP359" s="21"/>
      <c r="AQ359" s="21"/>
      <c r="AR359" s="21"/>
      <c r="AS359" s="21"/>
      <c r="AT359" s="198"/>
      <c r="AU359" s="29"/>
      <c r="AV359" s="198"/>
      <c r="AW359" s="29"/>
      <c r="AX359" s="21"/>
      <c r="AY359" s="21"/>
      <c r="AZ359" s="21"/>
      <c r="BA359" s="21"/>
      <c r="BB359" s="20"/>
      <c r="BC359" s="23"/>
      <c r="BD359" s="198"/>
      <c r="BE359" s="29"/>
      <c r="BF359" s="29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64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9"/>
      <c r="P360" s="29"/>
      <c r="Q360" s="29"/>
      <c r="R360" s="29"/>
      <c r="S360" s="29"/>
      <c r="T360" s="29"/>
      <c r="U360" s="29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8"/>
      <c r="BE360" s="198"/>
      <c r="BF360" s="20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49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8"/>
      <c r="BE361" s="181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46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9"/>
      <c r="P362" s="29"/>
      <c r="Q362" s="29"/>
      <c r="R362" s="29"/>
      <c r="S362" s="29"/>
      <c r="T362" s="29"/>
      <c r="U362" s="29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0"/>
      <c r="AM362" s="21"/>
      <c r="AN362" s="21"/>
      <c r="AO362" s="21"/>
      <c r="AP362" s="21"/>
      <c r="AQ362" s="21"/>
      <c r="AR362" s="21"/>
      <c r="AS362" s="21"/>
      <c r="AT362" s="180"/>
      <c r="AU362" s="21"/>
      <c r="AV362" s="180"/>
      <c r="AW362" s="21"/>
      <c r="AX362" s="21"/>
      <c r="AY362" s="21"/>
      <c r="AZ362" s="21"/>
      <c r="BA362" s="21"/>
      <c r="BB362" s="20"/>
      <c r="BC362" s="29"/>
      <c r="BD362" s="29"/>
      <c r="BE362" s="29"/>
      <c r="BF362" s="29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92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0"/>
      <c r="AE363" s="23"/>
      <c r="AF363" s="23"/>
      <c r="AG363" s="23"/>
      <c r="AH363" s="23"/>
      <c r="AI363" s="29"/>
      <c r="AJ363" s="29"/>
      <c r="AK363" s="21"/>
      <c r="AL363" s="198"/>
      <c r="AM363" s="23"/>
      <c r="AN363" s="23"/>
      <c r="AO363" s="21"/>
      <c r="AP363" s="21"/>
      <c r="AQ363" s="21"/>
      <c r="AR363" s="21"/>
      <c r="AS363" s="21"/>
      <c r="AT363" s="198"/>
      <c r="AU363" s="23"/>
      <c r="AV363" s="198"/>
      <c r="AW363" s="23"/>
      <c r="AX363" s="21"/>
      <c r="AY363" s="21"/>
      <c r="AZ363" s="21"/>
      <c r="BA363" s="21"/>
      <c r="BB363" s="20"/>
      <c r="BC363" s="23"/>
      <c r="BD363" s="198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23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180"/>
      <c r="AE364" s="21"/>
      <c r="AF364" s="21"/>
      <c r="AG364" s="21"/>
      <c r="AH364" s="20"/>
      <c r="AI364" s="29"/>
      <c r="AJ364" s="29"/>
      <c r="AK364" s="21"/>
      <c r="AL364" s="198"/>
      <c r="AM364" s="29"/>
      <c r="AN364" s="29"/>
      <c r="AO364" s="21"/>
      <c r="AP364" s="21"/>
      <c r="AQ364" s="21"/>
      <c r="AR364" s="21"/>
      <c r="AS364" s="21"/>
      <c r="AT364" s="198"/>
      <c r="AU364" s="29"/>
      <c r="AV364" s="198"/>
      <c r="AW364" s="29"/>
      <c r="AX364" s="21"/>
      <c r="AY364" s="21"/>
      <c r="AZ364" s="21"/>
      <c r="BA364" s="21"/>
      <c r="BB364" s="20"/>
      <c r="BC364" s="23"/>
      <c r="BD364" s="198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23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198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180"/>
      <c r="AE365" s="21"/>
      <c r="AF365" s="21"/>
      <c r="AG365" s="21"/>
      <c r="AH365" s="20"/>
      <c r="AI365" s="29"/>
      <c r="AJ365" s="29"/>
      <c r="AK365" s="21"/>
      <c r="AL365" s="198"/>
      <c r="AM365" s="29"/>
      <c r="AN365" s="29"/>
      <c r="AO365" s="21"/>
      <c r="AP365" s="21"/>
      <c r="AQ365" s="21"/>
      <c r="AR365" s="21"/>
      <c r="AS365" s="21"/>
      <c r="AT365" s="198"/>
      <c r="AU365" s="29"/>
      <c r="AV365" s="198"/>
      <c r="AW365" s="29"/>
      <c r="AX365" s="21"/>
      <c r="AY365" s="21"/>
      <c r="AZ365" s="21"/>
      <c r="BA365" s="21"/>
      <c r="BB365" s="20"/>
      <c r="BC365" s="23"/>
      <c r="BD365" s="198"/>
      <c r="BE365" s="29"/>
      <c r="BF365" s="29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408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180"/>
      <c r="AE366" s="21"/>
      <c r="AF366" s="21"/>
      <c r="AG366" s="21"/>
      <c r="AH366" s="20"/>
      <c r="AI366" s="29"/>
      <c r="AJ366" s="29"/>
      <c r="AK366" s="21"/>
      <c r="AL366" s="198"/>
      <c r="AM366" s="29"/>
      <c r="AN366" s="29"/>
      <c r="AO366" s="21"/>
      <c r="AP366" s="21"/>
      <c r="AQ366" s="21"/>
      <c r="AR366" s="21"/>
      <c r="AS366" s="21"/>
      <c r="AT366" s="198"/>
      <c r="AU366" s="29"/>
      <c r="AV366" s="198"/>
      <c r="AW366" s="29"/>
      <c r="AX366" s="21"/>
      <c r="AY366" s="21"/>
      <c r="AZ366" s="21"/>
      <c r="BA366" s="21"/>
      <c r="BB366" s="20"/>
      <c r="BC366" s="23"/>
      <c r="BD366" s="198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86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180"/>
      <c r="AE367" s="21"/>
      <c r="AF367" s="21"/>
      <c r="AG367" s="21"/>
      <c r="AH367" s="20"/>
      <c r="AI367" s="29"/>
      <c r="AJ367" s="29"/>
      <c r="AK367" s="21"/>
      <c r="AL367" s="198"/>
      <c r="AM367" s="29"/>
      <c r="AN367" s="29"/>
      <c r="AO367" s="21"/>
      <c r="AP367" s="21"/>
      <c r="AQ367" s="21"/>
      <c r="AR367" s="21"/>
      <c r="AS367" s="21"/>
      <c r="AT367" s="198"/>
      <c r="AU367" s="29"/>
      <c r="AV367" s="198"/>
      <c r="AW367" s="29"/>
      <c r="AX367" s="21"/>
      <c r="AY367" s="21"/>
      <c r="AZ367" s="21"/>
      <c r="BA367" s="21"/>
      <c r="BB367" s="20"/>
      <c r="BC367" s="23"/>
      <c r="BD367" s="198"/>
      <c r="BE367" s="29"/>
      <c r="BF367" s="29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9.6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198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180"/>
      <c r="AE368" s="21"/>
      <c r="AF368" s="21"/>
      <c r="AG368" s="21"/>
      <c r="AH368" s="20"/>
      <c r="AI368" s="29"/>
      <c r="AJ368" s="29"/>
      <c r="AK368" s="21"/>
      <c r="AL368" s="198"/>
      <c r="AM368" s="29"/>
      <c r="AN368" s="29"/>
      <c r="AO368" s="21"/>
      <c r="AP368" s="21"/>
      <c r="AQ368" s="21"/>
      <c r="AR368" s="21"/>
      <c r="AS368" s="21"/>
      <c r="AT368" s="198"/>
      <c r="AU368" s="29"/>
      <c r="AV368" s="198"/>
      <c r="AW368" s="29"/>
      <c r="AX368" s="21"/>
      <c r="AY368" s="21"/>
      <c r="AZ368" s="21"/>
      <c r="BA368" s="21"/>
      <c r="BB368" s="20"/>
      <c r="BC368" s="23"/>
      <c r="BD368" s="198"/>
      <c r="BE368" s="29"/>
      <c r="BF368" s="29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16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198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180"/>
      <c r="AE369" s="21"/>
      <c r="AF369" s="21"/>
      <c r="AG369" s="21"/>
      <c r="AH369" s="20"/>
      <c r="AI369" s="29"/>
      <c r="AJ369" s="29"/>
      <c r="AK369" s="21"/>
      <c r="AL369" s="198"/>
      <c r="AM369" s="29"/>
      <c r="AN369" s="29"/>
      <c r="AO369" s="21"/>
      <c r="AP369" s="21"/>
      <c r="AQ369" s="21"/>
      <c r="AR369" s="21"/>
      <c r="AS369" s="21"/>
      <c r="AT369" s="198"/>
      <c r="AU369" s="29"/>
      <c r="AV369" s="198"/>
      <c r="AW369" s="29"/>
      <c r="AX369" s="21"/>
      <c r="AY369" s="21"/>
      <c r="AZ369" s="21"/>
      <c r="BA369" s="21"/>
      <c r="BB369" s="20"/>
      <c r="BC369" s="23"/>
      <c r="BD369" s="198"/>
      <c r="BE369" s="29"/>
      <c r="BF369" s="29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54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198"/>
      <c r="AE370" s="29"/>
      <c r="AF370" s="29"/>
      <c r="AG370" s="29"/>
      <c r="AH370" s="29"/>
      <c r="AI370" s="21"/>
      <c r="AJ370" s="21"/>
      <c r="AK370" s="21"/>
      <c r="AL370" s="198"/>
      <c r="AM370" s="29"/>
      <c r="AN370" s="29"/>
      <c r="AO370" s="21"/>
      <c r="AP370" s="21"/>
      <c r="AQ370" s="21"/>
      <c r="AR370" s="21"/>
      <c r="AS370" s="21"/>
      <c r="AT370" s="198"/>
      <c r="AU370" s="29"/>
      <c r="AV370" s="198"/>
      <c r="AW370" s="29"/>
      <c r="AX370" s="21"/>
      <c r="AY370" s="21"/>
      <c r="AZ370" s="21"/>
      <c r="BA370" s="21"/>
      <c r="BB370" s="20"/>
      <c r="BC370" s="23"/>
      <c r="BD370" s="198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47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8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198"/>
      <c r="AE371" s="29"/>
      <c r="AF371" s="29"/>
      <c r="AG371" s="29"/>
      <c r="AH371" s="29"/>
      <c r="AI371" s="21"/>
      <c r="AJ371" s="21"/>
      <c r="AK371" s="21"/>
      <c r="AL371" s="198"/>
      <c r="AM371" s="29"/>
      <c r="AN371" s="29"/>
      <c r="AO371" s="21"/>
      <c r="AP371" s="21"/>
      <c r="AQ371" s="21"/>
      <c r="AR371" s="21"/>
      <c r="AS371" s="21"/>
      <c r="AT371" s="198"/>
      <c r="AU371" s="29"/>
      <c r="AV371" s="198"/>
      <c r="AW371" s="29"/>
      <c r="AX371" s="21"/>
      <c r="AY371" s="21"/>
      <c r="AZ371" s="21"/>
      <c r="BA371" s="21"/>
      <c r="BB371" s="20"/>
      <c r="BC371" s="23"/>
      <c r="BD371" s="198"/>
      <c r="BE371" s="29"/>
      <c r="BF371" s="29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44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198"/>
      <c r="AE372" s="63"/>
      <c r="AF372" s="63"/>
      <c r="AG372" s="63"/>
      <c r="AH372" s="63"/>
      <c r="AI372" s="21"/>
      <c r="AJ372" s="21"/>
      <c r="AK372" s="21"/>
      <c r="AL372" s="198"/>
      <c r="AM372" s="63"/>
      <c r="AN372" s="63"/>
      <c r="AO372" s="21"/>
      <c r="AP372" s="21"/>
      <c r="AQ372" s="21"/>
      <c r="AR372" s="21"/>
      <c r="AS372" s="21"/>
      <c r="AT372" s="198"/>
      <c r="AU372" s="29"/>
      <c r="AV372" s="198"/>
      <c r="AW372" s="23"/>
      <c r="AX372" s="21"/>
      <c r="AY372" s="21"/>
      <c r="AZ372" s="21"/>
      <c r="BA372" s="21"/>
      <c r="BB372" s="20"/>
      <c r="BC372" s="23"/>
      <c r="BD372" s="198"/>
      <c r="BE372" s="23"/>
      <c r="BF372" s="23"/>
      <c r="BG372" s="21"/>
      <c r="BH372" s="20"/>
      <c r="BI372" s="23"/>
      <c r="BJ372" s="20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44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0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198"/>
      <c r="AE373" s="63"/>
      <c r="AF373" s="63"/>
      <c r="AG373" s="63"/>
      <c r="AH373" s="63"/>
      <c r="AI373" s="21"/>
      <c r="AJ373" s="21"/>
      <c r="AK373" s="21"/>
      <c r="AL373" s="198"/>
      <c r="AM373" s="63"/>
      <c r="AN373" s="63"/>
      <c r="AO373" s="21"/>
      <c r="AP373" s="21"/>
      <c r="AQ373" s="21"/>
      <c r="AR373" s="21"/>
      <c r="AS373" s="21"/>
      <c r="AT373" s="198"/>
      <c r="AU373" s="29"/>
      <c r="AV373" s="198"/>
      <c r="AW373" s="23"/>
      <c r="AX373" s="21"/>
      <c r="AY373" s="21"/>
      <c r="AZ373" s="21"/>
      <c r="BA373" s="21"/>
      <c r="BB373" s="20"/>
      <c r="BC373" s="23"/>
      <c r="BD373" s="198"/>
      <c r="BE373" s="23"/>
      <c r="BF373" s="2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44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198"/>
      <c r="AE374" s="63"/>
      <c r="AF374" s="63"/>
      <c r="AG374" s="63"/>
      <c r="AH374" s="63"/>
      <c r="AI374" s="21"/>
      <c r="AJ374" s="21"/>
      <c r="AK374" s="21"/>
      <c r="AL374" s="198"/>
      <c r="AM374" s="63"/>
      <c r="AN374" s="63"/>
      <c r="AO374" s="21"/>
      <c r="AP374" s="21"/>
      <c r="AQ374" s="21"/>
      <c r="AR374" s="21"/>
      <c r="AS374" s="21"/>
      <c r="AT374" s="198"/>
      <c r="AU374" s="29"/>
      <c r="AV374" s="198"/>
      <c r="AW374" s="23"/>
      <c r="AX374" s="21"/>
      <c r="AY374" s="21"/>
      <c r="AZ374" s="21"/>
      <c r="BA374" s="21"/>
      <c r="BB374" s="20"/>
      <c r="BC374" s="23"/>
      <c r="BD374" s="198"/>
      <c r="BE374" s="23"/>
      <c r="BF374" s="23"/>
      <c r="BG374" s="21"/>
      <c r="BH374" s="20"/>
      <c r="BI374" s="23"/>
      <c r="BJ374" s="23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44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198"/>
      <c r="AE375" s="63"/>
      <c r="AF375" s="63"/>
      <c r="AG375" s="63"/>
      <c r="AH375" s="63"/>
      <c r="AI375" s="21"/>
      <c r="AJ375" s="21"/>
      <c r="AK375" s="21"/>
      <c r="AL375" s="198"/>
      <c r="AM375" s="63"/>
      <c r="AN375" s="63"/>
      <c r="AO375" s="21"/>
      <c r="AP375" s="21"/>
      <c r="AQ375" s="21"/>
      <c r="AR375" s="21"/>
      <c r="AS375" s="21"/>
      <c r="AT375" s="198"/>
      <c r="AU375" s="29"/>
      <c r="AV375" s="198"/>
      <c r="AW375" s="23"/>
      <c r="AX375" s="21"/>
      <c r="AY375" s="21"/>
      <c r="AZ375" s="21"/>
      <c r="BA375" s="21"/>
      <c r="BB375" s="20"/>
      <c r="BC375" s="23"/>
      <c r="BD375" s="198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408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0"/>
      <c r="R376" s="20"/>
      <c r="S376" s="20"/>
      <c r="T376" s="20"/>
      <c r="U376" s="23"/>
      <c r="V376" s="21"/>
      <c r="W376" s="21"/>
      <c r="X376" s="21"/>
      <c r="Y376" s="21"/>
      <c r="Z376" s="21"/>
      <c r="AA376" s="21"/>
      <c r="AB376" s="21"/>
      <c r="AC376" s="21"/>
      <c r="AD376" s="198"/>
      <c r="AE376" s="63"/>
      <c r="AF376" s="63"/>
      <c r="AG376" s="63"/>
      <c r="AH376" s="63"/>
      <c r="AI376" s="21"/>
      <c r="AJ376" s="21"/>
      <c r="AK376" s="21"/>
      <c r="AL376" s="198"/>
      <c r="AM376" s="63"/>
      <c r="AN376" s="63"/>
      <c r="AO376" s="21"/>
      <c r="AP376" s="21"/>
      <c r="AQ376" s="21"/>
      <c r="AR376" s="21"/>
      <c r="AS376" s="21"/>
      <c r="AT376" s="198"/>
      <c r="AU376" s="29"/>
      <c r="AV376" s="198"/>
      <c r="AW376" s="23"/>
      <c r="AX376" s="21"/>
      <c r="AY376" s="21"/>
      <c r="AZ376" s="21"/>
      <c r="BA376" s="21"/>
      <c r="BB376" s="20"/>
      <c r="BC376" s="23"/>
      <c r="BD376" s="198"/>
      <c r="BE376" s="23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46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198"/>
      <c r="AE377" s="63"/>
      <c r="AF377" s="63"/>
      <c r="AG377" s="63"/>
      <c r="AH377" s="63"/>
      <c r="AI377" s="21"/>
      <c r="AJ377" s="21"/>
      <c r="AK377" s="21"/>
      <c r="AL377" s="198"/>
      <c r="AM377" s="63"/>
      <c r="AN377" s="63"/>
      <c r="AO377" s="21"/>
      <c r="AP377" s="21"/>
      <c r="AQ377" s="21"/>
      <c r="AR377" s="21"/>
      <c r="AS377" s="21"/>
      <c r="AT377" s="198"/>
      <c r="AU377" s="29"/>
      <c r="AV377" s="198"/>
      <c r="AW377" s="23"/>
      <c r="AX377" s="21"/>
      <c r="AY377" s="21"/>
      <c r="AZ377" s="21"/>
      <c r="BA377" s="21"/>
      <c r="BB377" s="20"/>
      <c r="BC377" s="23"/>
      <c r="BD377" s="198"/>
      <c r="BE377" s="23"/>
      <c r="BF377" s="20"/>
      <c r="BG377" s="21"/>
      <c r="BH377" s="20"/>
      <c r="BI377" s="23"/>
      <c r="BJ377" s="23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58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198"/>
      <c r="AE378" s="63"/>
      <c r="AF378" s="63"/>
      <c r="AG378" s="63"/>
      <c r="AH378" s="20"/>
      <c r="AI378" s="21"/>
      <c r="AJ378" s="21"/>
      <c r="AK378" s="21"/>
      <c r="AL378" s="198"/>
      <c r="AM378" s="63"/>
      <c r="AN378" s="20"/>
      <c r="AO378" s="21"/>
      <c r="AP378" s="21"/>
      <c r="AQ378" s="21"/>
      <c r="AR378" s="21"/>
      <c r="AS378" s="21"/>
      <c r="AT378" s="198"/>
      <c r="AU378" s="23"/>
      <c r="AV378" s="198"/>
      <c r="AW378" s="23"/>
      <c r="AX378" s="21"/>
      <c r="AY378" s="21"/>
      <c r="AZ378" s="21"/>
      <c r="BA378" s="21"/>
      <c r="BB378" s="20"/>
      <c r="BC378" s="23"/>
      <c r="BD378" s="198"/>
      <c r="BE378" s="23"/>
      <c r="BF378" s="20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01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198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198"/>
      <c r="AE379" s="63"/>
      <c r="AF379" s="63"/>
      <c r="AG379" s="63"/>
      <c r="AH379" s="20"/>
      <c r="AI379" s="21"/>
      <c r="AJ379" s="21"/>
      <c r="AK379" s="21"/>
      <c r="AL379" s="198"/>
      <c r="AM379" s="63"/>
      <c r="AN379" s="20"/>
      <c r="AO379" s="21"/>
      <c r="AP379" s="21"/>
      <c r="AQ379" s="21"/>
      <c r="AR379" s="21"/>
      <c r="AS379" s="21"/>
      <c r="AT379" s="198"/>
      <c r="AU379" s="23"/>
      <c r="AV379" s="198"/>
      <c r="AW379" s="23"/>
      <c r="AX379" s="21"/>
      <c r="AY379" s="21"/>
      <c r="AZ379" s="21"/>
      <c r="BA379" s="21"/>
      <c r="BB379" s="20"/>
      <c r="BC379" s="23"/>
      <c r="BD379" s="198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91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198"/>
      <c r="AE380" s="63"/>
      <c r="AF380" s="63"/>
      <c r="AG380" s="63"/>
      <c r="AH380" s="20"/>
      <c r="AI380" s="21"/>
      <c r="AJ380" s="21"/>
      <c r="AK380" s="21"/>
      <c r="AL380" s="198"/>
      <c r="AM380" s="63"/>
      <c r="AN380" s="20"/>
      <c r="AO380" s="21"/>
      <c r="AP380" s="21"/>
      <c r="AQ380" s="21"/>
      <c r="AR380" s="21"/>
      <c r="AS380" s="21"/>
      <c r="AT380" s="198"/>
      <c r="AU380" s="23"/>
      <c r="AV380" s="198"/>
      <c r="AW380" s="23"/>
      <c r="AX380" s="21"/>
      <c r="AY380" s="21"/>
      <c r="AZ380" s="21"/>
      <c r="BA380" s="21"/>
      <c r="BB380" s="20"/>
      <c r="BC380" s="23"/>
      <c r="BD380" s="198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91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198"/>
      <c r="O381" s="28"/>
      <c r="P381" s="18"/>
      <c r="Q381" s="28"/>
      <c r="R381" s="28"/>
      <c r="S381" s="28"/>
      <c r="T381" s="28"/>
      <c r="U381" s="28"/>
      <c r="V381" s="21"/>
      <c r="W381" s="21"/>
      <c r="X381" s="21"/>
      <c r="Y381" s="21"/>
      <c r="Z381" s="21"/>
      <c r="AA381" s="21"/>
      <c r="AB381" s="21"/>
      <c r="AC381" s="21"/>
      <c r="AD381" s="198"/>
      <c r="AE381" s="63"/>
      <c r="AF381" s="63"/>
      <c r="AG381" s="63"/>
      <c r="AH381" s="20"/>
      <c r="AI381" s="21"/>
      <c r="AJ381" s="21"/>
      <c r="AK381" s="21"/>
      <c r="AL381" s="198"/>
      <c r="AM381" s="63"/>
      <c r="AN381" s="20"/>
      <c r="AO381" s="21"/>
      <c r="AP381" s="21"/>
      <c r="AQ381" s="21"/>
      <c r="AR381" s="21"/>
      <c r="AS381" s="21"/>
      <c r="AT381" s="198"/>
      <c r="AU381" s="23"/>
      <c r="AV381" s="198"/>
      <c r="AW381" s="23"/>
      <c r="AX381" s="21"/>
      <c r="AY381" s="21"/>
      <c r="AZ381" s="21"/>
      <c r="BA381" s="21"/>
      <c r="BB381" s="20"/>
      <c r="BC381" s="23"/>
      <c r="BD381" s="198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47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198"/>
      <c r="O382" s="23"/>
      <c r="P382" s="23"/>
      <c r="Q382" s="23"/>
      <c r="R382" s="23"/>
      <c r="S382" s="23"/>
      <c r="T382" s="23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0"/>
      <c r="AM382" s="21"/>
      <c r="AN382" s="21"/>
      <c r="AO382" s="21"/>
      <c r="AP382" s="21"/>
      <c r="AQ382" s="21"/>
      <c r="AR382" s="21"/>
      <c r="AS382" s="21"/>
      <c r="AT382" s="180"/>
      <c r="AU382" s="21"/>
      <c r="AV382" s="180"/>
      <c r="AW382" s="21"/>
      <c r="AX382" s="21"/>
      <c r="AY382" s="21"/>
      <c r="AZ382" s="21"/>
      <c r="BA382" s="21"/>
      <c r="BB382" s="20"/>
      <c r="BC382" s="23"/>
      <c r="BD382" s="198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71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198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0"/>
      <c r="AM383" s="21"/>
      <c r="AN383" s="21"/>
      <c r="AO383" s="21"/>
      <c r="AP383" s="21"/>
      <c r="AQ383" s="21"/>
      <c r="AR383" s="21"/>
      <c r="AS383" s="21"/>
      <c r="AT383" s="180"/>
      <c r="AU383" s="21"/>
      <c r="AV383" s="180"/>
      <c r="AW383" s="21"/>
      <c r="AX383" s="21"/>
      <c r="AY383" s="21"/>
      <c r="AZ383" s="21"/>
      <c r="BA383" s="21"/>
      <c r="BB383" s="20"/>
      <c r="BC383" s="23"/>
      <c r="BD383" s="198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61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8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0"/>
      <c r="AM384" s="21"/>
      <c r="AN384" s="21"/>
      <c r="AO384" s="21"/>
      <c r="AP384" s="21"/>
      <c r="AQ384" s="21"/>
      <c r="AR384" s="21"/>
      <c r="AS384" s="21"/>
      <c r="AT384" s="180"/>
      <c r="AU384" s="21"/>
      <c r="AV384" s="180"/>
      <c r="AW384" s="21"/>
      <c r="AX384" s="21"/>
      <c r="AY384" s="21"/>
      <c r="AZ384" s="21"/>
      <c r="BA384" s="21"/>
      <c r="BB384" s="20"/>
      <c r="BC384" s="23"/>
      <c r="BD384" s="198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04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0"/>
      <c r="AM385" s="21"/>
      <c r="AN385" s="21"/>
      <c r="AO385" s="21"/>
      <c r="AP385" s="21"/>
      <c r="AQ385" s="21"/>
      <c r="AR385" s="21"/>
      <c r="AS385" s="21"/>
      <c r="AT385" s="180"/>
      <c r="AU385" s="21"/>
      <c r="AV385" s="180"/>
      <c r="AW385" s="21"/>
      <c r="AX385" s="21"/>
      <c r="AY385" s="21"/>
      <c r="AZ385" s="21"/>
      <c r="BA385" s="21"/>
      <c r="BB385" s="20"/>
      <c r="BC385" s="23"/>
      <c r="BD385" s="198"/>
      <c r="BE385" s="20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04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198"/>
      <c r="O386" s="20"/>
      <c r="P386" s="20"/>
      <c r="Q386" s="20"/>
      <c r="R386" s="20"/>
      <c r="S386" s="20"/>
      <c r="T386" s="20"/>
      <c r="U386" s="20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0"/>
      <c r="AM386" s="21"/>
      <c r="AN386" s="21"/>
      <c r="AO386" s="21"/>
      <c r="AP386" s="21"/>
      <c r="AQ386" s="21"/>
      <c r="AR386" s="21"/>
      <c r="AS386" s="21"/>
      <c r="AT386" s="180"/>
      <c r="AU386" s="21"/>
      <c r="AV386" s="180"/>
      <c r="AW386" s="21"/>
      <c r="AX386" s="21"/>
      <c r="AY386" s="21"/>
      <c r="AZ386" s="21"/>
      <c r="BA386" s="21"/>
      <c r="BB386" s="20"/>
      <c r="BC386" s="23"/>
      <c r="BD386" s="198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04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198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0"/>
      <c r="AM387" s="21"/>
      <c r="AN387" s="21"/>
      <c r="AO387" s="21"/>
      <c r="AP387" s="21"/>
      <c r="AQ387" s="21"/>
      <c r="AR387" s="21"/>
      <c r="AS387" s="21"/>
      <c r="AT387" s="180"/>
      <c r="AU387" s="21"/>
      <c r="AV387" s="180"/>
      <c r="AW387" s="21"/>
      <c r="AX387" s="21"/>
      <c r="AY387" s="21"/>
      <c r="AZ387" s="21"/>
      <c r="BA387" s="21"/>
      <c r="BB387" s="20"/>
      <c r="BC387" s="23"/>
      <c r="BD387" s="198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83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0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0"/>
      <c r="AM388" s="21"/>
      <c r="AN388" s="21"/>
      <c r="AO388" s="21"/>
      <c r="AP388" s="21"/>
      <c r="AQ388" s="21"/>
      <c r="AR388" s="21"/>
      <c r="AS388" s="21"/>
      <c r="AT388" s="180"/>
      <c r="AU388" s="21"/>
      <c r="AV388" s="180"/>
      <c r="AW388" s="21"/>
      <c r="AX388" s="21"/>
      <c r="AY388" s="21"/>
      <c r="AZ388" s="21"/>
      <c r="BA388" s="21"/>
      <c r="BB388" s="20"/>
      <c r="BC388" s="23"/>
      <c r="BD388" s="198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409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0"/>
      <c r="AI389" s="23"/>
      <c r="AJ389" s="23"/>
      <c r="AK389" s="21"/>
      <c r="AL389" s="198"/>
      <c r="AM389" s="23"/>
      <c r="AN389" s="23"/>
      <c r="AO389" s="21"/>
      <c r="AP389" s="21"/>
      <c r="AQ389" s="21"/>
      <c r="AR389" s="21"/>
      <c r="AS389" s="21"/>
      <c r="AT389" s="198"/>
      <c r="AU389" s="23"/>
      <c r="AV389" s="198"/>
      <c r="AW389" s="23"/>
      <c r="AX389" s="21"/>
      <c r="AY389" s="21"/>
      <c r="AZ389" s="21"/>
      <c r="BA389" s="21"/>
      <c r="BB389" s="20"/>
      <c r="BC389" s="23"/>
      <c r="BD389" s="198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14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8"/>
      <c r="P390" s="18"/>
      <c r="Q390" s="28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0"/>
      <c r="AM390" s="21"/>
      <c r="AN390" s="21"/>
      <c r="AO390" s="21"/>
      <c r="AP390" s="21"/>
      <c r="AQ390" s="21"/>
      <c r="AR390" s="21"/>
      <c r="AS390" s="21"/>
      <c r="AT390" s="180"/>
      <c r="AU390" s="21"/>
      <c r="AV390" s="180"/>
      <c r="AW390" s="21"/>
      <c r="AX390" s="21"/>
      <c r="AY390" s="21"/>
      <c r="AZ390" s="21"/>
      <c r="BA390" s="21"/>
      <c r="BB390" s="20"/>
      <c r="BC390" s="23"/>
      <c r="BD390" s="198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14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8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0"/>
      <c r="AM391" s="21"/>
      <c r="AN391" s="21"/>
      <c r="AO391" s="21"/>
      <c r="AP391" s="21"/>
      <c r="AQ391" s="21"/>
      <c r="AR391" s="21"/>
      <c r="AS391" s="21"/>
      <c r="AT391" s="180"/>
      <c r="AU391" s="21"/>
      <c r="AV391" s="180"/>
      <c r="AW391" s="21"/>
      <c r="AX391" s="21"/>
      <c r="AY391" s="21"/>
      <c r="AZ391" s="21"/>
      <c r="BA391" s="21"/>
      <c r="BB391" s="20"/>
      <c r="BC391" s="23"/>
      <c r="BD391" s="198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14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198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0"/>
      <c r="AM392" s="21"/>
      <c r="AN392" s="21"/>
      <c r="AO392" s="21"/>
      <c r="AP392" s="21"/>
      <c r="AQ392" s="21"/>
      <c r="AR392" s="21"/>
      <c r="AS392" s="21"/>
      <c r="AT392" s="180"/>
      <c r="AU392" s="21"/>
      <c r="AV392" s="180"/>
      <c r="AW392" s="21"/>
      <c r="AX392" s="21"/>
      <c r="AY392" s="21"/>
      <c r="AZ392" s="21"/>
      <c r="BA392" s="21"/>
      <c r="BB392" s="20"/>
      <c r="BC392" s="23"/>
      <c r="BD392" s="198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14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8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0"/>
      <c r="AM393" s="21"/>
      <c r="AN393" s="21"/>
      <c r="AO393" s="21"/>
      <c r="AP393" s="21"/>
      <c r="AQ393" s="21"/>
      <c r="AR393" s="21"/>
      <c r="AS393" s="21"/>
      <c r="AT393" s="180"/>
      <c r="AU393" s="21"/>
      <c r="AV393" s="180"/>
      <c r="AW393" s="21"/>
      <c r="AX393" s="21"/>
      <c r="AY393" s="21"/>
      <c r="AZ393" s="21"/>
      <c r="BA393" s="21"/>
      <c r="BB393" s="20"/>
      <c r="BC393" s="23"/>
      <c r="BD393" s="198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14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198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0"/>
      <c r="AM394" s="21"/>
      <c r="AN394" s="21"/>
      <c r="AO394" s="21"/>
      <c r="AP394" s="21"/>
      <c r="AQ394" s="21"/>
      <c r="AR394" s="21"/>
      <c r="AS394" s="21"/>
      <c r="AT394" s="180"/>
      <c r="AU394" s="21"/>
      <c r="AV394" s="180"/>
      <c r="AW394" s="21"/>
      <c r="AX394" s="21"/>
      <c r="AY394" s="21"/>
      <c r="AZ394" s="21"/>
      <c r="BA394" s="21"/>
      <c r="BB394" s="20"/>
      <c r="BC394" s="23"/>
      <c r="BD394" s="198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04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0"/>
      <c r="AM395" s="21"/>
      <c r="AN395" s="21"/>
      <c r="AO395" s="21"/>
      <c r="AP395" s="21"/>
      <c r="AQ395" s="21"/>
      <c r="AR395" s="21"/>
      <c r="AS395" s="21"/>
      <c r="AT395" s="180"/>
      <c r="AU395" s="21"/>
      <c r="AV395" s="180"/>
      <c r="AW395" s="21"/>
      <c r="AX395" s="21"/>
      <c r="AY395" s="21"/>
      <c r="AZ395" s="21"/>
      <c r="BA395" s="21"/>
      <c r="BB395" s="20"/>
      <c r="BC395" s="23"/>
      <c r="BD395" s="198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04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198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0"/>
      <c r="AM396" s="21"/>
      <c r="AN396" s="21"/>
      <c r="AO396" s="21"/>
      <c r="AP396" s="21"/>
      <c r="AQ396" s="21"/>
      <c r="AR396" s="21"/>
      <c r="AS396" s="21"/>
      <c r="AT396" s="180"/>
      <c r="AU396" s="21"/>
      <c r="AV396" s="180"/>
      <c r="AW396" s="21"/>
      <c r="AX396" s="21"/>
      <c r="AY396" s="21"/>
      <c r="AZ396" s="21"/>
      <c r="BA396" s="21"/>
      <c r="BB396" s="20"/>
      <c r="BC396" s="23"/>
      <c r="BD396" s="198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16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0"/>
      <c r="AK397" s="63"/>
      <c r="AL397" s="180"/>
      <c r="AM397" s="21"/>
      <c r="AN397" s="21"/>
      <c r="AO397" s="21"/>
      <c r="AP397" s="21"/>
      <c r="AQ397" s="21"/>
      <c r="AR397" s="21"/>
      <c r="AS397" s="21"/>
      <c r="AT397" s="180"/>
      <c r="AU397" s="21"/>
      <c r="AV397" s="180"/>
      <c r="AW397" s="21"/>
      <c r="AX397" s="21"/>
      <c r="AY397" s="21"/>
      <c r="AZ397" s="21"/>
      <c r="BA397" s="21"/>
      <c r="BB397" s="20"/>
      <c r="BC397" s="63"/>
      <c r="BD397" s="198"/>
      <c r="BE397" s="6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58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63"/>
      <c r="P398" s="63"/>
      <c r="Q398" s="63"/>
      <c r="R398" s="63"/>
      <c r="S398" s="63"/>
      <c r="T398" s="63"/>
      <c r="U398" s="6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0"/>
      <c r="AM398" s="21"/>
      <c r="AN398" s="21"/>
      <c r="AO398" s="21"/>
      <c r="AP398" s="21"/>
      <c r="AQ398" s="21"/>
      <c r="AR398" s="21"/>
      <c r="AS398" s="21"/>
      <c r="AT398" s="180"/>
      <c r="AU398" s="21"/>
      <c r="AV398" s="180"/>
      <c r="AW398" s="21"/>
      <c r="AX398" s="21"/>
      <c r="AY398" s="21"/>
      <c r="AZ398" s="21"/>
      <c r="BA398" s="21"/>
      <c r="BB398" s="20"/>
      <c r="BC398" s="23"/>
      <c r="BD398" s="198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41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63"/>
      <c r="P399" s="63"/>
      <c r="Q399" s="63"/>
      <c r="R399" s="63"/>
      <c r="S399" s="63"/>
      <c r="T399" s="63"/>
      <c r="U399" s="6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0"/>
      <c r="AM399" s="21"/>
      <c r="AN399" s="21"/>
      <c r="AO399" s="21"/>
      <c r="AP399" s="21"/>
      <c r="AQ399" s="21"/>
      <c r="AR399" s="21"/>
      <c r="AS399" s="21"/>
      <c r="AT399" s="180"/>
      <c r="AU399" s="21"/>
      <c r="AV399" s="180"/>
      <c r="AW399" s="21"/>
      <c r="AX399" s="21"/>
      <c r="AY399" s="21"/>
      <c r="AZ399" s="21"/>
      <c r="BA399" s="21"/>
      <c r="BB399" s="20"/>
      <c r="BC399" s="23"/>
      <c r="BD399" s="198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56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3"/>
      <c r="AJ400" s="23"/>
      <c r="AK400" s="21"/>
      <c r="AL400" s="198"/>
      <c r="AM400" s="23"/>
      <c r="AN400" s="23"/>
      <c r="AO400" s="21"/>
      <c r="AP400" s="21"/>
      <c r="AQ400" s="21"/>
      <c r="AR400" s="21"/>
      <c r="AS400" s="21"/>
      <c r="AT400" s="198"/>
      <c r="AU400" s="29"/>
      <c r="AV400" s="198"/>
      <c r="AW400" s="23"/>
      <c r="AX400" s="21"/>
      <c r="AY400" s="21"/>
      <c r="AZ400" s="21"/>
      <c r="BA400" s="21"/>
      <c r="BB400" s="20"/>
      <c r="BC400" s="23"/>
      <c r="BD400" s="198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53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3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0"/>
      <c r="AI401" s="23"/>
      <c r="AJ401" s="23"/>
      <c r="AK401" s="21"/>
      <c r="AL401" s="198"/>
      <c r="AM401" s="23"/>
      <c r="AN401" s="23"/>
      <c r="AO401" s="21"/>
      <c r="AP401" s="21"/>
      <c r="AQ401" s="21"/>
      <c r="AR401" s="21"/>
      <c r="AS401" s="21"/>
      <c r="AT401" s="198"/>
      <c r="AU401" s="29"/>
      <c r="AV401" s="198"/>
      <c r="AW401" s="23"/>
      <c r="AX401" s="21"/>
      <c r="AY401" s="21"/>
      <c r="AZ401" s="21"/>
      <c r="BA401" s="21"/>
      <c r="BB401" s="20"/>
      <c r="BC401" s="23"/>
      <c r="BD401" s="198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64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8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0"/>
      <c r="AI402" s="23"/>
      <c r="AJ402" s="23"/>
      <c r="AK402" s="21"/>
      <c r="AL402" s="198"/>
      <c r="AM402" s="23"/>
      <c r="AN402" s="23"/>
      <c r="AO402" s="21"/>
      <c r="AP402" s="21"/>
      <c r="AQ402" s="21"/>
      <c r="AR402" s="21"/>
      <c r="AS402" s="21"/>
      <c r="AT402" s="198"/>
      <c r="AU402" s="29"/>
      <c r="AV402" s="198"/>
      <c r="AW402" s="23"/>
      <c r="AX402" s="21"/>
      <c r="AY402" s="21"/>
      <c r="AZ402" s="21"/>
      <c r="BA402" s="21"/>
      <c r="BB402" s="20"/>
      <c r="BC402" s="23"/>
      <c r="BD402" s="198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389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9"/>
      <c r="P403" s="29"/>
      <c r="Q403" s="29"/>
      <c r="R403" s="29"/>
      <c r="S403" s="29"/>
      <c r="T403" s="29"/>
      <c r="U403" s="29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0"/>
      <c r="AI403" s="29"/>
      <c r="AJ403" s="29"/>
      <c r="AK403" s="21"/>
      <c r="AL403" s="198"/>
      <c r="AM403" s="29"/>
      <c r="AN403" s="29"/>
      <c r="AO403" s="21"/>
      <c r="AP403" s="21"/>
      <c r="AQ403" s="21"/>
      <c r="AR403" s="21"/>
      <c r="AS403" s="21"/>
      <c r="AT403" s="198"/>
      <c r="AU403" s="29"/>
      <c r="AV403" s="198"/>
      <c r="AW403" s="29"/>
      <c r="AX403" s="21"/>
      <c r="AY403" s="21"/>
      <c r="AZ403" s="21"/>
      <c r="BA403" s="21"/>
      <c r="BB403" s="20"/>
      <c r="BC403" s="23"/>
      <c r="BD403" s="198"/>
      <c r="BE403" s="29"/>
      <c r="BF403" s="29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21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3"/>
      <c r="AJ404" s="23"/>
      <c r="AK404" s="21"/>
      <c r="AL404" s="198"/>
      <c r="AM404" s="23"/>
      <c r="AN404" s="23"/>
      <c r="AO404" s="21"/>
      <c r="AP404" s="21"/>
      <c r="AQ404" s="21"/>
      <c r="AR404" s="21"/>
      <c r="AS404" s="21"/>
      <c r="AT404" s="198"/>
      <c r="AU404" s="23"/>
      <c r="AV404" s="198"/>
      <c r="AW404" s="23"/>
      <c r="AX404" s="21"/>
      <c r="AY404" s="21"/>
      <c r="AZ404" s="21"/>
      <c r="BA404" s="21"/>
      <c r="BB404" s="20"/>
      <c r="BC404" s="23"/>
      <c r="BD404" s="198"/>
      <c r="BE404" s="23"/>
      <c r="BF404" s="2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21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3"/>
      <c r="AJ405" s="23"/>
      <c r="AK405" s="21"/>
      <c r="AL405" s="198"/>
      <c r="AM405" s="23"/>
      <c r="AN405" s="23"/>
      <c r="AO405" s="21"/>
      <c r="AP405" s="21"/>
      <c r="AQ405" s="21"/>
      <c r="AR405" s="21"/>
      <c r="AS405" s="21"/>
      <c r="AT405" s="198"/>
      <c r="AU405" s="23"/>
      <c r="AV405" s="198"/>
      <c r="AW405" s="23"/>
      <c r="AX405" s="21"/>
      <c r="AY405" s="21"/>
      <c r="AZ405" s="21"/>
      <c r="BA405" s="21"/>
      <c r="BB405" s="20"/>
      <c r="BC405" s="23"/>
      <c r="BD405" s="198"/>
      <c r="BE405" s="23"/>
      <c r="BF405" s="23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21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3"/>
      <c r="AJ406" s="23"/>
      <c r="AK406" s="21"/>
      <c r="AL406" s="198"/>
      <c r="AM406" s="23"/>
      <c r="AN406" s="23"/>
      <c r="AO406" s="21"/>
      <c r="AP406" s="21"/>
      <c r="AQ406" s="21"/>
      <c r="AR406" s="21"/>
      <c r="AS406" s="21"/>
      <c r="AT406" s="198"/>
      <c r="AU406" s="23"/>
      <c r="AV406" s="198"/>
      <c r="AW406" s="23"/>
      <c r="AX406" s="21"/>
      <c r="AY406" s="21"/>
      <c r="AZ406" s="21"/>
      <c r="BA406" s="21"/>
      <c r="BB406" s="20"/>
      <c r="BC406" s="23"/>
      <c r="BD406" s="198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21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3"/>
      <c r="AJ407" s="23"/>
      <c r="AK407" s="21"/>
      <c r="AL407" s="198"/>
      <c r="AM407" s="23"/>
      <c r="AN407" s="23"/>
      <c r="AO407" s="21"/>
      <c r="AP407" s="21"/>
      <c r="AQ407" s="21"/>
      <c r="AR407" s="21"/>
      <c r="AS407" s="21"/>
      <c r="AT407" s="198"/>
      <c r="AU407" s="23"/>
      <c r="AV407" s="198"/>
      <c r="AW407" s="23"/>
      <c r="AX407" s="21"/>
      <c r="AY407" s="21"/>
      <c r="AZ407" s="21"/>
      <c r="BA407" s="21"/>
      <c r="BB407" s="20"/>
      <c r="BC407" s="23"/>
      <c r="BD407" s="198"/>
      <c r="BE407" s="23"/>
      <c r="BF407" s="23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21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3"/>
      <c r="AJ408" s="23"/>
      <c r="AK408" s="21"/>
      <c r="AL408" s="198"/>
      <c r="AM408" s="23"/>
      <c r="AN408" s="23"/>
      <c r="AO408" s="21"/>
      <c r="AP408" s="21"/>
      <c r="AQ408" s="21"/>
      <c r="AR408" s="21"/>
      <c r="AS408" s="21"/>
      <c r="AT408" s="198"/>
      <c r="AU408" s="23"/>
      <c r="AV408" s="198"/>
      <c r="AW408" s="23"/>
      <c r="AX408" s="21"/>
      <c r="AY408" s="21"/>
      <c r="AZ408" s="21"/>
      <c r="BA408" s="21"/>
      <c r="BB408" s="20"/>
      <c r="BC408" s="23"/>
      <c r="BD408" s="198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409.6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0"/>
      <c r="AM409" s="21"/>
      <c r="AN409" s="21"/>
      <c r="AO409" s="21"/>
      <c r="AP409" s="21"/>
      <c r="AQ409" s="21"/>
      <c r="AR409" s="21"/>
      <c r="AS409" s="21"/>
      <c r="AT409" s="180"/>
      <c r="AU409" s="21"/>
      <c r="AV409" s="180"/>
      <c r="AW409" s="21"/>
      <c r="AX409" s="21"/>
      <c r="AY409" s="21"/>
      <c r="AZ409" s="21"/>
      <c r="BA409" s="21"/>
      <c r="BB409" s="20"/>
      <c r="BC409" s="23"/>
      <c r="BD409" s="198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409.6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8"/>
      <c r="O410" s="63"/>
      <c r="P410" s="63"/>
      <c r="Q410" s="63"/>
      <c r="R410" s="63"/>
      <c r="S410" s="63"/>
      <c r="T410" s="63"/>
      <c r="U410" s="6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0"/>
      <c r="AM410" s="21"/>
      <c r="AN410" s="21"/>
      <c r="AO410" s="21"/>
      <c r="AP410" s="21"/>
      <c r="AQ410" s="21"/>
      <c r="AR410" s="21"/>
      <c r="AS410" s="21"/>
      <c r="AT410" s="180"/>
      <c r="AU410" s="21"/>
      <c r="AV410" s="180"/>
      <c r="AW410" s="21"/>
      <c r="AX410" s="21"/>
      <c r="AY410" s="21"/>
      <c r="AZ410" s="21"/>
      <c r="BA410" s="21"/>
      <c r="BB410" s="20"/>
      <c r="BC410" s="23"/>
      <c r="BD410" s="198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409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0"/>
      <c r="AM411" s="21"/>
      <c r="AN411" s="21"/>
      <c r="AO411" s="21"/>
      <c r="AP411" s="21"/>
      <c r="AQ411" s="21"/>
      <c r="AR411" s="21"/>
      <c r="AS411" s="21"/>
      <c r="AT411" s="180"/>
      <c r="AU411" s="21"/>
      <c r="AV411" s="180"/>
      <c r="AW411" s="21"/>
      <c r="AX411" s="21"/>
      <c r="AY411" s="21"/>
      <c r="AZ411" s="21"/>
      <c r="BA411" s="21"/>
      <c r="BB411" s="20"/>
      <c r="BC411" s="23"/>
      <c r="BD411" s="198"/>
      <c r="BE411" s="29"/>
      <c r="BF411" s="29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9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98"/>
      <c r="BE412" s="20"/>
      <c r="BF412" s="20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71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98"/>
      <c r="BE413" s="198"/>
      <c r="BF413" s="20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51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8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0"/>
      <c r="AI414" s="23"/>
      <c r="AJ414" s="23"/>
      <c r="AK414" s="21"/>
      <c r="AL414" s="198"/>
      <c r="AM414" s="23"/>
      <c r="AN414" s="23"/>
      <c r="AO414" s="21"/>
      <c r="AP414" s="21"/>
      <c r="AQ414" s="21"/>
      <c r="AR414" s="21"/>
      <c r="AS414" s="21"/>
      <c r="AT414" s="198"/>
      <c r="AU414" s="23"/>
      <c r="AV414" s="198"/>
      <c r="AW414" s="23"/>
      <c r="AX414" s="21"/>
      <c r="AY414" s="21"/>
      <c r="AZ414" s="21"/>
      <c r="BA414" s="21"/>
      <c r="BB414" s="20"/>
      <c r="BC414" s="23"/>
      <c r="BD414" s="198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409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0"/>
      <c r="AI415" s="23"/>
      <c r="AJ415" s="23"/>
      <c r="AK415" s="21"/>
      <c r="AL415" s="198"/>
      <c r="AM415" s="23"/>
      <c r="AN415" s="23"/>
      <c r="AO415" s="21"/>
      <c r="AP415" s="21"/>
      <c r="AQ415" s="21"/>
      <c r="AR415" s="21"/>
      <c r="AS415" s="21"/>
      <c r="AT415" s="198"/>
      <c r="AU415" s="23"/>
      <c r="AV415" s="198"/>
      <c r="AW415" s="23"/>
      <c r="AX415" s="21"/>
      <c r="AY415" s="21"/>
      <c r="AZ415" s="21"/>
      <c r="BA415" s="21"/>
      <c r="BB415" s="20"/>
      <c r="BC415" s="23"/>
      <c r="BD415" s="198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09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198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0"/>
      <c r="AI416" s="23"/>
      <c r="AJ416" s="23"/>
      <c r="AK416" s="21"/>
      <c r="AL416" s="198"/>
      <c r="AM416" s="23"/>
      <c r="AN416" s="23"/>
      <c r="AO416" s="21"/>
      <c r="AP416" s="21"/>
      <c r="AQ416" s="21"/>
      <c r="AR416" s="21"/>
      <c r="AS416" s="21"/>
      <c r="AT416" s="198"/>
      <c r="AU416" s="23"/>
      <c r="AV416" s="198"/>
      <c r="AW416" s="23"/>
      <c r="AX416" s="21"/>
      <c r="AY416" s="21"/>
      <c r="AZ416" s="21"/>
      <c r="BA416" s="21"/>
      <c r="BB416" s="20"/>
      <c r="BC416" s="23"/>
      <c r="BD416" s="198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98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8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0"/>
      <c r="AM417" s="21"/>
      <c r="AN417" s="21"/>
      <c r="AO417" s="21"/>
      <c r="AP417" s="21"/>
      <c r="AQ417" s="21"/>
      <c r="AR417" s="21"/>
      <c r="AS417" s="21"/>
      <c r="AT417" s="180"/>
      <c r="AU417" s="21"/>
      <c r="AV417" s="180"/>
      <c r="AW417" s="21"/>
      <c r="AX417" s="21"/>
      <c r="AY417" s="21"/>
      <c r="AZ417" s="21"/>
      <c r="BA417" s="21"/>
      <c r="BB417" s="20"/>
      <c r="BC417" s="23"/>
      <c r="BD417" s="198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8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8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0"/>
      <c r="AM418" s="21"/>
      <c r="AN418" s="21"/>
      <c r="AO418" s="21"/>
      <c r="AP418" s="21"/>
      <c r="AQ418" s="21"/>
      <c r="AR418" s="21"/>
      <c r="AS418" s="21"/>
      <c r="AT418" s="180"/>
      <c r="AU418" s="21"/>
      <c r="AV418" s="180"/>
      <c r="AW418" s="21"/>
      <c r="AX418" s="21"/>
      <c r="AY418" s="21"/>
      <c r="AZ418" s="21"/>
      <c r="BA418" s="21"/>
      <c r="BB418" s="20"/>
      <c r="BC418" s="23"/>
      <c r="BD418" s="198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54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8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0"/>
      <c r="AM419" s="21"/>
      <c r="AN419" s="21"/>
      <c r="AO419" s="21"/>
      <c r="AP419" s="21"/>
      <c r="AQ419" s="21"/>
      <c r="AR419" s="21"/>
      <c r="AS419" s="21"/>
      <c r="AT419" s="180"/>
      <c r="AU419" s="21"/>
      <c r="AV419" s="180"/>
      <c r="AW419" s="21"/>
      <c r="AX419" s="21"/>
      <c r="AY419" s="21"/>
      <c r="AZ419" s="21"/>
      <c r="BA419" s="21"/>
      <c r="BB419" s="20"/>
      <c r="BC419" s="23"/>
      <c r="BD419" s="198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6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0"/>
      <c r="AM420" s="21"/>
      <c r="AN420" s="21"/>
      <c r="AO420" s="21"/>
      <c r="AP420" s="21"/>
      <c r="AQ420" s="21"/>
      <c r="AR420" s="21"/>
      <c r="AS420" s="21"/>
      <c r="AT420" s="180"/>
      <c r="AU420" s="21"/>
      <c r="AV420" s="180"/>
      <c r="AW420" s="21"/>
      <c r="AX420" s="21"/>
      <c r="AY420" s="21"/>
      <c r="AZ420" s="21"/>
      <c r="BA420" s="21"/>
      <c r="BB420" s="20"/>
      <c r="BC420" s="23"/>
      <c r="BD420" s="198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49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0"/>
      <c r="AM421" s="21"/>
      <c r="AN421" s="21"/>
      <c r="AO421" s="21"/>
      <c r="AP421" s="21"/>
      <c r="AQ421" s="21"/>
      <c r="AR421" s="21"/>
      <c r="AS421" s="21"/>
      <c r="AT421" s="180"/>
      <c r="AU421" s="21"/>
      <c r="AV421" s="180"/>
      <c r="AW421" s="21"/>
      <c r="AX421" s="21"/>
      <c r="AY421" s="21"/>
      <c r="AZ421" s="21"/>
      <c r="BA421" s="21"/>
      <c r="BB421" s="20"/>
      <c r="BC421" s="23"/>
      <c r="BD421" s="198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49.2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198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0"/>
      <c r="AM422" s="21"/>
      <c r="AN422" s="21"/>
      <c r="AO422" s="21"/>
      <c r="AP422" s="21"/>
      <c r="AQ422" s="21"/>
      <c r="AR422" s="21"/>
      <c r="AS422" s="21"/>
      <c r="AT422" s="180"/>
      <c r="AU422" s="21"/>
      <c r="AV422" s="180"/>
      <c r="AW422" s="21"/>
      <c r="AX422" s="21"/>
      <c r="AY422" s="21"/>
      <c r="AZ422" s="21"/>
      <c r="BA422" s="21"/>
      <c r="BB422" s="20"/>
      <c r="BC422" s="23"/>
      <c r="BD422" s="198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49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8"/>
      <c r="O423" s="23"/>
      <c r="P423" s="23"/>
      <c r="Q423" s="23"/>
      <c r="R423" s="23"/>
      <c r="S423" s="23"/>
      <c r="T423" s="23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0"/>
      <c r="AM423" s="21"/>
      <c r="AN423" s="21"/>
      <c r="AO423" s="21"/>
      <c r="AP423" s="21"/>
      <c r="AQ423" s="21"/>
      <c r="AR423" s="21"/>
      <c r="AS423" s="21"/>
      <c r="AT423" s="180"/>
      <c r="AU423" s="21"/>
      <c r="AV423" s="180"/>
      <c r="AW423" s="21"/>
      <c r="AX423" s="21"/>
      <c r="AY423" s="21"/>
      <c r="AZ423" s="21"/>
      <c r="BA423" s="21"/>
      <c r="BB423" s="20"/>
      <c r="BC423" s="23"/>
      <c r="BD423" s="198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49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198"/>
      <c r="O424" s="28"/>
      <c r="P424" s="1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0"/>
      <c r="AM424" s="21"/>
      <c r="AN424" s="21"/>
      <c r="AO424" s="21"/>
      <c r="AP424" s="21"/>
      <c r="AQ424" s="21"/>
      <c r="AR424" s="21"/>
      <c r="AS424" s="21"/>
      <c r="AT424" s="180"/>
      <c r="AU424" s="21"/>
      <c r="AV424" s="180"/>
      <c r="AW424" s="21"/>
      <c r="AX424" s="21"/>
      <c r="AY424" s="21"/>
      <c r="AZ424" s="21"/>
      <c r="BA424" s="21"/>
      <c r="BB424" s="20"/>
      <c r="BC424" s="23"/>
      <c r="BD424" s="198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49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198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0"/>
      <c r="AM425" s="21"/>
      <c r="AN425" s="21"/>
      <c r="AO425" s="21"/>
      <c r="AP425" s="21"/>
      <c r="AQ425" s="21"/>
      <c r="AR425" s="21"/>
      <c r="AS425" s="21"/>
      <c r="AT425" s="180"/>
      <c r="AU425" s="21"/>
      <c r="AV425" s="180"/>
      <c r="AW425" s="21"/>
      <c r="AX425" s="21"/>
      <c r="AY425" s="21"/>
      <c r="AZ425" s="21"/>
      <c r="BA425" s="21"/>
      <c r="BB425" s="20"/>
      <c r="BC425" s="23"/>
      <c r="BD425" s="198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67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0"/>
      <c r="AM426" s="21"/>
      <c r="AN426" s="21"/>
      <c r="AO426" s="21"/>
      <c r="AP426" s="21"/>
      <c r="AQ426" s="21"/>
      <c r="AR426" s="21"/>
      <c r="AS426" s="21"/>
      <c r="AT426" s="180"/>
      <c r="AU426" s="21"/>
      <c r="AV426" s="180"/>
      <c r="AW426" s="21"/>
      <c r="AX426" s="21"/>
      <c r="AY426" s="21"/>
      <c r="AZ426" s="21"/>
      <c r="BA426" s="21"/>
      <c r="BB426" s="20"/>
      <c r="BC426" s="23"/>
      <c r="BD426" s="198"/>
      <c r="BE426" s="23"/>
      <c r="BF426" s="23"/>
      <c r="BG426" s="21"/>
      <c r="BH426" s="21"/>
      <c r="BI426" s="21"/>
      <c r="BJ426" s="20"/>
      <c r="BK426" s="23"/>
      <c r="BL426" s="23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54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0"/>
      <c r="AM427" s="21"/>
      <c r="AN427" s="21"/>
      <c r="AO427" s="21"/>
      <c r="AP427" s="21"/>
      <c r="AQ427" s="21"/>
      <c r="AR427" s="21"/>
      <c r="AS427" s="21"/>
      <c r="AT427" s="180"/>
      <c r="AU427" s="21"/>
      <c r="AV427" s="180"/>
      <c r="AW427" s="21"/>
      <c r="AX427" s="21"/>
      <c r="AY427" s="21"/>
      <c r="AZ427" s="21"/>
      <c r="BA427" s="21"/>
      <c r="BB427" s="20"/>
      <c r="BC427" s="23"/>
      <c r="BD427" s="198"/>
      <c r="BE427" s="63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0"/>
      <c r="AM428" s="21"/>
      <c r="AN428" s="21"/>
      <c r="AO428" s="21"/>
      <c r="AP428" s="21"/>
      <c r="AQ428" s="21"/>
      <c r="AR428" s="21"/>
      <c r="AS428" s="21"/>
      <c r="AT428" s="180"/>
      <c r="AU428" s="21"/>
      <c r="AV428" s="180"/>
      <c r="AW428" s="21"/>
      <c r="AX428" s="21"/>
      <c r="AY428" s="21"/>
      <c r="AZ428" s="21"/>
      <c r="BA428" s="21"/>
      <c r="BB428" s="20"/>
      <c r="BC428" s="23"/>
      <c r="BD428" s="198"/>
      <c r="BE428" s="63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409.6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0"/>
      <c r="AM429" s="21"/>
      <c r="AN429" s="21"/>
      <c r="AO429" s="21"/>
      <c r="AP429" s="21"/>
      <c r="AQ429" s="21"/>
      <c r="AR429" s="21"/>
      <c r="AS429" s="21"/>
      <c r="AT429" s="180"/>
      <c r="AU429" s="21"/>
      <c r="AV429" s="180"/>
      <c r="AW429" s="21"/>
      <c r="AX429" s="21"/>
      <c r="AY429" s="21"/>
      <c r="AZ429" s="21"/>
      <c r="BA429" s="21"/>
      <c r="BB429" s="20"/>
      <c r="BC429" s="20"/>
      <c r="BD429" s="20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52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0"/>
      <c r="AM430" s="21"/>
      <c r="AN430" s="21"/>
      <c r="AO430" s="21"/>
      <c r="AP430" s="21"/>
      <c r="AQ430" s="21"/>
      <c r="AR430" s="21"/>
      <c r="AS430" s="21"/>
      <c r="AT430" s="180"/>
      <c r="AU430" s="21"/>
      <c r="AV430" s="180"/>
      <c r="AW430" s="21"/>
      <c r="AX430" s="21"/>
      <c r="AY430" s="21"/>
      <c r="AZ430" s="21"/>
      <c r="BA430" s="21"/>
      <c r="BB430" s="20"/>
      <c r="BC430" s="23"/>
      <c r="BD430" s="198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20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0"/>
      <c r="AM431" s="21"/>
      <c r="AN431" s="21"/>
      <c r="AO431" s="21"/>
      <c r="AP431" s="21"/>
      <c r="AQ431" s="21"/>
      <c r="AR431" s="21"/>
      <c r="AS431" s="21"/>
      <c r="AT431" s="180"/>
      <c r="AU431" s="21"/>
      <c r="AV431" s="180"/>
      <c r="AW431" s="21"/>
      <c r="AX431" s="21"/>
      <c r="AY431" s="21"/>
      <c r="AZ431" s="21"/>
      <c r="BA431" s="21"/>
      <c r="BB431" s="20"/>
      <c r="BC431" s="23"/>
      <c r="BD431" s="198"/>
      <c r="BE431" s="29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20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0"/>
      <c r="AM432" s="21"/>
      <c r="AN432" s="21"/>
      <c r="AO432" s="21"/>
      <c r="AP432" s="21"/>
      <c r="AQ432" s="21"/>
      <c r="AR432" s="21"/>
      <c r="AS432" s="21"/>
      <c r="AT432" s="180"/>
      <c r="AU432" s="21"/>
      <c r="AV432" s="180"/>
      <c r="AW432" s="21"/>
      <c r="AX432" s="21"/>
      <c r="AY432" s="21"/>
      <c r="AZ432" s="21"/>
      <c r="BA432" s="21"/>
      <c r="BB432" s="20"/>
      <c r="BC432" s="23"/>
      <c r="BD432" s="198"/>
      <c r="BE432" s="20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20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0"/>
      <c r="AM433" s="21"/>
      <c r="AN433" s="21"/>
      <c r="AO433" s="21"/>
      <c r="AP433" s="21"/>
      <c r="AQ433" s="21"/>
      <c r="AR433" s="21"/>
      <c r="AS433" s="21"/>
      <c r="AT433" s="180"/>
      <c r="AU433" s="21"/>
      <c r="AV433" s="180"/>
      <c r="AW433" s="21"/>
      <c r="AX433" s="21"/>
      <c r="AY433" s="21"/>
      <c r="AZ433" s="21"/>
      <c r="BA433" s="21"/>
      <c r="BB433" s="20"/>
      <c r="BC433" s="23"/>
      <c r="BD433" s="198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409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0"/>
      <c r="AI434" s="29"/>
      <c r="AJ434" s="29"/>
      <c r="AK434" s="21"/>
      <c r="AL434" s="198"/>
      <c r="AM434" s="29"/>
      <c r="AN434" s="29"/>
      <c r="AO434" s="21"/>
      <c r="AP434" s="21"/>
      <c r="AQ434" s="21"/>
      <c r="AR434" s="21"/>
      <c r="AS434" s="21"/>
      <c r="AT434" s="198"/>
      <c r="AU434" s="29"/>
      <c r="AV434" s="198"/>
      <c r="AW434" s="29"/>
      <c r="AX434" s="21"/>
      <c r="AY434" s="21"/>
      <c r="AZ434" s="21"/>
      <c r="BA434" s="21"/>
      <c r="BB434" s="20"/>
      <c r="BC434" s="23"/>
      <c r="BD434" s="198"/>
      <c r="BE434" s="29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44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0"/>
      <c r="AI435" s="29"/>
      <c r="AJ435" s="29"/>
      <c r="AK435" s="21"/>
      <c r="AL435" s="198"/>
      <c r="AM435" s="29"/>
      <c r="AN435" s="29"/>
      <c r="AO435" s="21"/>
      <c r="AP435" s="21"/>
      <c r="AQ435" s="21"/>
      <c r="AR435" s="21"/>
      <c r="AS435" s="21"/>
      <c r="AT435" s="198"/>
      <c r="AU435" s="29"/>
      <c r="AV435" s="198"/>
      <c r="AW435" s="29"/>
      <c r="AX435" s="21"/>
      <c r="AY435" s="21"/>
      <c r="AZ435" s="21"/>
      <c r="BA435" s="21"/>
      <c r="BB435" s="20"/>
      <c r="BC435" s="23"/>
      <c r="BD435" s="198"/>
      <c r="BE435" s="29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44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0"/>
      <c r="AI436" s="29"/>
      <c r="AJ436" s="29"/>
      <c r="AK436" s="21"/>
      <c r="AL436" s="198"/>
      <c r="AM436" s="29"/>
      <c r="AN436" s="29"/>
      <c r="AO436" s="21"/>
      <c r="AP436" s="21"/>
      <c r="AQ436" s="21"/>
      <c r="AR436" s="21"/>
      <c r="AS436" s="21"/>
      <c r="AT436" s="198"/>
      <c r="AU436" s="29"/>
      <c r="AV436" s="198"/>
      <c r="AW436" s="29"/>
      <c r="AX436" s="21"/>
      <c r="AY436" s="21"/>
      <c r="AZ436" s="21"/>
      <c r="BA436" s="21"/>
      <c r="BB436" s="20"/>
      <c r="BC436" s="23"/>
      <c r="BD436" s="198"/>
      <c r="BE436" s="29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44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0"/>
      <c r="AI437" s="29"/>
      <c r="AJ437" s="29"/>
      <c r="AK437" s="21"/>
      <c r="AL437" s="198"/>
      <c r="AM437" s="29"/>
      <c r="AN437" s="29"/>
      <c r="AO437" s="21"/>
      <c r="AP437" s="21"/>
      <c r="AQ437" s="21"/>
      <c r="AR437" s="21"/>
      <c r="AS437" s="21"/>
      <c r="AT437" s="198"/>
      <c r="AU437" s="29"/>
      <c r="AV437" s="198"/>
      <c r="AW437" s="29"/>
      <c r="AX437" s="21"/>
      <c r="AY437" s="21"/>
      <c r="AZ437" s="21"/>
      <c r="BA437" s="21"/>
      <c r="BB437" s="20"/>
      <c r="BC437" s="23"/>
      <c r="BD437" s="198"/>
      <c r="BE437" s="29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44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9"/>
      <c r="AJ438" s="29"/>
      <c r="AK438" s="21"/>
      <c r="AL438" s="198"/>
      <c r="AM438" s="29"/>
      <c r="AN438" s="29"/>
      <c r="AO438" s="21"/>
      <c r="AP438" s="21"/>
      <c r="AQ438" s="21"/>
      <c r="AR438" s="21"/>
      <c r="AS438" s="21"/>
      <c r="AT438" s="198"/>
      <c r="AU438" s="29"/>
      <c r="AV438" s="198"/>
      <c r="AW438" s="29"/>
      <c r="AX438" s="21"/>
      <c r="AY438" s="21"/>
      <c r="AZ438" s="21"/>
      <c r="BA438" s="21"/>
      <c r="BB438" s="20"/>
      <c r="BC438" s="23"/>
      <c r="BD438" s="198"/>
      <c r="BE438" s="29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44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9"/>
      <c r="AJ439" s="29"/>
      <c r="AK439" s="21"/>
      <c r="AL439" s="198"/>
      <c r="AM439" s="29"/>
      <c r="AN439" s="29"/>
      <c r="AO439" s="21"/>
      <c r="AP439" s="21"/>
      <c r="AQ439" s="21"/>
      <c r="AR439" s="21"/>
      <c r="AS439" s="21"/>
      <c r="AT439" s="198"/>
      <c r="AU439" s="29"/>
      <c r="AV439" s="198"/>
      <c r="AW439" s="29"/>
      <c r="AX439" s="21"/>
      <c r="AY439" s="21"/>
      <c r="AZ439" s="21"/>
      <c r="BA439" s="21"/>
      <c r="BB439" s="20"/>
      <c r="BC439" s="23"/>
      <c r="BD439" s="198"/>
      <c r="BE439" s="29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409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0"/>
      <c r="AM440" s="21"/>
      <c r="AN440" s="21"/>
      <c r="AO440" s="21"/>
      <c r="AP440" s="21"/>
      <c r="AQ440" s="21"/>
      <c r="AR440" s="21"/>
      <c r="AS440" s="21"/>
      <c r="AT440" s="180"/>
      <c r="AU440" s="21"/>
      <c r="AV440" s="180"/>
      <c r="AW440" s="21"/>
      <c r="AX440" s="21"/>
      <c r="AY440" s="21"/>
      <c r="AZ440" s="21"/>
      <c r="BA440" s="21"/>
      <c r="BB440" s="20"/>
      <c r="BC440" s="23"/>
      <c r="BD440" s="198"/>
      <c r="BE440" s="63"/>
      <c r="BF440" s="29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408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0"/>
      <c r="AM441" s="21"/>
      <c r="AN441" s="21"/>
      <c r="AO441" s="21"/>
      <c r="AP441" s="21"/>
      <c r="AQ441" s="21"/>
      <c r="AR441" s="21"/>
      <c r="AS441" s="21"/>
      <c r="AT441" s="180"/>
      <c r="AU441" s="21"/>
      <c r="AV441" s="180"/>
      <c r="AW441" s="21"/>
      <c r="AX441" s="21"/>
      <c r="AY441" s="21"/>
      <c r="AZ441" s="21"/>
      <c r="BA441" s="21"/>
      <c r="BB441" s="20"/>
      <c r="BC441" s="23"/>
      <c r="BD441" s="198"/>
      <c r="BE441" s="20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46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0"/>
      <c r="AM442" s="21"/>
      <c r="AN442" s="21"/>
      <c r="AO442" s="21"/>
      <c r="AP442" s="21"/>
      <c r="AQ442" s="21"/>
      <c r="AR442" s="21"/>
      <c r="AS442" s="21"/>
      <c r="AT442" s="180"/>
      <c r="AU442" s="21"/>
      <c r="AV442" s="180"/>
      <c r="AW442" s="21"/>
      <c r="AX442" s="21"/>
      <c r="AY442" s="21"/>
      <c r="AZ442" s="21"/>
      <c r="BA442" s="21"/>
      <c r="BB442" s="20"/>
      <c r="BC442" s="23"/>
      <c r="BD442" s="198"/>
      <c r="BE442" s="63"/>
      <c r="BF442" s="29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408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0"/>
      <c r="AM443" s="21"/>
      <c r="AN443" s="21"/>
      <c r="AO443" s="21"/>
      <c r="AP443" s="21"/>
      <c r="AQ443" s="21"/>
      <c r="AR443" s="21"/>
      <c r="AS443" s="21"/>
      <c r="AT443" s="180"/>
      <c r="AU443" s="21"/>
      <c r="AV443" s="180"/>
      <c r="AW443" s="21"/>
      <c r="AX443" s="21"/>
      <c r="AY443" s="21"/>
      <c r="AZ443" s="21"/>
      <c r="BA443" s="21"/>
      <c r="BB443" s="20"/>
      <c r="BC443" s="23"/>
      <c r="BD443" s="198"/>
      <c r="BE443" s="20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56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0"/>
      <c r="AM444" s="21"/>
      <c r="AN444" s="21"/>
      <c r="AO444" s="21"/>
      <c r="AP444" s="21"/>
      <c r="AQ444" s="21"/>
      <c r="AR444" s="21"/>
      <c r="AS444" s="21"/>
      <c r="AT444" s="180"/>
      <c r="AU444" s="21"/>
      <c r="AV444" s="180"/>
      <c r="AW444" s="21"/>
      <c r="AX444" s="21"/>
      <c r="AY444" s="21"/>
      <c r="AZ444" s="21"/>
      <c r="BA444" s="21"/>
      <c r="BB444" s="20"/>
      <c r="BC444" s="23"/>
      <c r="BD444" s="198"/>
      <c r="BE444" s="63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32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0"/>
      <c r="AM445" s="21"/>
      <c r="AN445" s="21"/>
      <c r="AO445" s="21"/>
      <c r="AP445" s="21"/>
      <c r="AQ445" s="21"/>
      <c r="AR445" s="21"/>
      <c r="AS445" s="21"/>
      <c r="AT445" s="180"/>
      <c r="AU445" s="21"/>
      <c r="AV445" s="180"/>
      <c r="AW445" s="21"/>
      <c r="AX445" s="21"/>
      <c r="AY445" s="21"/>
      <c r="AZ445" s="21"/>
      <c r="BA445" s="21"/>
      <c r="BB445" s="20"/>
      <c r="BC445" s="23"/>
      <c r="BD445" s="198"/>
      <c r="BE445" s="29"/>
      <c r="BF445" s="29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32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0"/>
      <c r="AM446" s="21"/>
      <c r="AN446" s="21"/>
      <c r="AO446" s="21"/>
      <c r="AP446" s="21"/>
      <c r="AQ446" s="21"/>
      <c r="AR446" s="21"/>
      <c r="AS446" s="21"/>
      <c r="AT446" s="180"/>
      <c r="AU446" s="21"/>
      <c r="AV446" s="180"/>
      <c r="AW446" s="21"/>
      <c r="AX446" s="21"/>
      <c r="AY446" s="21"/>
      <c r="AZ446" s="21"/>
      <c r="BA446" s="21"/>
      <c r="BB446" s="20"/>
      <c r="BC446" s="23"/>
      <c r="BD446" s="198"/>
      <c r="BE446" s="63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46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0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0"/>
      <c r="AM447" s="21"/>
      <c r="AN447" s="21"/>
      <c r="AO447" s="21"/>
      <c r="AP447" s="21"/>
      <c r="AQ447" s="21"/>
      <c r="AR447" s="21"/>
      <c r="AS447" s="21"/>
      <c r="AT447" s="180"/>
      <c r="AU447" s="21"/>
      <c r="AV447" s="180"/>
      <c r="AW447" s="21"/>
      <c r="AX447" s="21"/>
      <c r="AY447" s="21"/>
      <c r="AZ447" s="21"/>
      <c r="BA447" s="21"/>
      <c r="BB447" s="20"/>
      <c r="BC447" s="23"/>
      <c r="BD447" s="198"/>
      <c r="BE447" s="23"/>
      <c r="BF447" s="23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84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3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0"/>
      <c r="AM448" s="21"/>
      <c r="AN448" s="21"/>
      <c r="AO448" s="21"/>
      <c r="AP448" s="21"/>
      <c r="AQ448" s="21"/>
      <c r="AR448" s="21"/>
      <c r="AS448" s="21"/>
      <c r="AT448" s="180"/>
      <c r="AU448" s="21"/>
      <c r="AV448" s="180"/>
      <c r="AW448" s="21"/>
      <c r="AX448" s="21"/>
      <c r="AY448" s="21"/>
      <c r="AZ448" s="21"/>
      <c r="BA448" s="21"/>
      <c r="BB448" s="20"/>
      <c r="BC448" s="23"/>
      <c r="BD448" s="183"/>
      <c r="BE448" s="184"/>
      <c r="BF448" s="29"/>
      <c r="BG448" s="21"/>
      <c r="BH448" s="21"/>
      <c r="BI448" s="21"/>
      <c r="BJ448" s="21"/>
      <c r="BK448" s="21"/>
      <c r="BL448" s="21"/>
      <c r="BM448" s="21"/>
      <c r="BN448" s="194"/>
      <c r="BO448" s="24"/>
      <c r="BP448" s="21"/>
      <c r="BQ448" s="21"/>
      <c r="BR448" s="23"/>
      <c r="BS448" s="23"/>
      <c r="BT448" s="24"/>
      <c r="BU448" s="25"/>
    </row>
    <row r="449" spans="1:73" s="22" customFormat="1" ht="184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198"/>
      <c r="O449" s="28"/>
      <c r="P449" s="18"/>
      <c r="Q449" s="28"/>
      <c r="R449" s="28"/>
      <c r="S449" s="28"/>
      <c r="T449" s="28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0"/>
      <c r="AM449" s="21"/>
      <c r="AN449" s="21"/>
      <c r="AO449" s="21"/>
      <c r="AP449" s="21"/>
      <c r="AQ449" s="21"/>
      <c r="AR449" s="21"/>
      <c r="AS449" s="21"/>
      <c r="AT449" s="180"/>
      <c r="AU449" s="21"/>
      <c r="AV449" s="180"/>
      <c r="AW449" s="21"/>
      <c r="AX449" s="21"/>
      <c r="AY449" s="21"/>
      <c r="AZ449" s="21"/>
      <c r="BA449" s="21"/>
      <c r="BB449" s="20"/>
      <c r="BC449" s="23"/>
      <c r="BD449" s="183"/>
      <c r="BE449" s="184"/>
      <c r="BF449" s="29"/>
      <c r="BG449" s="21"/>
      <c r="BH449" s="21"/>
      <c r="BI449" s="21"/>
      <c r="BJ449" s="21"/>
      <c r="BK449" s="21"/>
      <c r="BL449" s="21"/>
      <c r="BM449" s="21"/>
      <c r="BN449" s="194"/>
      <c r="BO449" s="24"/>
      <c r="BP449" s="21"/>
      <c r="BQ449" s="21"/>
      <c r="BR449" s="23"/>
      <c r="BS449" s="23"/>
      <c r="BT449" s="24"/>
      <c r="BU449" s="25"/>
    </row>
    <row r="450" spans="1:73" s="22" customFormat="1" ht="184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0"/>
      <c r="AM450" s="21"/>
      <c r="AN450" s="21"/>
      <c r="AO450" s="21"/>
      <c r="AP450" s="21"/>
      <c r="AQ450" s="21"/>
      <c r="AR450" s="21"/>
      <c r="AS450" s="21"/>
      <c r="AT450" s="180"/>
      <c r="AU450" s="21"/>
      <c r="AV450" s="180"/>
      <c r="AW450" s="21"/>
      <c r="AX450" s="21"/>
      <c r="AY450" s="21"/>
      <c r="AZ450" s="21"/>
      <c r="BA450" s="21"/>
      <c r="BB450" s="20"/>
      <c r="BC450" s="23"/>
      <c r="BD450" s="198"/>
      <c r="BE450" s="20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84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0"/>
      <c r="AM451" s="21"/>
      <c r="AN451" s="21"/>
      <c r="AO451" s="21"/>
      <c r="AP451" s="21"/>
      <c r="AQ451" s="21"/>
      <c r="AR451" s="21"/>
      <c r="AS451" s="21"/>
      <c r="AT451" s="180"/>
      <c r="AU451" s="21"/>
      <c r="AV451" s="180"/>
      <c r="AW451" s="21"/>
      <c r="AX451" s="21"/>
      <c r="AY451" s="21"/>
      <c r="AZ451" s="21"/>
      <c r="BA451" s="21"/>
      <c r="BB451" s="20"/>
      <c r="BC451" s="23"/>
      <c r="BD451" s="183"/>
      <c r="BE451" s="184"/>
      <c r="BF451" s="20"/>
      <c r="BG451" s="21"/>
      <c r="BH451" s="21"/>
      <c r="BI451" s="21"/>
      <c r="BJ451" s="21"/>
      <c r="BK451" s="21"/>
      <c r="BL451" s="21"/>
      <c r="BM451" s="21"/>
      <c r="BN451" s="194"/>
      <c r="BO451" s="24"/>
      <c r="BP451" s="21"/>
      <c r="BQ451" s="21"/>
      <c r="BR451" s="23"/>
      <c r="BS451" s="23"/>
      <c r="BT451" s="24"/>
      <c r="BU451" s="25"/>
    </row>
    <row r="452" spans="1:73" s="22" customFormat="1" ht="189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63"/>
      <c r="P452" s="63"/>
      <c r="Q452" s="63"/>
      <c r="R452" s="63"/>
      <c r="S452" s="63"/>
      <c r="T452" s="63"/>
      <c r="U452" s="6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0"/>
      <c r="AM452" s="21"/>
      <c r="AN452" s="21"/>
      <c r="AO452" s="21"/>
      <c r="AP452" s="21"/>
      <c r="AQ452" s="21"/>
      <c r="AR452" s="21"/>
      <c r="AS452" s="21"/>
      <c r="AT452" s="180"/>
      <c r="AU452" s="21"/>
      <c r="AV452" s="180"/>
      <c r="AW452" s="21"/>
      <c r="AX452" s="21"/>
      <c r="AY452" s="21"/>
      <c r="AZ452" s="21"/>
      <c r="BA452" s="21"/>
      <c r="BB452" s="20"/>
      <c r="BC452" s="23"/>
      <c r="BD452" s="183"/>
      <c r="BE452" s="184"/>
      <c r="BF452" s="20"/>
      <c r="BG452" s="21"/>
      <c r="BH452" s="21"/>
      <c r="BI452" s="21"/>
      <c r="BJ452" s="21"/>
      <c r="BK452" s="21"/>
      <c r="BL452" s="21"/>
      <c r="BM452" s="21"/>
      <c r="BN452" s="194"/>
      <c r="BO452" s="24"/>
      <c r="BP452" s="21"/>
      <c r="BQ452" s="21"/>
      <c r="BR452" s="23"/>
      <c r="BS452" s="23"/>
      <c r="BT452" s="24"/>
      <c r="BU452" s="25"/>
    </row>
    <row r="453" spans="1:73" s="22" customFormat="1" ht="184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0"/>
      <c r="AM453" s="21"/>
      <c r="AN453" s="21"/>
      <c r="AO453" s="21"/>
      <c r="AP453" s="21"/>
      <c r="AQ453" s="21"/>
      <c r="AR453" s="21"/>
      <c r="AS453" s="21"/>
      <c r="AT453" s="180"/>
      <c r="AU453" s="21"/>
      <c r="AV453" s="180"/>
      <c r="AW453" s="21"/>
      <c r="AX453" s="21"/>
      <c r="AY453" s="21"/>
      <c r="AZ453" s="21"/>
      <c r="BA453" s="21"/>
      <c r="BB453" s="20"/>
      <c r="BC453" s="23"/>
      <c r="BD453" s="198"/>
      <c r="BE453" s="20"/>
      <c r="BF453" s="20"/>
      <c r="BG453" s="21"/>
      <c r="BH453" s="21"/>
      <c r="BI453" s="21"/>
      <c r="BJ453" s="20"/>
      <c r="BK453" s="23"/>
      <c r="BL453" s="23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84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0"/>
      <c r="AM454" s="21"/>
      <c r="AN454" s="21"/>
      <c r="AO454" s="21"/>
      <c r="AP454" s="21"/>
      <c r="AQ454" s="21"/>
      <c r="AR454" s="21"/>
      <c r="AS454" s="21"/>
      <c r="AT454" s="180"/>
      <c r="AU454" s="21"/>
      <c r="AV454" s="180"/>
      <c r="AW454" s="21"/>
      <c r="AX454" s="21"/>
      <c r="AY454" s="21"/>
      <c r="AZ454" s="21"/>
      <c r="BA454" s="21"/>
      <c r="BB454" s="20"/>
      <c r="BC454" s="23"/>
      <c r="BD454" s="185"/>
      <c r="BE454" s="184"/>
      <c r="BF454" s="20"/>
      <c r="BG454" s="21"/>
      <c r="BH454" s="21"/>
      <c r="BI454" s="21"/>
      <c r="BJ454" s="20"/>
      <c r="BK454" s="23"/>
      <c r="BL454" s="23"/>
      <c r="BM454" s="21"/>
      <c r="BN454" s="194"/>
      <c r="BO454" s="24"/>
      <c r="BP454" s="21"/>
      <c r="BQ454" s="21"/>
      <c r="BR454" s="23"/>
      <c r="BS454" s="23"/>
      <c r="BT454" s="24"/>
      <c r="BU454" s="25"/>
    </row>
    <row r="455" spans="1:73" s="22" customFormat="1" ht="184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0"/>
      <c r="AM455" s="21"/>
      <c r="AN455" s="21"/>
      <c r="AO455" s="21"/>
      <c r="AP455" s="21"/>
      <c r="AQ455" s="21"/>
      <c r="AR455" s="21"/>
      <c r="AS455" s="21"/>
      <c r="AT455" s="180"/>
      <c r="AU455" s="21"/>
      <c r="AV455" s="180"/>
      <c r="AW455" s="21"/>
      <c r="AX455" s="21"/>
      <c r="AY455" s="21"/>
      <c r="AZ455" s="21"/>
      <c r="BA455" s="21"/>
      <c r="BB455" s="20"/>
      <c r="BC455" s="23"/>
      <c r="BD455" s="198"/>
      <c r="BE455" s="29"/>
      <c r="BF455" s="29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84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0"/>
      <c r="AM456" s="21"/>
      <c r="AN456" s="21"/>
      <c r="AO456" s="21"/>
      <c r="AP456" s="21"/>
      <c r="AQ456" s="21"/>
      <c r="AR456" s="21"/>
      <c r="AS456" s="21"/>
      <c r="AT456" s="180"/>
      <c r="AU456" s="21"/>
      <c r="AV456" s="180"/>
      <c r="AW456" s="21"/>
      <c r="AX456" s="21"/>
      <c r="AY456" s="21"/>
      <c r="AZ456" s="21"/>
      <c r="BA456" s="21"/>
      <c r="BB456" s="20"/>
      <c r="BC456" s="23"/>
      <c r="BD456" s="198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84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0"/>
      <c r="AM457" s="21"/>
      <c r="AN457" s="21"/>
      <c r="AO457" s="21"/>
      <c r="AP457" s="21"/>
      <c r="AQ457" s="21"/>
      <c r="AR457" s="21"/>
      <c r="AS457" s="21"/>
      <c r="AT457" s="180"/>
      <c r="AU457" s="21"/>
      <c r="AV457" s="180"/>
      <c r="AW457" s="21"/>
      <c r="AX457" s="21"/>
      <c r="AY457" s="21"/>
      <c r="AZ457" s="21"/>
      <c r="BA457" s="21"/>
      <c r="BB457" s="20"/>
      <c r="BC457" s="23"/>
      <c r="BD457" s="198"/>
      <c r="BE457" s="29"/>
      <c r="BF457" s="29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84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0"/>
      <c r="AM458" s="21"/>
      <c r="AN458" s="21"/>
      <c r="AO458" s="21"/>
      <c r="AP458" s="21"/>
      <c r="AQ458" s="21"/>
      <c r="AR458" s="21"/>
      <c r="AS458" s="21"/>
      <c r="AT458" s="180"/>
      <c r="AU458" s="21"/>
      <c r="AV458" s="180"/>
      <c r="AW458" s="21"/>
      <c r="AX458" s="21"/>
      <c r="AY458" s="21"/>
      <c r="AZ458" s="21"/>
      <c r="BA458" s="21"/>
      <c r="BB458" s="20"/>
      <c r="BC458" s="23"/>
      <c r="BD458" s="198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12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3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198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409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3"/>
      <c r="P460" s="20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198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86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198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80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22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98"/>
      <c r="BE462" s="23"/>
      <c r="BF462" s="23"/>
      <c r="BG462" s="21"/>
      <c r="BH462" s="21"/>
      <c r="BI462" s="21"/>
      <c r="BJ462" s="21"/>
      <c r="BK462" s="21"/>
      <c r="BL462" s="20"/>
      <c r="BM462" s="23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22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0"/>
      <c r="P463" s="20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80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22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0"/>
      <c r="P464" s="20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80"/>
      <c r="BE464" s="21"/>
      <c r="BF464" s="21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57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98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82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198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80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29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80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409.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0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0"/>
      <c r="AI468" s="23"/>
      <c r="AJ468" s="23"/>
      <c r="AK468" s="23"/>
      <c r="AL468" s="198"/>
      <c r="AM468" s="23"/>
      <c r="AN468" s="23"/>
      <c r="AO468" s="21"/>
      <c r="AP468" s="21"/>
      <c r="AQ468" s="21"/>
      <c r="AR468" s="21"/>
      <c r="AS468" s="21"/>
      <c r="AT468" s="198"/>
      <c r="AU468" s="23"/>
      <c r="AV468" s="198"/>
      <c r="AW468" s="23"/>
      <c r="AX468" s="21"/>
      <c r="AY468" s="21"/>
      <c r="AZ468" s="21"/>
      <c r="BA468" s="21"/>
      <c r="BB468" s="20"/>
      <c r="BC468" s="23"/>
      <c r="BD468" s="198"/>
      <c r="BE468" s="23"/>
      <c r="BF468" s="23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41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0"/>
      <c r="AK469" s="23"/>
      <c r="AL469" s="23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0"/>
      <c r="BC469" s="23"/>
      <c r="BD469" s="198"/>
      <c r="BE469" s="23"/>
      <c r="BF469" s="23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4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198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0"/>
      <c r="AK470" s="23"/>
      <c r="AL470" s="23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0"/>
      <c r="BC470" s="23"/>
      <c r="BD470" s="198"/>
      <c r="BE470" s="23"/>
      <c r="BF470" s="23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4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198"/>
      <c r="O471" s="23"/>
      <c r="P471" s="23"/>
      <c r="Q471" s="23"/>
      <c r="R471" s="23"/>
      <c r="S471" s="23"/>
      <c r="T471" s="23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0"/>
      <c r="AK471" s="23"/>
      <c r="AL471" s="23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0"/>
      <c r="BC471" s="23"/>
      <c r="BD471" s="198"/>
      <c r="BE471" s="23"/>
      <c r="BF471" s="23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4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198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0"/>
      <c r="AK472" s="23"/>
      <c r="AL472" s="23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0"/>
      <c r="BC472" s="23"/>
      <c r="BD472" s="198"/>
      <c r="BE472" s="23"/>
      <c r="BF472" s="23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198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0"/>
      <c r="AK473" s="23"/>
      <c r="AL473" s="23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0"/>
      <c r="BC473" s="23"/>
      <c r="BD473" s="198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01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0"/>
      <c r="Q474" s="23"/>
      <c r="R474" s="23"/>
      <c r="S474" s="23"/>
      <c r="T474" s="23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98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0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198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80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0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0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98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01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198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80"/>
      <c r="BE477" s="21"/>
      <c r="BF477" s="21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409.6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0"/>
      <c r="Q478" s="20"/>
      <c r="R478" s="20"/>
      <c r="S478" s="20"/>
      <c r="T478" s="20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80"/>
      <c r="BE478" s="21"/>
      <c r="BF478" s="21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20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3"/>
      <c r="P479" s="20"/>
      <c r="Q479" s="20"/>
      <c r="R479" s="20"/>
      <c r="S479" s="20"/>
      <c r="T479" s="20"/>
      <c r="U479" s="23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80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201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3"/>
      <c r="P480" s="20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0"/>
      <c r="AK480" s="23"/>
      <c r="AL480" s="23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0"/>
      <c r="BC480" s="23"/>
      <c r="BD480" s="198"/>
      <c r="BE480" s="23"/>
      <c r="BF480" s="23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01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3"/>
      <c r="P481" s="20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80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01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0"/>
      <c r="Q482" s="20"/>
      <c r="R482" s="20"/>
      <c r="S482" s="20"/>
      <c r="T482" s="20"/>
      <c r="U482" s="2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80"/>
      <c r="BE482" s="21"/>
      <c r="BF482" s="21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01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198"/>
      <c r="O483" s="28"/>
      <c r="P483" s="18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80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59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98"/>
      <c r="BE484" s="29"/>
      <c r="BF484" s="29"/>
      <c r="BG484" s="21"/>
      <c r="BH484" s="21"/>
      <c r="BI484" s="21"/>
      <c r="BJ484" s="20"/>
      <c r="BK484" s="63"/>
      <c r="BL484" s="29"/>
      <c r="BM484" s="21"/>
      <c r="BN484" s="194"/>
      <c r="BO484" s="24"/>
      <c r="BP484" s="21"/>
      <c r="BQ484" s="21"/>
      <c r="BR484" s="23"/>
      <c r="BS484" s="23"/>
      <c r="BT484" s="24"/>
      <c r="BU484" s="25"/>
    </row>
    <row r="485" spans="1:73" s="22" customFormat="1" ht="244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0"/>
      <c r="P485" s="20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98"/>
      <c r="BE485" s="186"/>
      <c r="BF485" s="29"/>
      <c r="BG485" s="21"/>
      <c r="BH485" s="21"/>
      <c r="BI485" s="21"/>
      <c r="BJ485" s="20"/>
      <c r="BK485" s="63"/>
      <c r="BL485" s="29"/>
      <c r="BM485" s="21"/>
      <c r="BN485" s="194"/>
      <c r="BO485" s="24"/>
      <c r="BP485" s="21"/>
      <c r="BQ485" s="21"/>
      <c r="BR485" s="23"/>
      <c r="BS485" s="23"/>
      <c r="BT485" s="24"/>
      <c r="BU485" s="25"/>
    </row>
    <row r="486" spans="1:73" s="22" customFormat="1" ht="219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63"/>
      <c r="P486" s="63"/>
      <c r="Q486" s="63"/>
      <c r="R486" s="63"/>
      <c r="S486" s="63"/>
      <c r="T486" s="63"/>
      <c r="U486" s="6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85"/>
      <c r="BE486" s="187"/>
      <c r="BF486" s="188"/>
      <c r="BG486" s="21"/>
      <c r="BH486" s="21"/>
      <c r="BI486" s="21"/>
      <c r="BJ486" s="21"/>
      <c r="BK486" s="21"/>
      <c r="BL486" s="21"/>
      <c r="BM486" s="21"/>
      <c r="BN486" s="194"/>
      <c r="BO486" s="24"/>
      <c r="BP486" s="21"/>
      <c r="BQ486" s="21"/>
      <c r="BR486" s="23"/>
      <c r="BS486" s="23"/>
      <c r="BT486" s="24"/>
      <c r="BU486" s="25"/>
    </row>
    <row r="487" spans="1:73" s="22" customFormat="1" ht="219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98"/>
      <c r="BE487" s="29"/>
      <c r="BF487" s="29"/>
      <c r="BG487" s="21"/>
      <c r="BH487" s="21"/>
      <c r="BI487" s="21"/>
      <c r="BJ487" s="21"/>
      <c r="BK487" s="21"/>
      <c r="BL487" s="21"/>
      <c r="BM487" s="21"/>
      <c r="BN487" s="194"/>
      <c r="BO487" s="24"/>
      <c r="BP487" s="21"/>
      <c r="BQ487" s="21"/>
      <c r="BR487" s="23"/>
      <c r="BS487" s="23"/>
      <c r="BT487" s="24"/>
      <c r="BU487" s="25"/>
    </row>
    <row r="488" spans="1:73" s="22" customFormat="1" ht="219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5"/>
      <c r="BE488" s="187"/>
      <c r="BF488" s="188"/>
      <c r="BG488" s="21"/>
      <c r="BH488" s="21"/>
      <c r="BI488" s="21"/>
      <c r="BJ488" s="21"/>
      <c r="BK488" s="21"/>
      <c r="BL488" s="21"/>
      <c r="BM488" s="21"/>
      <c r="BN488" s="194"/>
      <c r="BO488" s="24"/>
      <c r="BP488" s="21"/>
      <c r="BQ488" s="21"/>
      <c r="BR488" s="23"/>
      <c r="BS488" s="23"/>
      <c r="BT488" s="24"/>
      <c r="BU488" s="25"/>
    </row>
    <row r="489" spans="1:73" s="22" customFormat="1" ht="409.6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98"/>
      <c r="BE489" s="29"/>
      <c r="BF489" s="20"/>
      <c r="BG489" s="21"/>
      <c r="BH489" s="21"/>
      <c r="BI489" s="21"/>
      <c r="BJ489" s="21"/>
      <c r="BK489" s="21"/>
      <c r="BL489" s="21"/>
      <c r="BM489" s="21"/>
      <c r="BN489" s="194"/>
      <c r="BO489" s="24"/>
      <c r="BP489" s="21"/>
      <c r="BQ489" s="21"/>
      <c r="BR489" s="23"/>
      <c r="BS489" s="23"/>
      <c r="BT489" s="24"/>
      <c r="BU489" s="25"/>
    </row>
    <row r="490" spans="1:73" s="22" customFormat="1" ht="409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0"/>
      <c r="AI490" s="29"/>
      <c r="AJ490" s="29"/>
      <c r="AK490" s="21"/>
      <c r="AL490" s="198"/>
      <c r="AM490" s="29"/>
      <c r="AN490" s="29"/>
      <c r="AO490" s="21"/>
      <c r="AP490" s="21"/>
      <c r="AQ490" s="21"/>
      <c r="AR490" s="21"/>
      <c r="AS490" s="21"/>
      <c r="AT490" s="198"/>
      <c r="AU490" s="29"/>
      <c r="AV490" s="198"/>
      <c r="AW490" s="29"/>
      <c r="AX490" s="21"/>
      <c r="AY490" s="21"/>
      <c r="AZ490" s="21"/>
      <c r="BA490" s="21"/>
      <c r="BB490" s="21"/>
      <c r="BC490" s="21"/>
      <c r="BD490" s="198"/>
      <c r="BE490" s="29"/>
      <c r="BF490" s="29"/>
      <c r="BG490" s="21"/>
      <c r="BH490" s="21"/>
      <c r="BI490" s="21"/>
      <c r="BJ490" s="21"/>
      <c r="BK490" s="21"/>
      <c r="BL490" s="21"/>
      <c r="BM490" s="21"/>
      <c r="BN490" s="194"/>
      <c r="BO490" s="24"/>
      <c r="BP490" s="21"/>
      <c r="BQ490" s="21"/>
      <c r="BR490" s="23"/>
      <c r="BS490" s="23"/>
      <c r="BT490" s="24"/>
      <c r="BU490" s="25"/>
    </row>
    <row r="491" spans="1:73" s="22" customFormat="1" ht="137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185"/>
      <c r="BE491" s="187"/>
      <c r="BF491" s="188"/>
      <c r="BG491" s="21"/>
      <c r="BH491" s="21"/>
      <c r="BI491" s="21"/>
      <c r="BJ491" s="21"/>
      <c r="BK491" s="21"/>
      <c r="BL491" s="21"/>
      <c r="BM491" s="21"/>
      <c r="BN491" s="194"/>
      <c r="BO491" s="24"/>
      <c r="BP491" s="21"/>
      <c r="BQ491" s="21"/>
      <c r="BR491" s="23"/>
      <c r="BS491" s="23"/>
      <c r="BT491" s="24"/>
      <c r="BU491" s="25"/>
    </row>
    <row r="492" spans="1:73" s="22" customFormat="1" ht="137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85"/>
      <c r="BE492" s="187"/>
      <c r="BF492" s="188"/>
      <c r="BG492" s="21"/>
      <c r="BH492" s="21"/>
      <c r="BI492" s="21"/>
      <c r="BJ492" s="21"/>
      <c r="BK492" s="21"/>
      <c r="BL492" s="21"/>
      <c r="BM492" s="21"/>
      <c r="BN492" s="194"/>
      <c r="BO492" s="24"/>
      <c r="BP492" s="21"/>
      <c r="BQ492" s="21"/>
      <c r="BR492" s="23"/>
      <c r="BS492" s="23"/>
      <c r="BT492" s="24"/>
      <c r="BU492" s="25"/>
    </row>
    <row r="493" spans="1:73" s="22" customFormat="1" ht="137.2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85"/>
      <c r="BE493" s="187"/>
      <c r="BF493" s="188"/>
      <c r="BG493" s="21"/>
      <c r="BH493" s="21"/>
      <c r="BI493" s="21"/>
      <c r="BJ493" s="21"/>
      <c r="BK493" s="21"/>
      <c r="BL493" s="21"/>
      <c r="BM493" s="21"/>
      <c r="BN493" s="194"/>
      <c r="BO493" s="24"/>
      <c r="BP493" s="21"/>
      <c r="BQ493" s="21"/>
      <c r="BR493" s="23"/>
      <c r="BS493" s="23"/>
      <c r="BT493" s="24"/>
      <c r="BU493" s="25"/>
    </row>
    <row r="494" spans="1:73" s="22" customFormat="1" ht="137.2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185"/>
      <c r="BE494" s="187"/>
      <c r="BF494" s="188"/>
      <c r="BG494" s="21"/>
      <c r="BH494" s="21"/>
      <c r="BI494" s="21"/>
      <c r="BJ494" s="21"/>
      <c r="BK494" s="21"/>
      <c r="BL494" s="21"/>
      <c r="BM494" s="21"/>
      <c r="BN494" s="194"/>
      <c r="BO494" s="24"/>
      <c r="BP494" s="21"/>
      <c r="BQ494" s="21"/>
      <c r="BR494" s="23"/>
      <c r="BS494" s="23"/>
      <c r="BT494" s="24"/>
      <c r="BU494" s="25"/>
    </row>
    <row r="495" spans="1:73" s="22" customFormat="1" ht="137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85"/>
      <c r="BE495" s="187"/>
      <c r="BF495" s="188"/>
      <c r="BG495" s="21"/>
      <c r="BH495" s="21"/>
      <c r="BI495" s="21"/>
      <c r="BJ495" s="21"/>
      <c r="BK495" s="21"/>
      <c r="BL495" s="21"/>
      <c r="BM495" s="21"/>
      <c r="BN495" s="194"/>
      <c r="BO495" s="24"/>
      <c r="BP495" s="21"/>
      <c r="BQ495" s="21"/>
      <c r="BR495" s="23"/>
      <c r="BS495" s="23"/>
      <c r="BT495" s="24"/>
      <c r="BU495" s="25"/>
    </row>
    <row r="496" spans="1:73" s="22" customFormat="1" ht="291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0"/>
      <c r="BC496" s="21"/>
      <c r="BD496" s="198"/>
      <c r="BE496" s="29"/>
      <c r="BF496" s="20"/>
      <c r="BG496" s="23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5" s="22" customFormat="1" ht="291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0"/>
      <c r="BC497" s="21"/>
      <c r="BD497" s="198"/>
      <c r="BE497" s="181"/>
      <c r="BF497" s="20"/>
      <c r="BG497" s="23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5" s="22" customFormat="1" ht="197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3"/>
      <c r="Q498" s="23"/>
      <c r="R498" s="23"/>
      <c r="S498" s="23"/>
      <c r="T498" s="23"/>
      <c r="U498" s="20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98"/>
      <c r="BE498" s="20"/>
      <c r="BF498" s="20"/>
      <c r="BG498" s="21"/>
      <c r="BH498" s="21"/>
      <c r="BI498" s="21"/>
      <c r="BJ498" s="21"/>
      <c r="BK498" s="21"/>
      <c r="BL498" s="21"/>
      <c r="BM498" s="21"/>
      <c r="BN498" s="194"/>
      <c r="BO498" s="24"/>
      <c r="BP498" s="21"/>
      <c r="BQ498" s="21"/>
      <c r="BR498" s="23"/>
      <c r="BS498" s="23"/>
      <c r="BT498" s="24"/>
      <c r="BU498" s="25"/>
    </row>
    <row r="499" spans="1:75" s="22" customFormat="1" ht="197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3"/>
      <c r="Q499" s="23"/>
      <c r="R499" s="23"/>
      <c r="S499" s="23"/>
      <c r="T499" s="23"/>
      <c r="U499" s="20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83"/>
      <c r="BE499" s="188"/>
      <c r="BF499" s="188"/>
      <c r="BG499" s="21"/>
      <c r="BH499" s="21"/>
      <c r="BI499" s="21"/>
      <c r="BJ499" s="21"/>
      <c r="BK499" s="21"/>
      <c r="BL499" s="21"/>
      <c r="BM499" s="21"/>
      <c r="BN499" s="194"/>
      <c r="BO499" s="24"/>
      <c r="BP499" s="21"/>
      <c r="BQ499" s="21"/>
      <c r="BR499" s="23"/>
      <c r="BS499" s="23"/>
      <c r="BT499" s="24"/>
      <c r="BU499" s="25"/>
    </row>
    <row r="500" spans="1:75" s="22" customFormat="1" ht="279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189"/>
      <c r="P500" s="189"/>
      <c r="Q500" s="189"/>
      <c r="R500" s="189"/>
      <c r="S500" s="189"/>
      <c r="T500" s="189"/>
      <c r="U500" s="18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98"/>
      <c r="BE500" s="63"/>
      <c r="BF500" s="63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5" s="22" customFormat="1" ht="171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3"/>
      <c r="P501" s="23"/>
      <c r="Q501" s="23"/>
      <c r="R501" s="23"/>
      <c r="S501" s="23"/>
      <c r="T501" s="23"/>
      <c r="U501" s="23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98"/>
      <c r="BE501" s="23"/>
      <c r="BF501" s="23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5" s="22" customFormat="1" ht="129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3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90"/>
      <c r="BE502" s="29"/>
      <c r="BF502" s="29"/>
      <c r="BG502" s="21"/>
      <c r="BH502" s="21"/>
      <c r="BI502" s="21"/>
      <c r="BJ502" s="21"/>
      <c r="BK502" s="21"/>
      <c r="BL502" s="21"/>
      <c r="BM502" s="21"/>
      <c r="BN502" s="194"/>
      <c r="BO502" s="24"/>
      <c r="BP502" s="21"/>
      <c r="BQ502" s="21"/>
      <c r="BR502" s="23"/>
      <c r="BS502" s="23"/>
      <c r="BT502" s="24"/>
      <c r="BU502" s="25"/>
    </row>
    <row r="503" spans="1:75" s="22" customFormat="1" ht="187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9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98"/>
      <c r="BE503" s="23"/>
      <c r="BF503" s="23"/>
      <c r="BG503" s="21"/>
      <c r="BH503" s="21"/>
      <c r="BI503" s="21"/>
      <c r="BJ503" s="21"/>
      <c r="BK503" s="21"/>
      <c r="BL503" s="21"/>
      <c r="BM503" s="23"/>
      <c r="BN503" s="21"/>
      <c r="BO503" s="24"/>
      <c r="BP503" s="21"/>
      <c r="BQ503" s="21"/>
      <c r="BR503" s="21"/>
      <c r="BS503" s="21"/>
      <c r="BT503" s="23"/>
      <c r="BU503" s="24"/>
      <c r="BV503" s="25"/>
      <c r="BW503" s="30"/>
    </row>
    <row r="504" spans="1:75" s="22" customFormat="1" ht="187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198"/>
      <c r="O504" s="28"/>
      <c r="P504" s="18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3"/>
      <c r="BN504" s="21"/>
      <c r="BO504" s="24"/>
      <c r="BP504" s="25"/>
      <c r="BQ504" s="21"/>
      <c r="BR504" s="21"/>
      <c r="BS504" s="21"/>
      <c r="BT504" s="23"/>
      <c r="BU504" s="24"/>
      <c r="BV504" s="25"/>
      <c r="BW504" s="30"/>
    </row>
    <row r="505" spans="1:75" s="22" customFormat="1" ht="409.6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3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3"/>
      <c r="AV505" s="21"/>
      <c r="AW505" s="23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3"/>
      <c r="BN505" s="21"/>
      <c r="BO505" s="24"/>
      <c r="BP505" s="25"/>
      <c r="BQ505" s="21"/>
      <c r="BR505" s="21"/>
      <c r="BS505" s="21"/>
      <c r="BT505" s="23"/>
      <c r="BU505" s="24"/>
      <c r="BV505" s="25"/>
      <c r="BW505" s="30"/>
    </row>
    <row r="506" spans="1:75" s="22" customFormat="1" ht="409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3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198"/>
      <c r="BE506" s="23"/>
      <c r="BF506" s="23"/>
      <c r="BG506" s="21"/>
      <c r="BH506" s="21"/>
      <c r="BI506" s="21"/>
      <c r="BJ506" s="21"/>
      <c r="BK506" s="21"/>
      <c r="BL506" s="21"/>
      <c r="BM506" s="23"/>
      <c r="BN506" s="21"/>
      <c r="BO506" s="24"/>
      <c r="BP506" s="25"/>
      <c r="BQ506" s="21"/>
      <c r="BR506" s="21"/>
      <c r="BS506" s="21"/>
      <c r="BT506" s="23"/>
      <c r="BU506" s="24"/>
      <c r="BV506" s="25"/>
      <c r="BW506" s="30"/>
    </row>
    <row r="507" spans="1:75" s="22" customFormat="1" ht="194.2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198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3"/>
      <c r="BN507" s="21"/>
      <c r="BO507" s="24"/>
      <c r="BP507" s="25"/>
      <c r="BQ507" s="36"/>
      <c r="BR507" s="36"/>
      <c r="BS507" s="36"/>
      <c r="BT507" s="40"/>
      <c r="BU507" s="26"/>
      <c r="BV507" s="36"/>
      <c r="BW507" s="30"/>
    </row>
    <row r="508" spans="1:75" s="22" customFormat="1" ht="219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4"/>
      <c r="BP508" s="25"/>
      <c r="BQ508" s="36"/>
      <c r="BR508" s="36"/>
      <c r="BS508" s="36"/>
      <c r="BT508" s="40"/>
      <c r="BU508" s="26"/>
      <c r="BV508" s="36"/>
      <c r="BW508" s="30"/>
    </row>
    <row r="509" spans="1:75" s="22" customFormat="1" ht="198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181"/>
      <c r="P509" s="181"/>
      <c r="Q509" s="181"/>
      <c r="R509" s="181"/>
      <c r="S509" s="181"/>
      <c r="T509" s="181"/>
      <c r="U509" s="18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3"/>
      <c r="BN509" s="21"/>
      <c r="BO509" s="24"/>
      <c r="BP509" s="25"/>
      <c r="BQ509" s="21"/>
      <c r="BR509" s="21"/>
      <c r="BS509" s="21"/>
      <c r="BT509" s="23"/>
      <c r="BU509" s="24"/>
      <c r="BV509" s="25"/>
      <c r="BW509" s="30"/>
    </row>
    <row r="510" spans="1:75" s="22" customFormat="1" ht="198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20"/>
      <c r="N510" s="21"/>
      <c r="O510" s="23"/>
      <c r="P510" s="23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3"/>
      <c r="BN510" s="21"/>
      <c r="BO510" s="24"/>
      <c r="BP510" s="25"/>
      <c r="BQ510" s="21"/>
      <c r="BR510" s="21"/>
      <c r="BS510" s="21"/>
      <c r="BT510" s="23"/>
      <c r="BU510" s="24"/>
      <c r="BV510" s="25"/>
      <c r="BW510" s="30"/>
    </row>
    <row r="511" spans="1:75" s="22" customFormat="1" ht="198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3"/>
      <c r="BN511" s="21"/>
      <c r="BO511" s="24"/>
      <c r="BP511" s="25"/>
      <c r="BQ511" s="21"/>
      <c r="BR511" s="21"/>
      <c r="BS511" s="21"/>
      <c r="BT511" s="23"/>
      <c r="BU511" s="24"/>
      <c r="BV511" s="25"/>
      <c r="BW511" s="30"/>
    </row>
    <row r="512" spans="1:75" s="22" customFormat="1" ht="146.2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28"/>
      <c r="P512" s="18"/>
      <c r="Q512" s="28"/>
      <c r="R512" s="28"/>
      <c r="S512" s="28"/>
      <c r="T512" s="28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3"/>
      <c r="BN512" s="21"/>
      <c r="BO512" s="24"/>
      <c r="BP512" s="25"/>
      <c r="BQ512" s="21"/>
      <c r="BR512" s="21"/>
      <c r="BS512" s="21"/>
      <c r="BT512" s="23"/>
      <c r="BU512" s="24"/>
      <c r="BV512" s="25"/>
      <c r="BW512" s="30"/>
    </row>
    <row r="513" spans="1:75" s="22" customFormat="1" ht="227.2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3"/>
      <c r="BN513" s="21"/>
      <c r="BO513" s="24"/>
      <c r="BP513" s="25"/>
      <c r="BQ513" s="21"/>
      <c r="BR513" s="21"/>
      <c r="BS513" s="21"/>
      <c r="BT513" s="23"/>
      <c r="BU513" s="24"/>
      <c r="BV513" s="25"/>
      <c r="BW513" s="30"/>
    </row>
    <row r="514" spans="1:75" s="22" customFormat="1" ht="154.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28"/>
      <c r="P514" s="2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3"/>
      <c r="BN514" s="21"/>
      <c r="BO514" s="24"/>
      <c r="BP514" s="25"/>
      <c r="BQ514" s="21"/>
      <c r="BR514" s="21"/>
      <c r="BS514" s="21"/>
      <c r="BT514" s="23"/>
      <c r="BU514" s="24"/>
      <c r="BV514" s="25"/>
      <c r="BW514" s="30"/>
    </row>
    <row r="515" spans="1:75" s="22" customFormat="1" ht="154.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28"/>
      <c r="P515" s="18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3"/>
      <c r="BN515" s="21"/>
      <c r="BO515" s="24"/>
      <c r="BP515" s="25"/>
      <c r="BQ515" s="36"/>
      <c r="BR515" s="36"/>
      <c r="BS515" s="36"/>
      <c r="BT515" s="40"/>
      <c r="BU515" s="26"/>
      <c r="BV515" s="36"/>
      <c r="BW515" s="30"/>
    </row>
    <row r="516" spans="1:75" s="22" customFormat="1" ht="182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23"/>
      <c r="P516" s="23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3"/>
      <c r="BM516" s="21"/>
      <c r="BN516" s="21"/>
      <c r="BO516" s="24"/>
      <c r="BP516" s="25"/>
      <c r="BQ516" s="36"/>
      <c r="BR516" s="36"/>
      <c r="BS516" s="36"/>
      <c r="BT516" s="40"/>
      <c r="BU516" s="26"/>
      <c r="BV516" s="36"/>
      <c r="BW516" s="30"/>
    </row>
    <row r="517" spans="1:75" s="22" customFormat="1" ht="182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3"/>
      <c r="P517" s="23"/>
      <c r="Q517" s="23"/>
      <c r="R517" s="23"/>
      <c r="S517" s="23"/>
      <c r="T517" s="23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5"/>
      <c r="BQ517" s="36"/>
      <c r="BR517" s="36"/>
      <c r="BS517" s="36"/>
      <c r="BT517" s="40"/>
      <c r="BU517" s="26"/>
      <c r="BV517" s="36"/>
      <c r="BW517" s="30"/>
    </row>
    <row r="518" spans="1:75" s="22" customFormat="1" ht="312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8"/>
      <c r="P518" s="2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0"/>
      <c r="BE518" s="21"/>
      <c r="BF518" s="21"/>
      <c r="BG518" s="23"/>
      <c r="BH518" s="21"/>
      <c r="BI518" s="21"/>
      <c r="BJ518" s="21"/>
      <c r="BK518" s="21"/>
      <c r="BL518" s="23"/>
      <c r="BM518" s="21"/>
      <c r="BN518" s="21"/>
      <c r="BO518" s="24"/>
      <c r="BP518" s="25"/>
      <c r="BQ518" s="26"/>
    </row>
    <row r="519" spans="1:75" s="22" customFormat="1" ht="174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3"/>
      <c r="BH519" s="21"/>
      <c r="BI519" s="21"/>
      <c r="BJ519" s="21"/>
      <c r="BK519" s="21"/>
      <c r="BL519" s="23"/>
      <c r="BM519" s="21"/>
      <c r="BN519" s="21"/>
      <c r="BO519" s="24"/>
      <c r="BP519" s="25"/>
      <c r="BQ519" s="26"/>
    </row>
    <row r="520" spans="1:75" s="22" customFormat="1" ht="167.2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3"/>
      <c r="P520" s="23"/>
      <c r="Q520" s="23"/>
      <c r="R520" s="23"/>
      <c r="S520" s="23"/>
      <c r="T520" s="23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180"/>
      <c r="BE520" s="21"/>
      <c r="BF520" s="21"/>
      <c r="BG520" s="23"/>
      <c r="BH520" s="21"/>
      <c r="BI520" s="21"/>
      <c r="BJ520" s="21"/>
      <c r="BK520" s="21"/>
      <c r="BL520" s="23"/>
      <c r="BM520" s="21"/>
      <c r="BN520" s="21"/>
      <c r="BO520" s="24"/>
      <c r="BP520" s="25"/>
      <c r="BQ520" s="26"/>
    </row>
    <row r="521" spans="1:75" s="22" customFormat="1" ht="167.2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23"/>
      <c r="P521" s="23"/>
      <c r="Q521" s="23"/>
      <c r="R521" s="23"/>
      <c r="S521" s="23"/>
      <c r="T521" s="23"/>
      <c r="U521" s="23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3"/>
      <c r="BH521" s="21"/>
      <c r="BI521" s="21"/>
      <c r="BJ521" s="21"/>
      <c r="BK521" s="21"/>
      <c r="BL521" s="23"/>
      <c r="BM521" s="21"/>
      <c r="BN521" s="21"/>
      <c r="BO521" s="24"/>
      <c r="BP521" s="25"/>
      <c r="BQ521" s="26"/>
    </row>
    <row r="522" spans="1:75" s="22" customFormat="1" ht="167.2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3"/>
      <c r="P522" s="23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3"/>
      <c r="BH522" s="21"/>
      <c r="BI522" s="21"/>
      <c r="BJ522" s="21"/>
      <c r="BK522" s="21"/>
      <c r="BL522" s="23"/>
      <c r="BM522" s="21"/>
      <c r="BN522" s="21"/>
      <c r="BO522" s="24"/>
      <c r="BP522" s="25"/>
      <c r="BQ522" s="26"/>
    </row>
    <row r="523" spans="1:75" s="22" customFormat="1" ht="372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18"/>
      <c r="P523" s="18"/>
      <c r="Q523" s="18"/>
      <c r="R523" s="18"/>
      <c r="S523" s="18"/>
      <c r="T523" s="18"/>
      <c r="U523" s="1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1"/>
      <c r="BS523" s="21"/>
    </row>
    <row r="524" spans="1:75" s="22" customFormat="1" ht="257.2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18"/>
      <c r="P524" s="18"/>
      <c r="Q524" s="27"/>
      <c r="R524" s="27"/>
      <c r="S524" s="27"/>
      <c r="T524" s="27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1"/>
      <c r="BS524" s="21"/>
    </row>
    <row r="525" spans="1:75" s="22" customFormat="1" ht="254.2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21"/>
      <c r="O525" s="18"/>
      <c r="P525" s="18"/>
      <c r="Q525" s="27"/>
      <c r="R525" s="27"/>
      <c r="S525" s="27"/>
      <c r="T525" s="27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1"/>
      <c r="BS525" s="21"/>
    </row>
    <row r="526" spans="1:75" s="22" customFormat="1" ht="319.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23"/>
      <c r="P526" s="23"/>
      <c r="Q526" s="23"/>
      <c r="R526" s="23"/>
      <c r="S526" s="23"/>
      <c r="T526" s="23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1"/>
      <c r="BS526" s="21"/>
    </row>
    <row r="527" spans="1:75" s="22" customFormat="1" ht="409.6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18"/>
      <c r="N527" s="18"/>
      <c r="O527" s="28"/>
      <c r="P527" s="1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1"/>
      <c r="BS527" s="21"/>
    </row>
    <row r="528" spans="1:75" s="22" customFormat="1" ht="141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23"/>
      <c r="P528" s="23"/>
      <c r="Q528" s="23"/>
      <c r="R528" s="23"/>
      <c r="S528" s="23"/>
      <c r="T528" s="23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1"/>
      <c r="BS528" s="21"/>
    </row>
    <row r="529" spans="1:73" s="22" customFormat="1" ht="141.7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18"/>
      <c r="M529" s="20"/>
      <c r="N529" s="18"/>
      <c r="O529" s="23"/>
      <c r="P529" s="23"/>
      <c r="Q529" s="23"/>
      <c r="R529" s="23"/>
      <c r="S529" s="23"/>
      <c r="T529" s="23"/>
      <c r="U529" s="23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1"/>
      <c r="BS529" s="21"/>
    </row>
    <row r="530" spans="1:73" s="22" customFormat="1" ht="292.5" customHeight="1" x14ac:dyDescent="0.45">
      <c r="A530" s="17"/>
      <c r="B530" s="18"/>
      <c r="C530" s="176"/>
      <c r="D530" s="19"/>
      <c r="E530" s="19"/>
      <c r="F530" s="20"/>
      <c r="G530" s="18"/>
      <c r="H530" s="18"/>
      <c r="I530" s="18"/>
      <c r="J530" s="18"/>
      <c r="K530" s="18"/>
      <c r="L530" s="18"/>
      <c r="M530" s="20"/>
      <c r="N530" s="21"/>
      <c r="O530" s="27"/>
      <c r="P530" s="18"/>
      <c r="Q530" s="27"/>
      <c r="R530" s="27"/>
      <c r="S530" s="27"/>
      <c r="T530" s="27"/>
      <c r="U530" s="27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1"/>
      <c r="BS530" s="24"/>
      <c r="BT530" s="25"/>
      <c r="BU530" s="26"/>
    </row>
    <row r="531" spans="1:73" s="22" customFormat="1" ht="177" customHeight="1" x14ac:dyDescent="0.45">
      <c r="A531" s="17"/>
      <c r="B531" s="18"/>
      <c r="C531" s="176"/>
      <c r="D531" s="19"/>
      <c r="E531" s="19"/>
      <c r="F531" s="20"/>
      <c r="G531" s="18"/>
      <c r="H531" s="18"/>
      <c r="I531" s="18"/>
      <c r="J531" s="18"/>
      <c r="K531" s="18"/>
      <c r="L531" s="18"/>
      <c r="M531" s="20"/>
      <c r="N531" s="21"/>
      <c r="O531" s="18"/>
      <c r="P531" s="18"/>
      <c r="Q531" s="27"/>
      <c r="R531" s="27"/>
      <c r="S531" s="27"/>
      <c r="T531" s="27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1"/>
      <c r="BP531" s="21"/>
      <c r="BQ531" s="21"/>
      <c r="BR531" s="21"/>
      <c r="BS531" s="24"/>
      <c r="BT531" s="25"/>
      <c r="BU531" s="26"/>
    </row>
  </sheetData>
  <autoFilter ref="A2:BW44"/>
  <mergeCells count="5">
    <mergeCell ref="M247:M248"/>
    <mergeCell ref="J3:J7"/>
    <mergeCell ref="K3:K7"/>
    <mergeCell ref="A1:BT1"/>
    <mergeCell ref="A8:N8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2019-03-28T11:46:29Z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