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шаблон!$A$2:$BW$23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шаблон!$A$1:$BO$34</definedName>
  </definedNames>
  <calcPr calcId="152511"/>
</workbook>
</file>

<file path=xl/calcChain.xml><?xml version="1.0" encoding="utf-8"?>
<calcChain xmlns="http://schemas.openxmlformats.org/spreadsheetml/2006/main">
  <c r="AL29" i="4" l="1"/>
  <c r="V29" i="4"/>
  <c r="W29" i="4"/>
  <c r="X29" i="4"/>
  <c r="Y29" i="4"/>
  <c r="Z29" i="4"/>
  <c r="AA29" i="4"/>
  <c r="AB29" i="4"/>
  <c r="AC29" i="4"/>
  <c r="AD29" i="4"/>
  <c r="AE29" i="4"/>
  <c r="AJ29" i="4"/>
  <c r="AK29" i="4"/>
  <c r="AN29" i="4"/>
  <c r="AO29" i="4"/>
  <c r="AP29" i="4"/>
  <c r="AQ29" i="4"/>
  <c r="AR29" i="4"/>
  <c r="AS29" i="4"/>
  <c r="AV29" i="4"/>
  <c r="AW29" i="4"/>
  <c r="AX29" i="4"/>
  <c r="AY29" i="4"/>
  <c r="AZ29" i="4"/>
  <c r="BA29" i="4"/>
  <c r="BF29" i="4"/>
  <c r="BG29" i="4"/>
  <c r="BH29" i="4"/>
  <c r="BI29" i="4"/>
  <c r="BJ29" i="4"/>
  <c r="BK29" i="4"/>
  <c r="BL29" i="4"/>
  <c r="BM29" i="4"/>
  <c r="U28" i="4" l="1"/>
  <c r="O28" i="4" s="1"/>
  <c r="O27" i="4"/>
  <c r="T27" i="4" s="1"/>
  <c r="U26" i="4"/>
  <c r="AU23" i="4" s="1"/>
  <c r="N26" i="4"/>
  <c r="U25" i="4"/>
  <c r="AM23" i="4" s="1"/>
  <c r="N25" i="4"/>
  <c r="O24" i="4"/>
  <c r="R24" i="4" s="1"/>
  <c r="N24" i="4"/>
  <c r="S23" i="4"/>
  <c r="P23" i="4"/>
  <c r="O25" i="4" l="1"/>
  <c r="O26" i="4"/>
  <c r="O23" i="4" s="1"/>
  <c r="Q24" i="4"/>
  <c r="T24" i="4"/>
  <c r="T23" i="4" s="1"/>
  <c r="R27" i="4"/>
  <c r="R23" i="4" s="1"/>
  <c r="Q27" i="4"/>
  <c r="U27" i="4" l="1"/>
  <c r="BE23" i="4" s="1"/>
  <c r="U24" i="4"/>
  <c r="Q23" i="4"/>
  <c r="U23" i="4" l="1"/>
  <c r="AI23" i="4"/>
  <c r="BN23" i="4" s="1"/>
  <c r="U22" i="4" l="1"/>
  <c r="O22" i="4" s="1"/>
  <c r="O21" i="4"/>
  <c r="T21" i="4" s="1"/>
  <c r="O18" i="4"/>
  <c r="R18" i="4" s="1"/>
  <c r="U20" i="4"/>
  <c r="O20" i="4" s="1"/>
  <c r="N20" i="4"/>
  <c r="U19" i="4"/>
  <c r="AM17" i="4" s="1"/>
  <c r="N19" i="4"/>
  <c r="N18" i="4"/>
  <c r="S17" i="4"/>
  <c r="P17" i="4"/>
  <c r="O19" i="4" l="1"/>
  <c r="AU17" i="4"/>
  <c r="O17" i="4"/>
  <c r="Q18" i="4"/>
  <c r="T18" i="4"/>
  <c r="T17" i="4" s="1"/>
  <c r="R21" i="4"/>
  <c r="R17" i="4" s="1"/>
  <c r="Q21" i="4"/>
  <c r="U21" i="4" s="1"/>
  <c r="BE17" i="4" s="1"/>
  <c r="U18" i="4" l="1"/>
  <c r="Q17" i="4"/>
  <c r="U17" i="4" l="1"/>
  <c r="AI17" i="4"/>
  <c r="U16" i="4"/>
  <c r="O16" i="4" s="1"/>
  <c r="P14" i="4" l="1"/>
  <c r="Q14" i="4"/>
  <c r="R14" i="4"/>
  <c r="S14" i="4"/>
  <c r="T14" i="4"/>
  <c r="U15" i="4" l="1"/>
  <c r="O15" i="4" l="1"/>
  <c r="O14" i="4" s="1"/>
  <c r="U14" i="4"/>
  <c r="BC14" i="4"/>
  <c r="P8" i="4"/>
  <c r="S8" i="4"/>
  <c r="O9" i="4"/>
  <c r="U13" i="4"/>
  <c r="O13" i="4" s="1"/>
  <c r="U12" i="4"/>
  <c r="O12" i="4" s="1"/>
  <c r="N11" i="4"/>
  <c r="N10" i="4"/>
  <c r="U11" i="4"/>
  <c r="O11" i="4" s="1"/>
  <c r="O10" i="4"/>
  <c r="R10" i="4" s="1"/>
  <c r="O8" i="4" l="1"/>
  <c r="T10" i="4"/>
  <c r="Q10" i="4"/>
  <c r="AM8" i="4"/>
  <c r="AM29" i="4" s="1"/>
  <c r="BE8" i="4"/>
  <c r="Q9" i="4"/>
  <c r="T9" i="4"/>
  <c r="T8" i="4" s="1"/>
  <c r="AU8" i="4"/>
  <c r="AU29" i="4" s="1"/>
  <c r="R9" i="4"/>
  <c r="R8" i="4" s="1"/>
  <c r="U10" i="4" l="1"/>
  <c r="AI8" i="4" s="1"/>
  <c r="AI29" i="4" s="1"/>
  <c r="U9" i="4"/>
  <c r="Q8" i="4"/>
  <c r="N9" i="4"/>
  <c r="AG8" i="4" l="1"/>
  <c r="AG29" i="4" s="1"/>
  <c r="U8" i="4"/>
  <c r="U5" i="4"/>
  <c r="O5" i="4" s="1"/>
  <c r="P3" i="4"/>
  <c r="P29" i="4" s="1"/>
  <c r="S3" i="4"/>
  <c r="S29" i="4" s="1"/>
  <c r="U4" i="4"/>
  <c r="U7" i="4"/>
  <c r="O7" i="4" s="1"/>
  <c r="O6" i="4"/>
  <c r="T6" i="4" s="1"/>
  <c r="T3" i="4" s="1"/>
  <c r="T29" i="4" s="1"/>
  <c r="BC3" i="4" l="1"/>
  <c r="BC29" i="4" s="1"/>
  <c r="O4" i="4"/>
  <c r="O3" i="4" s="1"/>
  <c r="O29" i="4" s="1"/>
  <c r="R6" i="4"/>
  <c r="R3" i="4" s="1"/>
  <c r="R29" i="4" s="1"/>
  <c r="Q6" i="4"/>
  <c r="U6" i="4" l="1"/>
  <c r="U3" i="4" s="1"/>
  <c r="U29" i="4" s="1"/>
  <c r="Q3" i="4"/>
  <c r="Q29" i="4" s="1"/>
  <c r="BE3" i="4" l="1"/>
  <c r="BE29" i="4" s="1"/>
  <c r="BN17" i="4"/>
  <c r="BN3" i="4" l="1"/>
  <c r="BN8" i="4" l="1"/>
  <c r="BN29" i="4" s="1"/>
  <c r="BN14" i="4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T70" i="2" s="1"/>
  <c r="N71" i="2"/>
  <c r="N70" i="2" s="1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 s="1"/>
  <c r="M59" i="2"/>
  <c r="N59" i="2"/>
  <c r="S59" i="2" s="1"/>
  <c r="M56" i="2"/>
  <c r="N56" i="2" s="1"/>
  <c r="O46" i="2"/>
  <c r="R46" i="2"/>
  <c r="N48" i="2"/>
  <c r="Q48" i="2" s="1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N35" i="2" s="1"/>
  <c r="O29" i="2"/>
  <c r="R29" i="2"/>
  <c r="Q42" i="2"/>
  <c r="Q41" i="2" s="1"/>
  <c r="P72" i="2"/>
  <c r="P70" i="2" s="1"/>
  <c r="Q72" i="2"/>
  <c r="Q70" i="2" s="1"/>
  <c r="S72" i="2"/>
  <c r="S70" i="2" s="1"/>
  <c r="Q59" i="2"/>
  <c r="P59" i="2"/>
  <c r="P40" i="2"/>
  <c r="N62" i="2"/>
  <c r="Q63" i="2"/>
  <c r="Q62" i="2"/>
  <c r="S36" i="2"/>
  <c r="T72" i="2"/>
  <c r="BB70" i="2" s="1"/>
  <c r="BK70" i="2" s="1"/>
  <c r="P38" i="2"/>
  <c r="T31" i="2"/>
  <c r="AJ29" i="2" s="1"/>
  <c r="T32" i="2"/>
  <c r="AL29" i="2" s="1"/>
  <c r="T33" i="2"/>
  <c r="AR29" i="2" s="1"/>
  <c r="M34" i="2"/>
  <c r="N34" i="2" s="1"/>
  <c r="M33" i="2"/>
  <c r="M32" i="2"/>
  <c r="M31" i="2"/>
  <c r="M30" i="2"/>
  <c r="N30" i="2"/>
  <c r="S30" i="2" s="1"/>
  <c r="O27" i="2"/>
  <c r="R27" i="2"/>
  <c r="M28" i="2"/>
  <c r="N28" i="2"/>
  <c r="N27" i="2" s="1"/>
  <c r="O25" i="2"/>
  <c r="R25" i="2"/>
  <c r="M26" i="2"/>
  <c r="N26" i="2"/>
  <c r="S26" i="2" s="1"/>
  <c r="O23" i="2"/>
  <c r="R23" i="2"/>
  <c r="M24" i="2"/>
  <c r="N24" i="2"/>
  <c r="N23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S28" i="2"/>
  <c r="S27" i="2"/>
  <c r="Q30" i="2"/>
  <c r="P30" i="2"/>
  <c r="P28" i="2"/>
  <c r="P27" i="2" s="1"/>
  <c r="Q28" i="2"/>
  <c r="Q27" i="2" s="1"/>
  <c r="P24" i="2"/>
  <c r="P23" i="2" s="1"/>
  <c r="Q24" i="2"/>
  <c r="Q23" i="2" s="1"/>
  <c r="M44" i="2"/>
  <c r="N44" i="2" s="1"/>
  <c r="R43" i="2"/>
  <c r="O43" i="2"/>
  <c r="M80" i="2"/>
  <c r="T80" i="2"/>
  <c r="N80" i="2" s="1"/>
  <c r="N79" i="2" s="1"/>
  <c r="S79" i="2"/>
  <c r="R79" i="2"/>
  <c r="Q79" i="2"/>
  <c r="P79" i="2"/>
  <c r="O79" i="2"/>
  <c r="M78" i="2"/>
  <c r="N78" i="2"/>
  <c r="N77" i="2" s="1"/>
  <c r="R77" i="2"/>
  <c r="O77" i="2"/>
  <c r="S78" i="2"/>
  <c r="S77" i="2" s="1"/>
  <c r="P78" i="2"/>
  <c r="P77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R3" i="2"/>
  <c r="O3" i="2"/>
  <c r="Q5" i="2"/>
  <c r="Q3" i="2" s="1"/>
  <c r="P5" i="2"/>
  <c r="P3" i="2"/>
  <c r="M86" i="2"/>
  <c r="M85" i="2"/>
  <c r="N86" i="2"/>
  <c r="P86" i="2" s="1"/>
  <c r="N85" i="2"/>
  <c r="S85" i="2" s="1"/>
  <c r="R84" i="2"/>
  <c r="O84" i="2"/>
  <c r="Q86" i="2"/>
  <c r="P85" i="2"/>
  <c r="M61" i="2"/>
  <c r="N61" i="2"/>
  <c r="Q61" i="2" s="1"/>
  <c r="Q60" i="2" s="1"/>
  <c r="R60" i="2"/>
  <c r="O60" i="2"/>
  <c r="M54" i="2"/>
  <c r="N54" i="2"/>
  <c r="S54" i="2" s="1"/>
  <c r="S53" i="2" s="1"/>
  <c r="R53" i="2"/>
  <c r="O53" i="2"/>
  <c r="M20" i="2"/>
  <c r="M19" i="2"/>
  <c r="N20" i="2"/>
  <c r="Q20" i="2" s="1"/>
  <c r="T19" i="2"/>
  <c r="AZ18" i="2" s="1"/>
  <c r="R18" i="2"/>
  <c r="O18" i="2"/>
  <c r="M14" i="2"/>
  <c r="N14" i="2" s="1"/>
  <c r="R13" i="2"/>
  <c r="O13" i="2"/>
  <c r="M7" i="2"/>
  <c r="N7" i="2"/>
  <c r="P7" i="2" s="1"/>
  <c r="S6" i="2"/>
  <c r="R6" i="2"/>
  <c r="O6" i="2"/>
  <c r="N6" i="2"/>
  <c r="N19" i="2"/>
  <c r="N18" i="2" s="1"/>
  <c r="N60" i="2"/>
  <c r="Q54" i="2"/>
  <c r="Q53" i="2" s="1"/>
  <c r="N53" i="2"/>
  <c r="Q7" i="2"/>
  <c r="Q6" i="2" s="1"/>
  <c r="P56" i="2" l="1"/>
  <c r="Q56" i="2"/>
  <c r="Q55" i="2" s="1"/>
  <c r="N55" i="2"/>
  <c r="S56" i="2"/>
  <c r="S55" i="2" s="1"/>
  <c r="T59" i="2"/>
  <c r="BB55" i="2" s="1"/>
  <c r="P48" i="2"/>
  <c r="T48" i="2" s="1"/>
  <c r="BF46" i="2" s="1"/>
  <c r="Q85" i="2"/>
  <c r="Q84" i="2" s="1"/>
  <c r="P9" i="2"/>
  <c r="Q26" i="2"/>
  <c r="Q25" i="2" s="1"/>
  <c r="N25" i="2"/>
  <c r="T40" i="2"/>
  <c r="BB38" i="2" s="1"/>
  <c r="P36" i="2"/>
  <c r="Q37" i="2"/>
  <c r="P42" i="2"/>
  <c r="T78" i="2"/>
  <c r="T30" i="2"/>
  <c r="AF29" i="2" s="1"/>
  <c r="Q36" i="2"/>
  <c r="S20" i="2"/>
  <c r="S18" i="2" s="1"/>
  <c r="P20" i="2"/>
  <c r="P18" i="2" s="1"/>
  <c r="Q78" i="2"/>
  <c r="Q77" i="2" s="1"/>
  <c r="P22" i="2"/>
  <c r="P21" i="2" s="1"/>
  <c r="P26" i="2"/>
  <c r="P25" i="2" s="1"/>
  <c r="N8" i="2"/>
  <c r="S24" i="2"/>
  <c r="S23" i="2" s="1"/>
  <c r="P37" i="2"/>
  <c r="P63" i="2"/>
  <c r="P62" i="2" s="1"/>
  <c r="S42" i="2"/>
  <c r="S41" i="2" s="1"/>
  <c r="Q14" i="2"/>
  <c r="N13" i="2"/>
  <c r="S14" i="2"/>
  <c r="S13" i="2" s="1"/>
  <c r="P14" i="2"/>
  <c r="P13" i="2" s="1"/>
  <c r="Q52" i="2"/>
  <c r="Q51" i="2" s="1"/>
  <c r="N51" i="2"/>
  <c r="P52" i="2"/>
  <c r="S52" i="2"/>
  <c r="S51" i="2" s="1"/>
  <c r="P83" i="2"/>
  <c r="T83" i="2" s="1"/>
  <c r="BF81" i="2" s="1"/>
  <c r="Q83" i="2"/>
  <c r="BB77" i="2"/>
  <c r="BK77" i="2" s="1"/>
  <c r="T77" i="2"/>
  <c r="S17" i="2"/>
  <c r="S16" i="2" s="1"/>
  <c r="P17" i="2"/>
  <c r="N16" i="2"/>
  <c r="Q17" i="2"/>
  <c r="Q16" i="2" s="1"/>
  <c r="S25" i="2"/>
  <c r="S47" i="2"/>
  <c r="S46" i="2" s="1"/>
  <c r="P47" i="2"/>
  <c r="Q47" i="2"/>
  <c r="Q46" i="2" s="1"/>
  <c r="N46" i="2"/>
  <c r="P54" i="2"/>
  <c r="P61" i="2"/>
  <c r="S61" i="2"/>
  <c r="S60" i="2" s="1"/>
  <c r="N84" i="2"/>
  <c r="N4" i="2"/>
  <c r="N3" i="2" s="1"/>
  <c r="AZ3" i="2"/>
  <c r="S50" i="2"/>
  <c r="S49" i="2" s="1"/>
  <c r="Q50" i="2"/>
  <c r="Q49" i="2" s="1"/>
  <c r="N49" i="2"/>
  <c r="P50" i="2"/>
  <c r="S82" i="2"/>
  <c r="S81" i="2" s="1"/>
  <c r="Q82" i="2"/>
  <c r="Q81" i="2" s="1"/>
  <c r="N81" i="2"/>
  <c r="P82" i="2"/>
  <c r="N11" i="2"/>
  <c r="P12" i="2"/>
  <c r="S12" i="2"/>
  <c r="S11" i="2" s="1"/>
  <c r="Q12" i="2"/>
  <c r="Q11" i="2" s="1"/>
  <c r="S34" i="2"/>
  <c r="T34" i="2" s="1"/>
  <c r="Q34" i="2"/>
  <c r="Q29" i="2" s="1"/>
  <c r="N29" i="2"/>
  <c r="P34" i="2"/>
  <c r="P29" i="2" s="1"/>
  <c r="BK38" i="2"/>
  <c r="N73" i="2"/>
  <c r="Q74" i="2"/>
  <c r="Q73" i="2" s="1"/>
  <c r="S74" i="2"/>
  <c r="S73" i="2" s="1"/>
  <c r="P74" i="2"/>
  <c r="T79" i="2"/>
  <c r="BD79" i="2"/>
  <c r="BK79" i="2" s="1"/>
  <c r="T24" i="2"/>
  <c r="T28" i="2"/>
  <c r="Q9" i="2"/>
  <c r="Q8" i="2" s="1"/>
  <c r="P10" i="2"/>
  <c r="T10" i="2" s="1"/>
  <c r="BF8" i="2" s="1"/>
  <c r="Q22" i="2"/>
  <c r="T38" i="2"/>
  <c r="T36" i="2"/>
  <c r="BB35" i="2" s="1"/>
  <c r="Q35" i="2"/>
  <c r="P6" i="2"/>
  <c r="T7" i="2"/>
  <c r="Q18" i="2"/>
  <c r="T86" i="2"/>
  <c r="BF84" i="2" s="1"/>
  <c r="P84" i="2"/>
  <c r="S44" i="2"/>
  <c r="S43" i="2" s="1"/>
  <c r="P44" i="2"/>
  <c r="Q44" i="2"/>
  <c r="Q43" i="2" s="1"/>
  <c r="N43" i="2"/>
  <c r="T9" i="2"/>
  <c r="S8" i="2"/>
  <c r="S62" i="2"/>
  <c r="Q65" i="2"/>
  <c r="N64" i="2"/>
  <c r="S65" i="2"/>
  <c r="P65" i="2"/>
  <c r="Q13" i="2"/>
  <c r="T85" i="2"/>
  <c r="S84" i="2"/>
  <c r="S3" i="2"/>
  <c r="T5" i="2"/>
  <c r="S35" i="2"/>
  <c r="T37" i="2"/>
  <c r="S68" i="2"/>
  <c r="P68" i="2"/>
  <c r="Q68" i="2"/>
  <c r="N75" i="2"/>
  <c r="S76" i="2"/>
  <c r="S75" i="2" s="1"/>
  <c r="Q76" i="2"/>
  <c r="Q75" i="2" s="1"/>
  <c r="P76" i="2"/>
  <c r="T42" i="2" l="1"/>
  <c r="P41" i="2"/>
  <c r="S29" i="2"/>
  <c r="T63" i="2"/>
  <c r="P35" i="2"/>
  <c r="T14" i="2"/>
  <c r="BB13" i="2" s="1"/>
  <c r="BK13" i="2" s="1"/>
  <c r="T20" i="2"/>
  <c r="T26" i="2"/>
  <c r="T56" i="2"/>
  <c r="P55" i="2"/>
  <c r="Q21" i="2"/>
  <c r="T22" i="2"/>
  <c r="BB23" i="2"/>
  <c r="BK23" i="2" s="1"/>
  <c r="T23" i="2"/>
  <c r="P73" i="2"/>
  <c r="T74" i="2"/>
  <c r="P81" i="2"/>
  <c r="T82" i="2"/>
  <c r="P49" i="2"/>
  <c r="T50" i="2"/>
  <c r="P60" i="2"/>
  <c r="T61" i="2"/>
  <c r="P46" i="2"/>
  <c r="T47" i="2"/>
  <c r="BB25" i="2"/>
  <c r="BK25" i="2" s="1"/>
  <c r="T25" i="2"/>
  <c r="P16" i="2"/>
  <c r="T17" i="2"/>
  <c r="T27" i="2"/>
  <c r="BB27" i="2"/>
  <c r="BK27" i="2" s="1"/>
  <c r="P11" i="2"/>
  <c r="T12" i="2"/>
  <c r="P8" i="2"/>
  <c r="P53" i="2"/>
  <c r="T54" i="2"/>
  <c r="P51" i="2"/>
  <c r="T52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T13" i="2" l="1"/>
  <c r="AF55" i="2"/>
  <c r="BK55" i="2" s="1"/>
  <c r="T55" i="2"/>
  <c r="BB41" i="2"/>
  <c r="BK41" i="2" s="1"/>
  <c r="T41" i="2"/>
  <c r="T11" i="2"/>
  <c r="BB11" i="2"/>
  <c r="BK11" i="2" s="1"/>
  <c r="BB16" i="2"/>
  <c r="BK16" i="2" s="1"/>
  <c r="T16" i="2"/>
  <c r="BB46" i="2"/>
  <c r="BK46" i="2" s="1"/>
  <c r="T46" i="2"/>
  <c r="BB60" i="2"/>
  <c r="BK60" i="2" s="1"/>
  <c r="T60" i="2"/>
  <c r="BB49" i="2"/>
  <c r="BK49" i="2" s="1"/>
  <c r="T49" i="2"/>
  <c r="BB81" i="2"/>
  <c r="BK81" i="2" s="1"/>
  <c r="T81" i="2"/>
  <c r="BB73" i="2"/>
  <c r="BK73" i="2" s="1"/>
  <c r="T73" i="2"/>
  <c r="BH21" i="2"/>
  <c r="BK21" i="2" s="1"/>
  <c r="T21" i="2"/>
  <c r="BB51" i="2"/>
  <c r="BK51" i="2" s="1"/>
  <c r="T51" i="2"/>
  <c r="BB53" i="2"/>
  <c r="BK53" i="2" s="1"/>
  <c r="T53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<sst xmlns="http://schemas.openxmlformats.org/spreadsheetml/2006/main" count="559" uniqueCount="400">
  <si>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</si>
  <si>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</si>
  <si>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</si>
  <si>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</si>
  <si>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</si>
  <si>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</si>
  <si>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</si>
  <si>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</si>
  <si>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</si>
  <si>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</si>
  <si>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</si>
  <si>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</si>
  <si>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</si>
  <si>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</si>
  <si>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</si>
  <si>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</si>
  <si>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</si>
  <si>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</si>
  <si>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</si>
  <si>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</si>
  <si>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</si>
  <si>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</si>
  <si>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</si>
  <si>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</si>
  <si>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</si>
  <si>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</si>
  <si>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</si>
  <si>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</si>
  <si>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</si>
  <si>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</si>
  <si>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</si>
  <si>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</si>
  <si>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</si>
  <si>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</si>
  <si>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</si>
  <si>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</si>
  <si>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</si>
  <si>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</si>
  <si>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</si>
  <si>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</si>
  <si>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</si>
  <si>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</si>
  <si>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</si>
  <si>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</si>
  <si>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</si>
  <si>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</si>
  <si>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</si>
  <si>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</si>
  <si>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</si>
  <si>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</si>
  <si>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</si>
  <si>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</si>
  <si>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</si>
  <si>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</si>
  <si>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</si>
  <si>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</si>
  <si>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</si>
  <si>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</si>
  <si>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</si>
  <si>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</si>
  <si>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</si>
  <si>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</si>
  <si>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</si>
  <si>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</si>
  <si>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</si>
  <si>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</si>
  <si>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</si>
  <si>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</si>
  <si>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</si>
  <si>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</si>
  <si>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</si>
  <si>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</si>
  <si>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</si>
  <si>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</si>
  <si>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</si>
  <si>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</si>
  <si>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</si>
  <si>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</si>
  <si>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</si>
  <si>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</si>
  <si>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</si>
  <si>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</si>
  <si>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</si>
  <si>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</si>
  <si>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</si>
  <si>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</si>
  <si>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</si>
  <si>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</si>
  <si>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</si>
  <si>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</si>
  <si>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</si>
  <si>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</si>
  <si>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</si>
  <si>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</si>
  <si>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</si>
  <si>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</si>
  <si>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</si>
  <si>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</si>
  <si>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</si>
  <si>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</si>
  <si>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</si>
  <si>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</si>
  <si>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</si>
  <si>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</si>
  <si>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</si>
  <si>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</si>
  <si>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</si>
  <si>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</si>
  <si>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</si>
  <si>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</si>
  <si>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</si>
  <si>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</si>
  <si>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</si>
  <si>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</si>
  <si>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</si>
  <si>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</si>
  <si>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</si>
  <si>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</si>
  <si>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</si>
  <si>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</si>
  <si>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</si>
  <si>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</si>
  <si>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</si>
  <si>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</si>
  <si>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</si>
  <si>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</si>
  <si>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</si>
  <si>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</si>
  <si>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</si>
  <si>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</si>
  <si>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</si>
  <si>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</si>
  <si>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</si>
  <si>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</si>
  <si>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</si>
  <si>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</si>
  <si>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</si>
  <si>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</si>
  <si>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</si>
  <si>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</si>
  <si>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</si>
  <si>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</si>
  <si>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</si>
  <si>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</si>
  <si>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</si>
  <si>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</si>
  <si>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</si>
  <si>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</si>
  <si>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</si>
  <si>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</si>
  <si>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</si>
  <si>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</si>
  <si>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</si>
  <si>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</si>
  <si>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</si>
  <si>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</si>
  <si>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</si>
  <si>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</si>
  <si>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</si>
  <si>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</si>
  <si>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</si>
  <si>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</si>
  <si>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</si>
  <si>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</si>
  <si>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</si>
  <si>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</si>
  <si>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</si>
  <si>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</si>
  <si>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</si>
  <si>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</si>
  <si>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</si>
  <si>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</si>
  <si>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</si>
  <si>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</si>
  <si>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</si>
  <si>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</si>
  <si>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</si>
  <si>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</si>
  <si>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</si>
  <si>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</si>
  <si>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</si>
  <si>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</si>
  <si>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</si>
  <si>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</si>
  <si>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</si>
  <si>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</si>
  <si>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</si>
  <si>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</si>
  <si>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</si>
  <si>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</si>
  <si>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</si>
  <si>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</si>
  <si>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</si>
  <si>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</si>
  <si>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</si>
  <si>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</si>
  <si>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</si>
  <si>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</si>
  <si>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</si>
  <si>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</si>
  <si>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</si>
  <si>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</si>
  <si>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</si>
  <si>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</si>
  <si>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</si>
  <si>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</si>
  <si>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</si>
  <si>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</si>
  <si>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</si>
  <si>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</si>
  <si>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</si>
  <si>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</si>
  <si>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</si>
  <si>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</si>
  <si>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</si>
  <si>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</si>
  <si>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</si>
  <si>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</si>
  <si>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</si>
  <si>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</si>
  <si>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</si>
  <si>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</si>
  <si>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</si>
  <si>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</si>
  <si>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</si>
  <si>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</si>
  <si>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</si>
  <si>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</si>
  <si>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</si>
  <si>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</si>
  <si>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</si>
  <si>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</si>
  <si>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</si>
  <si>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</si>
  <si>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</si>
  <si>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</si>
  <si>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</si>
  <si>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</si>
  <si>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</si>
  <si>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</si>
  <si>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</si>
  <si>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</si>
  <si>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</si>
  <si>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</si>
  <si>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</si>
  <si>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</si>
  <si>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</si>
  <si>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</si>
  <si>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</si>
  <si>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</si>
  <si>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</si>
  <si>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</si>
  <si>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</si>
  <si>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</si>
  <si>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</si>
  <si>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</si>
  <si>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</si>
  <si>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</si>
  <si>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</si>
  <si>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</si>
  <si>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</si>
  <si>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</si>
  <si>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</si>
  <si>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</si>
  <si>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</si>
  <si>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</si>
  <si>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</si>
  <si>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</si>
  <si>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</si>
  <si>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</si>
  <si>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</si>
  <si>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</si>
  <si>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</si>
  <si>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</si>
  <si>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</si>
  <si>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</si>
  <si>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</si>
  <si>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</si>
  <si>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</si>
  <si>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</si>
  <si>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</si>
  <si>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</si>
  <si>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</si>
  <si>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</si>
  <si>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</si>
  <si>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</si>
  <si>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</si>
  <si>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</si>
  <si>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</si>
  <si>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</si>
  <si>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</si>
  <si>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</si>
  <si>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</si>
  <si>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</si>
  <si>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</si>
  <si>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</si>
  <si>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</si>
  <si>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</si>
  <si>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</si>
  <si>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</si>
  <si>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</si>
  <si>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</si>
  <si>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</si>
  <si>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</si>
  <si>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</si>
  <si>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</si>
  <si>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</si>
  <si>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</si>
  <si>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</si>
  <si>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</si>
  <si>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</si>
  <si>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</si>
  <si>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</si>
  <si>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</si>
  <si>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</si>
  <si>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</si>
  <si>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</si>
  <si>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</si>
  <si>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</si>
  <si>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</si>
  <si>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</si>
  <si>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</si>
  <si>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</si>
  <si>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</si>
  <si>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</si>
  <si>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</si>
  <si>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</si>
  <si>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</si>
  <si>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</si>
  <si>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</si>
  <si>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</si>
  <si>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ФРЭС</t>
  </si>
  <si>
    <t>6</t>
  </si>
  <si>
    <t>12</t>
  </si>
  <si>
    <t>41847119 (ЦЭС-17995/2019)</t>
  </si>
  <si>
    <t>41877584 (СЭС-4220/2019)</t>
  </si>
  <si>
    <t>41861994 (ЦЭС-18172/2019)</t>
  </si>
  <si>
    <t>41862711 (ЮЭС-3978/2019)</t>
  </si>
  <si>
    <t>41865948 (ЦЭС-18056/2019)</t>
  </si>
  <si>
    <t>41847119</t>
  </si>
  <si>
    <t>41877584</t>
  </si>
  <si>
    <t>41861994</t>
  </si>
  <si>
    <t>41862711</t>
  </si>
  <si>
    <t>41865948</t>
  </si>
  <si>
    <t>Чевычелов Андрей Валерьевич</t>
  </si>
  <si>
    <t>Крестьянское хозяйство «Ивановское»</t>
  </si>
  <si>
    <t>ИП Маслов Юрий Николаевич</t>
  </si>
  <si>
    <t>Общество с ограниченной ответственностью «Курск-Агро»</t>
  </si>
  <si>
    <t>Стебленко Вадим Викторович</t>
  </si>
  <si>
    <t>Б.С.РЭС</t>
  </si>
  <si>
    <t>Курская обл., Курский р-н, АОЗТ плодопитомник "Мичуринец"</t>
  </si>
  <si>
    <t>Курская обл., Фатежский р-н, с. Верхний Любаж</t>
  </si>
  <si>
    <t>Курская обл., Золотухинский р-н, с. Фентисово, кад. №46:07:190704:34</t>
  </si>
  <si>
    <t>Курская обл., Большесолдатский район, Любимовский с\с, с. Ефросимовка. кад. № 46:02:051209:71.</t>
  </si>
  <si>
    <t>Курская обл., Медвенский р-н, Нижнереутчанский с/с, х. Большая Радина</t>
  </si>
  <si>
    <t>строительство воздушной линии электропередачи 0,4 кВ самонесущим изолированным проводом – ответвления протяженностью 0,19 км от опоры № 5 существующей ВЛ-0,4 кВ № 2 до границы земельного участка заявителя,                                с увеличением протяженности существующей ВЛ-0,4 кВ (марку и сечение провода, протяженность уточнить при проектировании) (в том числе 0,09 км по техническим условиям Ц-16430);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№2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</si>
  <si>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воздушной линии электропередачи 10 кВ защищенным проводом – ответвления протяженностью 0,025 км от опоры № 69 (номер опоры уточнить при проектировании) ВЛ-10 кВ № 2415 до проектируемой ТП-10/0,4 кВ (точку врезки, марку и сечение провода, протяженность уточнить при проектировании).
10.1.2. Монтаж линейного разъединителя 10 кВ на концевой опоре проектируемого ответвления от ВЛ-10 кВ № 2415  (тип и технические характеристики уточнить при проектировании).
10.1.3. Строительство воздушной линии электропередачи 0,4 кВ самонесущим изолированным проводом (ВЛИ-0,4 кВ)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проектировании).
10.1.4.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
10.2.	 Строительство новых подстанций: строительство трансформаторной подстанции 10/0,4 кВ киоскового типа с одним силовым трансформатором мощностью 100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</si>
  <si>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новых линий электропередачи: строительство воздушной линии электропередачи 10 кВ защищенным проводом – ответвления протяженностью 0,01 км от опоры № 6-43 существующей ВЛ-10 кВ № 243.01 до проектируемой                    ТП-10/0,4 кВ, с увел</t>
  </si>
  <si>
    <t>реконструкция существующей ТП-10/0,4 кВ № 716 в части замены ТП мощностью 63 кВА на ТП киоскового типа мощностью 160 кВА (объем реконструкции уточнить при проектировании).</t>
  </si>
  <si>
    <t>реконструкция существующей ВЛ-10 кВ № 08 в части монтажа совместным подвесом проектируемой ВЛ-0,4 кВ в пролетах опор 18-21, с установкой 4-х дополнительных опор, протяженностью 0,25 км (марку и сечение провода, протяженность уточнить при проектировании</t>
  </si>
  <si>
    <t>реконструкция существующей ВЛ-10 кВ № 2415 в части монтажа ответвительной арматуры в точке врезки (объем реконструкции уточнить при проектировании).</t>
  </si>
  <si>
    <t>Реконструкция объектов электросетевого хозяйства: реконструкция существующей ВЛ-10 кВ № 243.01 в части монтажа ответвительной арматуры в точке врезки (объем реконструкции уточнить при проектировании).</t>
  </si>
  <si>
    <t xml:space="preserve">реконструкция существующей ТП-10/0,4 кВ № 307 в части замены силового трансформатора мощностью 16 кВА на трансформатор мощностью 63 кВА (с заменой защитных и коммутационных аппаратов 10/0,4 кВ) (объем реконструкции уточнить при проектировании).
</t>
  </si>
  <si>
    <t>1) 0,1 км
2) перекидка (3-х фазная)</t>
  </si>
  <si>
    <t>Замена ТП 63 кВА на КТП 160 кВА (со Шкафом АСУЭ в комплекте с УСПД (МЭК-104))</t>
  </si>
  <si>
    <t>Остальной объем в Ц-16430 (Очередь 116 льготники)</t>
  </si>
  <si>
    <t>1) Замена тр-ра 16 кВА на тр-р 63 кВА (с заменой защитных и коммутационных аппаратов 10/0,4 кВ)
2) Монтаж прибора учета в РУ-0,4 кВ</t>
  </si>
  <si>
    <t>1) 0,03 км (с монтажом одной опоры)
2) перекидка (3-х фазная)</t>
  </si>
  <si>
    <t>СТП 25 кВА (со шкафом АСУЭ в комплекте со счетчиком (МЭК-104))</t>
  </si>
  <si>
    <t>КТП 160 кВА (со Шкафом АСУЭ в комплекте с УСПД (МЭК-104))</t>
  </si>
  <si>
    <t>перекидка (3-х фазная)</t>
  </si>
  <si>
    <t>реконструкция существующей ВЛ-10 кВ № 08 в части монтажа совместной подвеской проектируемой ВЛ-0,4 кВ на участке протяженностью 0,25 км (с установкой 4 дополнительных опор ВЛ-10 кВ)</t>
  </si>
  <si>
    <t>0,025 (с монтажом опоры)</t>
  </si>
  <si>
    <t>КТП 100 кВА (со Шкафом АСУЭ в комплекте с УСПД (МЭК-104))</t>
  </si>
  <si>
    <t>1) 0,025 км (с монтажом одной опоры)
2) перекидка (3-х фазная)</t>
  </si>
  <si>
    <t xml:space="preserve"> перекидка (3-х фазная)</t>
  </si>
  <si>
    <t>Демонтаж ТП-63 кВА</t>
  </si>
  <si>
    <t>возврат</t>
  </si>
  <si>
    <t>0,01 (с монтажом 2-х стоечной опоры)</t>
  </si>
  <si>
    <t xml:space="preserve"> Замена тр-ра 16 кВА на тр-р 63 кВА (с заменой защитных и коммутационных аппаратов 10/0,4 кВ)</t>
  </si>
  <si>
    <t>Монтаж прибора учета в РУ-0,4 кВ</t>
  </si>
  <si>
    <t>0,025 с монтажом 1 опоры</t>
  </si>
  <si>
    <t>0,01 (с монтажом опоры 2-х ст.)</t>
  </si>
  <si>
    <t>0,03 с монтажом 1 опоры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</si>
  <si>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153 льготники от 15 до 150 кВт») </t>
  </si>
  <si>
    <t>строительство воздушной линии электропередачи 10 кВ– ответвления протяженностью 0,01 км от опоры № 18 ВЛ-10 кВ № 08 до проектируемой ТП-10/0,4 кВ (точку врезки, марку и сечение провода, протяженность уточнить при проектировании).
Монтаж линейного разъединителя-1 шт.
Монтаж КТП 100 кВА - 1 шт.</t>
  </si>
  <si>
    <t>Заместитель директора по КС</t>
  </si>
  <si>
    <t>Начальник УИ</t>
  </si>
  <si>
    <t>И.о. Начальника УТП</t>
  </si>
  <si>
    <t>Начальник УТР</t>
  </si>
  <si>
    <t>____________________</t>
  </si>
  <si>
    <t>И.Н. Смахтин</t>
  </si>
  <si>
    <t>В.В. Тупицкий</t>
  </si>
  <si>
    <t>М.Ю. Рязанцева</t>
  </si>
  <si>
    <t>В.В. Волошин</t>
  </si>
  <si>
    <t>0,045 (с монтажом дополнительных опор)</t>
  </si>
  <si>
    <t>1) КТП 160 кВА - 1 шт.
2) КТП 100 кВА - 1 шт.
3) СТП 25 кВА - 1 шт.</t>
  </si>
  <si>
    <t>0,255 (с учетом перекидок и дополнительных опор)</t>
  </si>
  <si>
    <t>1) Замена ТП 63 кВА на КТП 160 кВА .
2) Замена тр-ра 16 кВА на тр-р 63 кВА (с заменой защитных и коммутационных аппаратов 10/0,4 кВ и с монтажом прибора учета в РУ-0,4 кВ)</t>
  </si>
  <si>
    <t>реконструкция существующей ВЛ-10 кВ в части монтажа совместной подвеской проектируемой ВЛ-0,4 кВ на участке протяженностью 0,25 км (с установкой 4 дополнительных опор ВЛ-10 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</si>
</sst>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b/>
      <sz val="40"/>
      <name val="Arial"/>
      <family val="2"/>
      <charset val="204"/>
    </font>
    <font>
      <b/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2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14" fontId="17" fillId="0" borderId="7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2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3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0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1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04"/>
  <sheetViews>
    <sheetView tabSelected="1" view="pageBreakPreview" zoomScale="30" zoomScaleNormal="30" zoomScaleSheetLayoutView="30" workbookViewId="0">
      <pane ySplit="2" topLeftCell="A24" activePane="bottomLeft" state="frozen"/>
      <selection pane="bottomLeft" activeCell="BE31" sqref="BE31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1.85546875" style="176" customWidth="1"/>
    <col min="8" max="8" width="23" style="176" hidden="1" customWidth="1"/>
    <col min="9" max="9" width="45.7109375" style="176" customWidth="1"/>
    <col min="10" max="10" width="80.5703125" style="176" customWidth="1"/>
    <col min="11" max="11" width="64.42578125" style="176" customWidth="1"/>
    <col min="12" max="12" width="16" style="176" customWidth="1"/>
    <col min="13" max="13" width="57.140625" style="176" customWidth="1"/>
    <col min="14" max="14" width="65.140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2.1406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128.28515625" style="176" customWidth="1"/>
    <col min="33" max="33" width="28.28515625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3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117.28515625" style="176" customWidth="1"/>
    <col min="55" max="55" width="35.140625" style="176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5.25" customHeight="1" x14ac:dyDescent="0.95">
      <c r="A1" s="230" t="s">
        <v>384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0"/>
      <c r="BG1" s="230"/>
      <c r="BH1" s="230"/>
      <c r="BI1" s="230"/>
      <c r="BJ1" s="230"/>
      <c r="BK1" s="230"/>
      <c r="BL1" s="230"/>
      <c r="BM1" s="230"/>
      <c r="BN1" s="230"/>
      <c r="BO1" s="230"/>
      <c r="BP1" s="230"/>
      <c r="BQ1" s="230"/>
      <c r="BR1" s="230"/>
      <c r="BS1" s="230"/>
      <c r="BT1" s="230"/>
    </row>
    <row r="2" spans="1:73" s="22" customFormat="1" ht="31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271.14999999999998" customHeight="1" x14ac:dyDescent="0.25">
      <c r="A3" s="17" t="s">
        <v>334</v>
      </c>
      <c r="B3" s="18" t="s">
        <v>339</v>
      </c>
      <c r="C3" s="24">
        <v>43719</v>
      </c>
      <c r="D3" s="19">
        <v>11110.665999999999</v>
      </c>
      <c r="E3" s="19">
        <v>11110.665999999999</v>
      </c>
      <c r="F3" s="20">
        <v>75</v>
      </c>
      <c r="G3" s="18" t="s">
        <v>344</v>
      </c>
      <c r="H3" s="18" t="s">
        <v>138</v>
      </c>
      <c r="I3" s="18" t="s">
        <v>350</v>
      </c>
      <c r="J3" s="224" t="s">
        <v>355</v>
      </c>
      <c r="K3" s="224" t="s">
        <v>358</v>
      </c>
      <c r="L3" s="20"/>
      <c r="M3" s="20"/>
      <c r="N3" s="20"/>
      <c r="O3" s="23">
        <f>SUM(O4:O7)</f>
        <v>828.86000000000024</v>
      </c>
      <c r="P3" s="23">
        <f t="shared" ref="P3:U3" si="0">SUM(P4:P7)</f>
        <v>0</v>
      </c>
      <c r="Q3" s="23">
        <f t="shared" si="0"/>
        <v>59.937000000000005</v>
      </c>
      <c r="R3" s="23">
        <f t="shared" si="0"/>
        <v>190.67100000000002</v>
      </c>
      <c r="S3" s="23">
        <f t="shared" si="0"/>
        <v>559.86</v>
      </c>
      <c r="T3" s="23">
        <f t="shared" si="0"/>
        <v>18.391999999999999</v>
      </c>
      <c r="U3" s="23">
        <f t="shared" si="0"/>
        <v>828.86000000000024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0"/>
      <c r="AJ3" s="20"/>
      <c r="AK3" s="21"/>
      <c r="AL3" s="196"/>
      <c r="AM3" s="20"/>
      <c r="AN3" s="20"/>
      <c r="AO3" s="21"/>
      <c r="AP3" s="21"/>
      <c r="AQ3" s="21"/>
      <c r="AR3" s="21"/>
      <c r="AS3" s="21"/>
      <c r="AT3" s="181"/>
      <c r="AU3" s="21"/>
      <c r="AV3" s="21"/>
      <c r="AW3" s="21"/>
      <c r="AX3" s="21"/>
      <c r="AY3" s="21"/>
      <c r="AZ3" s="21"/>
      <c r="BA3" s="21"/>
      <c r="BB3" s="21" t="s">
        <v>364</v>
      </c>
      <c r="BC3" s="21">
        <f>U4+U5</f>
        <v>702.47000000000014</v>
      </c>
      <c r="BD3" s="196" t="s">
        <v>363</v>
      </c>
      <c r="BE3" s="23">
        <f>U6+U7</f>
        <v>126.39</v>
      </c>
      <c r="BF3" s="23"/>
      <c r="BG3" s="20"/>
      <c r="BH3" s="20"/>
      <c r="BI3" s="23"/>
      <c r="BJ3" s="20"/>
      <c r="BK3" s="20"/>
      <c r="BL3" s="23"/>
      <c r="BM3" s="21"/>
      <c r="BN3" s="181">
        <f t="shared" ref="BN3" si="1">W3+Y3+AA3+AC3+AE3+AG3+AI3+AM3+AO3+AQ3+AS3+AU3+AW3+AY3+BA3+BC3+BE3+BG3+BI3+BK3+BM3</f>
        <v>828.86000000000013</v>
      </c>
      <c r="BO3" s="24">
        <v>44085</v>
      </c>
      <c r="BP3" s="21" t="s">
        <v>365</v>
      </c>
      <c r="BQ3" s="21"/>
      <c r="BR3" s="23" t="s">
        <v>333</v>
      </c>
      <c r="BS3" s="23"/>
      <c r="BT3" s="24"/>
      <c r="BU3" s="25"/>
    </row>
    <row r="4" spans="1:73" s="22" customFormat="1" ht="258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5"/>
      <c r="K4" s="225"/>
      <c r="L4" s="20"/>
      <c r="M4" s="231" t="s">
        <v>311</v>
      </c>
      <c r="N4" s="21" t="s">
        <v>376</v>
      </c>
      <c r="O4" s="23">
        <f>U4</f>
        <v>20.82</v>
      </c>
      <c r="P4" s="23"/>
      <c r="Q4" s="23">
        <v>5.56</v>
      </c>
      <c r="R4" s="23">
        <v>15.26</v>
      </c>
      <c r="S4" s="23" t="s">
        <v>377</v>
      </c>
      <c r="T4" s="23">
        <v>0</v>
      </c>
      <c r="U4" s="21">
        <f t="shared" ref="U4:U6" si="2">SUM(Q4:T4)</f>
        <v>20.82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181"/>
      <c r="AU4" s="21"/>
      <c r="AV4" s="21"/>
      <c r="AW4" s="21"/>
      <c r="AX4" s="21"/>
      <c r="AY4" s="21"/>
      <c r="AZ4" s="21"/>
      <c r="BA4" s="21"/>
      <c r="BB4" s="21"/>
      <c r="BC4" s="21"/>
      <c r="BD4" s="196">
        <v>0.1</v>
      </c>
      <c r="BE4" s="23"/>
      <c r="BF4" s="23"/>
      <c r="BG4" s="20"/>
      <c r="BH4" s="20"/>
      <c r="BI4" s="23"/>
      <c r="BJ4" s="20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258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5"/>
      <c r="K5" s="225"/>
      <c r="L5" s="20"/>
      <c r="M5" s="232"/>
      <c r="N5" s="181" t="s">
        <v>369</v>
      </c>
      <c r="O5" s="23">
        <f>U5</f>
        <v>681.65000000000009</v>
      </c>
      <c r="P5" s="23"/>
      <c r="Q5" s="23">
        <v>38.82</v>
      </c>
      <c r="R5" s="23">
        <v>71.64</v>
      </c>
      <c r="S5" s="23">
        <v>559.86</v>
      </c>
      <c r="T5" s="23">
        <v>11.33</v>
      </c>
      <c r="U5" s="21">
        <f t="shared" si="2"/>
        <v>681.65000000000009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181"/>
      <c r="AU5" s="21"/>
      <c r="AV5" s="21"/>
      <c r="AW5" s="21"/>
      <c r="AX5" s="21"/>
      <c r="AY5" s="21"/>
      <c r="AZ5" s="21"/>
      <c r="BA5" s="21"/>
      <c r="BB5" s="21"/>
      <c r="BC5" s="21"/>
      <c r="BD5" s="196">
        <v>2.5000000000000001E-2</v>
      </c>
      <c r="BE5" s="23"/>
      <c r="BF5" s="23"/>
      <c r="BG5" s="20"/>
      <c r="BH5" s="20"/>
      <c r="BI5" s="23"/>
      <c r="BJ5" s="20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258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25"/>
      <c r="K6" s="225"/>
      <c r="L6" s="20"/>
      <c r="M6" s="231" t="s">
        <v>310</v>
      </c>
      <c r="N6" s="196">
        <v>0.1</v>
      </c>
      <c r="O6" s="21">
        <f>N6*1177</f>
        <v>117.7</v>
      </c>
      <c r="P6" s="21"/>
      <c r="Q6" s="21">
        <f>O6*0.11</f>
        <v>12.947000000000001</v>
      </c>
      <c r="R6" s="21">
        <f>O6*0.83</f>
        <v>97.691000000000003</v>
      </c>
      <c r="S6" s="21">
        <v>0</v>
      </c>
      <c r="T6" s="21">
        <f>O6*0.06</f>
        <v>7.0620000000000003</v>
      </c>
      <c r="U6" s="21">
        <f t="shared" si="2"/>
        <v>117.7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1"/>
      <c r="AP6" s="21"/>
      <c r="AQ6" s="21"/>
      <c r="AR6" s="21"/>
      <c r="AS6" s="21"/>
      <c r="AT6" s="181"/>
      <c r="AU6" s="21"/>
      <c r="AV6" s="21"/>
      <c r="AW6" s="21"/>
      <c r="AX6" s="21"/>
      <c r="AY6" s="21"/>
      <c r="AZ6" s="21"/>
      <c r="BA6" s="21"/>
      <c r="BB6" s="21"/>
      <c r="BC6" s="21"/>
      <c r="BD6" s="196"/>
      <c r="BE6" s="23"/>
      <c r="BF6" s="23"/>
      <c r="BG6" s="20"/>
      <c r="BH6" s="20"/>
      <c r="BI6" s="23"/>
      <c r="BJ6" s="20"/>
      <c r="BK6" s="20"/>
      <c r="BL6" s="23"/>
      <c r="BM6" s="21"/>
      <c r="BN6" s="181"/>
      <c r="BO6" s="24"/>
      <c r="BP6" s="21"/>
      <c r="BQ6" s="21"/>
      <c r="BR6" s="23"/>
      <c r="BS6" s="23"/>
      <c r="BT6" s="24"/>
      <c r="BU6" s="25"/>
    </row>
    <row r="7" spans="1:73" s="22" customFormat="1" ht="258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26"/>
      <c r="K7" s="226"/>
      <c r="L7" s="20"/>
      <c r="M7" s="232"/>
      <c r="N7" s="20" t="s">
        <v>375</v>
      </c>
      <c r="O7" s="21">
        <f>U7</f>
        <v>8.69</v>
      </c>
      <c r="P7" s="21"/>
      <c r="Q7" s="21">
        <v>2.61</v>
      </c>
      <c r="R7" s="21">
        <v>6.08</v>
      </c>
      <c r="S7" s="21">
        <v>0</v>
      </c>
      <c r="T7" s="21">
        <v>0</v>
      </c>
      <c r="U7" s="21">
        <f>Q7+R7+S7+T7</f>
        <v>8.69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1"/>
      <c r="AP7" s="21"/>
      <c r="AQ7" s="21"/>
      <c r="AR7" s="21"/>
      <c r="AS7" s="21"/>
      <c r="AT7" s="181"/>
      <c r="AU7" s="21"/>
      <c r="AV7" s="21"/>
      <c r="AW7" s="21"/>
      <c r="AX7" s="21"/>
      <c r="AY7" s="21"/>
      <c r="AZ7" s="21"/>
      <c r="BA7" s="21"/>
      <c r="BB7" s="21"/>
      <c r="BC7" s="21"/>
      <c r="BD7" s="196"/>
      <c r="BE7" s="23"/>
      <c r="BF7" s="23"/>
      <c r="BG7" s="20"/>
      <c r="BH7" s="20"/>
      <c r="BI7" s="23"/>
      <c r="BJ7" s="20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409.6" customHeight="1" x14ac:dyDescent="0.25">
      <c r="A8" s="17" t="s">
        <v>335</v>
      </c>
      <c r="B8" s="18" t="s">
        <v>340</v>
      </c>
      <c r="C8" s="17">
        <v>43739</v>
      </c>
      <c r="D8" s="19">
        <v>67172</v>
      </c>
      <c r="E8" s="19">
        <v>10075.799999999999</v>
      </c>
      <c r="F8" s="20">
        <v>112</v>
      </c>
      <c r="G8" s="18" t="s">
        <v>345</v>
      </c>
      <c r="H8" s="18" t="s">
        <v>331</v>
      </c>
      <c r="I8" s="18" t="s">
        <v>351</v>
      </c>
      <c r="J8" s="224" t="s">
        <v>385</v>
      </c>
      <c r="K8" s="224" t="s">
        <v>359</v>
      </c>
      <c r="L8" s="20"/>
      <c r="M8" s="20"/>
      <c r="N8" s="20"/>
      <c r="O8" s="23">
        <f>SUM(O9:O13)</f>
        <v>1142.7932500000002</v>
      </c>
      <c r="P8" s="23">
        <f t="shared" ref="P8:U8" si="3">SUM(P9:P13)</f>
        <v>0</v>
      </c>
      <c r="Q8" s="23">
        <f t="shared" si="3"/>
        <v>86.389857499999991</v>
      </c>
      <c r="R8" s="23">
        <f t="shared" si="3"/>
        <v>418.59073000000001</v>
      </c>
      <c r="S8" s="23">
        <f t="shared" si="3"/>
        <v>604.03</v>
      </c>
      <c r="T8" s="23">
        <f t="shared" si="3"/>
        <v>33.782662500000001</v>
      </c>
      <c r="U8" s="23">
        <f t="shared" si="3"/>
        <v>1142.7932500000002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 t="s">
        <v>371</v>
      </c>
      <c r="AG8" s="21">
        <f>U9</f>
        <v>312.51325000000003</v>
      </c>
      <c r="AH8" s="21" t="s">
        <v>378</v>
      </c>
      <c r="AI8" s="21">
        <f>U10</f>
        <v>70.94</v>
      </c>
      <c r="AJ8" s="21"/>
      <c r="AK8" s="21"/>
      <c r="AL8" s="21">
        <v>1</v>
      </c>
      <c r="AM8" s="21">
        <f>U11</f>
        <v>69</v>
      </c>
      <c r="AN8" s="21"/>
      <c r="AO8" s="21"/>
      <c r="AP8" s="21"/>
      <c r="AQ8" s="21"/>
      <c r="AR8" s="21"/>
      <c r="AS8" s="21"/>
      <c r="AT8" s="21" t="s">
        <v>369</v>
      </c>
      <c r="AU8" s="21">
        <f>U12</f>
        <v>681.65000000000009</v>
      </c>
      <c r="AV8" s="21"/>
      <c r="AW8" s="21"/>
      <c r="AX8" s="21"/>
      <c r="AY8" s="21"/>
      <c r="AZ8" s="21"/>
      <c r="BA8" s="21"/>
      <c r="BB8" s="20"/>
      <c r="BC8" s="21"/>
      <c r="BD8" s="196" t="s">
        <v>370</v>
      </c>
      <c r="BE8" s="23">
        <f>U13</f>
        <v>8.69</v>
      </c>
      <c r="BF8" s="23"/>
      <c r="BG8" s="20"/>
      <c r="BH8" s="20"/>
      <c r="BI8" s="23"/>
      <c r="BJ8" s="20"/>
      <c r="BK8" s="20"/>
      <c r="BL8" s="23"/>
      <c r="BM8" s="21"/>
      <c r="BN8" s="181">
        <f t="shared" ref="BN8:BN17" si="4">W8+Y8+AA8+AC8+AE8+AG8+AI8+AM8+AO8+AQ8+AS8+AU8+AW8+AY8+BA8+BC8+BE8+BG8+BI8+BK8+BM8</f>
        <v>1142.7932500000002</v>
      </c>
      <c r="BO8" s="24">
        <v>43922</v>
      </c>
      <c r="BP8" s="21" t="s">
        <v>210</v>
      </c>
      <c r="BQ8" s="21"/>
      <c r="BR8" s="23" t="s">
        <v>332</v>
      </c>
      <c r="BS8" s="23"/>
      <c r="BT8" s="24"/>
      <c r="BU8" s="25"/>
    </row>
    <row r="9" spans="1:73" s="22" customFormat="1" ht="324.60000000000002" customHeight="1" x14ac:dyDescent="0.25">
      <c r="A9" s="17"/>
      <c r="B9" s="18"/>
      <c r="C9" s="17"/>
      <c r="D9" s="19"/>
      <c r="E9" s="19"/>
      <c r="F9" s="20"/>
      <c r="G9" s="18"/>
      <c r="H9" s="18"/>
      <c r="I9" s="18"/>
      <c r="J9" s="226"/>
      <c r="K9" s="226"/>
      <c r="L9" s="20"/>
      <c r="M9" s="20" t="s">
        <v>315</v>
      </c>
      <c r="N9" s="21" t="str">
        <f>AF8</f>
        <v>реконструкция существующей ВЛ-10 кВ № 08 в части монтажа совместной подвеской проектируемой ВЛ-0,4 кВ на участке протяженностью 0,25 км (с установкой 4 дополнительных опор ВЛ-10 кВ)</v>
      </c>
      <c r="O9" s="23">
        <f>(0.25*785.253)+(4*29.05)</f>
        <v>312.51325000000003</v>
      </c>
      <c r="P9" s="23"/>
      <c r="Q9" s="21">
        <f>O9*0.11</f>
        <v>34.376457500000001</v>
      </c>
      <c r="R9" s="21">
        <f>O9*0.84</f>
        <v>262.51113000000004</v>
      </c>
      <c r="S9" s="21">
        <v>0</v>
      </c>
      <c r="T9" s="21">
        <f>O9*0.05</f>
        <v>15.625662500000002</v>
      </c>
      <c r="U9" s="21">
        <f>SUM(Q9:T9)</f>
        <v>312.51325000000003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0"/>
      <c r="BC9" s="21"/>
      <c r="BD9" s="196">
        <v>2.5000000000000001E-2</v>
      </c>
      <c r="BE9" s="23"/>
      <c r="BF9" s="23"/>
      <c r="BG9" s="20"/>
      <c r="BH9" s="20"/>
      <c r="BI9" s="23"/>
      <c r="BJ9" s="20"/>
      <c r="BK9" s="20"/>
      <c r="BL9" s="23"/>
      <c r="BM9" s="21"/>
      <c r="BN9" s="181"/>
      <c r="BO9" s="24"/>
      <c r="BP9" s="21"/>
      <c r="BQ9" s="21"/>
      <c r="BR9" s="23"/>
      <c r="BS9" s="23"/>
      <c r="BT9" s="24"/>
      <c r="BU9" s="25"/>
    </row>
    <row r="10" spans="1:73" s="22" customFormat="1" ht="171" customHeight="1" x14ac:dyDescent="0.25">
      <c r="A10" s="17"/>
      <c r="B10" s="18"/>
      <c r="C10" s="17"/>
      <c r="D10" s="19"/>
      <c r="E10" s="19"/>
      <c r="F10" s="20"/>
      <c r="G10" s="18"/>
      <c r="H10" s="18"/>
      <c r="I10" s="18"/>
      <c r="J10" s="18"/>
      <c r="K10" s="18"/>
      <c r="L10" s="20"/>
      <c r="M10" s="20" t="s">
        <v>314</v>
      </c>
      <c r="N10" s="181" t="str">
        <f>AH8</f>
        <v>0,01 (с монтажом 2-х стоечной опоры)</v>
      </c>
      <c r="O10" s="20">
        <f>(0.01*1284)+(2*29.05)</f>
        <v>70.94</v>
      </c>
      <c r="P10" s="20"/>
      <c r="Q10" s="21">
        <f>O10*0.11</f>
        <v>7.8033999999999999</v>
      </c>
      <c r="R10" s="21">
        <f>O10*0.84</f>
        <v>59.589599999999997</v>
      </c>
      <c r="S10" s="21">
        <v>0</v>
      </c>
      <c r="T10" s="21">
        <f>O10*0.05</f>
        <v>3.5470000000000002</v>
      </c>
      <c r="U10" s="21">
        <f>SUM(Q10:T10)</f>
        <v>70.94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0"/>
      <c r="BC10" s="21"/>
      <c r="BD10" s="196"/>
      <c r="BE10" s="23"/>
      <c r="BF10" s="23"/>
      <c r="BG10" s="20"/>
      <c r="BH10" s="20"/>
      <c r="BI10" s="23"/>
      <c r="BJ10" s="20"/>
      <c r="BK10" s="20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171" customHeight="1" x14ac:dyDescent="0.25">
      <c r="A11" s="17"/>
      <c r="B11" s="18"/>
      <c r="C11" s="17"/>
      <c r="D11" s="19"/>
      <c r="E11" s="19"/>
      <c r="F11" s="20"/>
      <c r="G11" s="18"/>
      <c r="H11" s="18"/>
      <c r="I11" s="18"/>
      <c r="J11" s="18"/>
      <c r="K11" s="18"/>
      <c r="L11" s="20"/>
      <c r="M11" s="20" t="s">
        <v>316</v>
      </c>
      <c r="N11" s="181">
        <f>AL8</f>
        <v>1</v>
      </c>
      <c r="O11" s="21">
        <f>U11</f>
        <v>69</v>
      </c>
      <c r="P11" s="20"/>
      <c r="Q11" s="21">
        <v>2.78</v>
      </c>
      <c r="R11" s="21">
        <v>18.77</v>
      </c>
      <c r="S11" s="21">
        <v>44.17</v>
      </c>
      <c r="T11" s="21">
        <v>3.28</v>
      </c>
      <c r="U11" s="21">
        <f>SUM(Q11:T11)</f>
        <v>69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0"/>
      <c r="BC11" s="21"/>
      <c r="BD11" s="196"/>
      <c r="BE11" s="23"/>
      <c r="BF11" s="23"/>
      <c r="BG11" s="20"/>
      <c r="BH11" s="20"/>
      <c r="BI11" s="23"/>
      <c r="BJ11" s="20"/>
      <c r="BK11" s="20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171" customHeight="1" x14ac:dyDescent="0.25">
      <c r="A12" s="17"/>
      <c r="B12" s="18"/>
      <c r="C12" s="17"/>
      <c r="D12" s="19"/>
      <c r="E12" s="19"/>
      <c r="F12" s="20"/>
      <c r="G12" s="18"/>
      <c r="H12" s="18"/>
      <c r="I12" s="18"/>
      <c r="J12" s="18"/>
      <c r="K12" s="18"/>
      <c r="L12" s="20"/>
      <c r="M12" s="20" t="s">
        <v>318</v>
      </c>
      <c r="N12" s="181" t="s">
        <v>369</v>
      </c>
      <c r="O12" s="23">
        <f>U12</f>
        <v>681.65000000000009</v>
      </c>
      <c r="P12" s="23"/>
      <c r="Q12" s="23">
        <v>38.82</v>
      </c>
      <c r="R12" s="23">
        <v>71.64</v>
      </c>
      <c r="S12" s="23">
        <v>559.86</v>
      </c>
      <c r="T12" s="23">
        <v>11.33</v>
      </c>
      <c r="U12" s="21">
        <f t="shared" ref="U12" si="5">SUM(Q12:T12)</f>
        <v>681.65000000000009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0"/>
      <c r="BC12" s="21"/>
      <c r="BD12" s="196"/>
      <c r="BE12" s="23"/>
      <c r="BF12" s="23"/>
      <c r="BG12" s="20"/>
      <c r="BH12" s="20"/>
      <c r="BI12" s="23"/>
      <c r="BJ12" s="20"/>
      <c r="BK12" s="20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171" customHeight="1" x14ac:dyDescent="0.25">
      <c r="A13" s="17"/>
      <c r="B13" s="18"/>
      <c r="C13" s="17"/>
      <c r="D13" s="19"/>
      <c r="E13" s="19"/>
      <c r="F13" s="20"/>
      <c r="G13" s="18"/>
      <c r="H13" s="18"/>
      <c r="I13" s="18"/>
      <c r="J13" s="18"/>
      <c r="K13" s="18"/>
      <c r="L13" s="20"/>
      <c r="M13" s="20" t="s">
        <v>310</v>
      </c>
      <c r="N13" s="20" t="s">
        <v>375</v>
      </c>
      <c r="O13" s="21">
        <f>U13</f>
        <v>8.69</v>
      </c>
      <c r="P13" s="21"/>
      <c r="Q13" s="21">
        <v>2.61</v>
      </c>
      <c r="R13" s="21">
        <v>6.08</v>
      </c>
      <c r="S13" s="21">
        <v>0</v>
      </c>
      <c r="T13" s="21">
        <v>0</v>
      </c>
      <c r="U13" s="21">
        <f>Q13+R13+S13+T13</f>
        <v>8.69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0"/>
      <c r="BC13" s="21"/>
      <c r="BD13" s="196"/>
      <c r="BE13" s="23"/>
      <c r="BF13" s="23"/>
      <c r="BG13" s="20"/>
      <c r="BH13" s="20"/>
      <c r="BI13" s="23"/>
      <c r="BJ13" s="20"/>
      <c r="BK13" s="20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409.5" customHeight="1" x14ac:dyDescent="0.25">
      <c r="A14" s="17" t="s">
        <v>336</v>
      </c>
      <c r="B14" s="18" t="s">
        <v>341</v>
      </c>
      <c r="C14" s="17">
        <v>43712</v>
      </c>
      <c r="D14" s="19">
        <v>20991.25</v>
      </c>
      <c r="E14" s="19">
        <v>20991.249965999999</v>
      </c>
      <c r="F14" s="20">
        <v>35</v>
      </c>
      <c r="G14" s="18" t="s">
        <v>346</v>
      </c>
      <c r="H14" s="18" t="s">
        <v>139</v>
      </c>
      <c r="I14" s="18" t="s">
        <v>352</v>
      </c>
      <c r="J14" s="18" t="s">
        <v>174</v>
      </c>
      <c r="K14" s="224" t="s">
        <v>362</v>
      </c>
      <c r="L14" s="20"/>
      <c r="M14" s="20"/>
      <c r="N14" s="20"/>
      <c r="O14" s="23">
        <f>SUM(O15:O16)</f>
        <v>341.82</v>
      </c>
      <c r="P14" s="23">
        <f t="shared" ref="P14:U14" si="6">SUM(P15:P16)</f>
        <v>0</v>
      </c>
      <c r="Q14" s="23">
        <f t="shared" si="6"/>
        <v>37.400000000000006</v>
      </c>
      <c r="R14" s="23">
        <f t="shared" si="6"/>
        <v>29.31</v>
      </c>
      <c r="S14" s="23">
        <f t="shared" si="6"/>
        <v>267.26</v>
      </c>
      <c r="T14" s="23">
        <f t="shared" si="6"/>
        <v>7.85</v>
      </c>
      <c r="U14" s="23">
        <f t="shared" si="6"/>
        <v>341.82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 t="s">
        <v>366</v>
      </c>
      <c r="BC14" s="21">
        <f>U15+U16</f>
        <v>341.82</v>
      </c>
      <c r="BD14" s="196"/>
      <c r="BE14" s="23"/>
      <c r="BF14" s="23"/>
      <c r="BG14" s="20"/>
      <c r="BH14" s="20"/>
      <c r="BI14" s="23"/>
      <c r="BJ14" s="20"/>
      <c r="BK14" s="20"/>
      <c r="BL14" s="23"/>
      <c r="BM14" s="21"/>
      <c r="BN14" s="181">
        <f t="shared" si="4"/>
        <v>341.82</v>
      </c>
      <c r="BO14" s="24">
        <v>43894</v>
      </c>
      <c r="BP14" s="21" t="s">
        <v>210</v>
      </c>
      <c r="BQ14" s="21"/>
      <c r="BR14" s="23" t="s">
        <v>332</v>
      </c>
      <c r="BS14" s="23"/>
      <c r="BT14" s="24"/>
      <c r="BU14" s="25"/>
    </row>
    <row r="15" spans="1:73" s="22" customFormat="1" ht="210.6" customHeight="1" x14ac:dyDescent="0.25">
      <c r="A15" s="17"/>
      <c r="B15" s="18"/>
      <c r="C15" s="17"/>
      <c r="D15" s="19"/>
      <c r="E15" s="19"/>
      <c r="F15" s="20"/>
      <c r="G15" s="18"/>
      <c r="H15" s="18"/>
      <c r="I15" s="18"/>
      <c r="J15" s="18"/>
      <c r="K15" s="225"/>
      <c r="L15" s="20"/>
      <c r="M15" s="231" t="s">
        <v>311</v>
      </c>
      <c r="N15" s="20" t="s">
        <v>379</v>
      </c>
      <c r="O15" s="23">
        <f>U15</f>
        <v>316.26</v>
      </c>
      <c r="P15" s="23"/>
      <c r="Q15" s="23">
        <v>35.950000000000003</v>
      </c>
      <c r="R15" s="23">
        <v>28.09</v>
      </c>
      <c r="S15" s="23">
        <v>252.22</v>
      </c>
      <c r="T15" s="23">
        <v>0</v>
      </c>
      <c r="U15" s="23">
        <f>SUM(Q15:T15)</f>
        <v>316.26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196"/>
      <c r="BE15" s="23"/>
      <c r="BF15" s="23"/>
      <c r="BG15" s="20"/>
      <c r="BH15" s="20"/>
      <c r="BI15" s="23"/>
      <c r="BJ15" s="20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124.9" customHeight="1" x14ac:dyDescent="0.25">
      <c r="A16" s="17"/>
      <c r="B16" s="18"/>
      <c r="C16" s="17"/>
      <c r="D16" s="19"/>
      <c r="E16" s="19"/>
      <c r="F16" s="20"/>
      <c r="G16" s="18"/>
      <c r="H16" s="18"/>
      <c r="I16" s="18"/>
      <c r="J16" s="18"/>
      <c r="K16" s="226"/>
      <c r="L16" s="20"/>
      <c r="M16" s="232"/>
      <c r="N16" s="20" t="s">
        <v>380</v>
      </c>
      <c r="O16" s="23">
        <f>U16</f>
        <v>25.560000000000002</v>
      </c>
      <c r="P16" s="23"/>
      <c r="Q16" s="23">
        <v>1.45</v>
      </c>
      <c r="R16" s="23">
        <v>1.22</v>
      </c>
      <c r="S16" s="23">
        <v>15.04</v>
      </c>
      <c r="T16" s="23">
        <v>7.85</v>
      </c>
      <c r="U16" s="23">
        <f>SUM(Q16:T16)</f>
        <v>25.560000000000002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6"/>
      <c r="BE16" s="23"/>
      <c r="BF16" s="23"/>
      <c r="BG16" s="20"/>
      <c r="BH16" s="20"/>
      <c r="BI16" s="23"/>
      <c r="BJ16" s="20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409.6" customHeight="1" x14ac:dyDescent="0.25">
      <c r="A17" s="17" t="s">
        <v>337</v>
      </c>
      <c r="B17" s="18" t="s">
        <v>342</v>
      </c>
      <c r="C17" s="17">
        <v>43705</v>
      </c>
      <c r="D17" s="19">
        <v>41982.5</v>
      </c>
      <c r="E17" s="19">
        <v>6297.375</v>
      </c>
      <c r="F17" s="20">
        <v>70</v>
      </c>
      <c r="G17" s="18" t="s">
        <v>347</v>
      </c>
      <c r="H17" s="18" t="s">
        <v>349</v>
      </c>
      <c r="I17" s="18" t="s">
        <v>353</v>
      </c>
      <c r="J17" s="224" t="s">
        <v>356</v>
      </c>
      <c r="K17" s="18" t="s">
        <v>360</v>
      </c>
      <c r="L17" s="20"/>
      <c r="M17" s="20"/>
      <c r="N17" s="20"/>
      <c r="O17" s="21">
        <f>SUM(O18:O22)</f>
        <v>843.75500000000011</v>
      </c>
      <c r="P17" s="21">
        <f t="shared" ref="P17:U17" si="7">SUM(P18:P22)</f>
        <v>0</v>
      </c>
      <c r="Q17" s="21">
        <f t="shared" si="7"/>
        <v>56.419450000000005</v>
      </c>
      <c r="R17" s="21">
        <f t="shared" si="7"/>
        <v>189.22735000000003</v>
      </c>
      <c r="S17" s="21">
        <f t="shared" si="7"/>
        <v>577.44999999999993</v>
      </c>
      <c r="T17" s="21">
        <f t="shared" si="7"/>
        <v>20.658200000000001</v>
      </c>
      <c r="U17" s="21">
        <f t="shared" si="7"/>
        <v>843.75500000000011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 t="s">
        <v>372</v>
      </c>
      <c r="AI17" s="21">
        <f>U18</f>
        <v>61.15</v>
      </c>
      <c r="AJ17" s="21"/>
      <c r="AK17" s="21"/>
      <c r="AL17" s="21">
        <v>1</v>
      </c>
      <c r="AM17" s="21">
        <f>U19</f>
        <v>69</v>
      </c>
      <c r="AN17" s="21"/>
      <c r="AO17" s="21"/>
      <c r="AP17" s="21"/>
      <c r="AQ17" s="21"/>
      <c r="AR17" s="21"/>
      <c r="AS17" s="21"/>
      <c r="AT17" s="21" t="s">
        <v>373</v>
      </c>
      <c r="AU17" s="21">
        <f>U20</f>
        <v>655.07000000000005</v>
      </c>
      <c r="AV17" s="21"/>
      <c r="AW17" s="21"/>
      <c r="AX17" s="21"/>
      <c r="AY17" s="21"/>
      <c r="AZ17" s="21"/>
      <c r="BA17" s="21"/>
      <c r="BB17" s="21"/>
      <c r="BC17" s="21"/>
      <c r="BD17" s="196" t="s">
        <v>374</v>
      </c>
      <c r="BE17" s="23">
        <f>U21+U22</f>
        <v>58.534999999999997</v>
      </c>
      <c r="BF17" s="23"/>
      <c r="BG17" s="20"/>
      <c r="BH17" s="20"/>
      <c r="BI17" s="23"/>
      <c r="BJ17" s="20"/>
      <c r="BK17" s="20"/>
      <c r="BL17" s="23"/>
      <c r="BM17" s="21"/>
      <c r="BN17" s="181">
        <f t="shared" si="4"/>
        <v>843.755</v>
      </c>
      <c r="BO17" s="24">
        <v>43889</v>
      </c>
      <c r="BP17" s="21" t="s">
        <v>210</v>
      </c>
      <c r="BQ17" s="21"/>
      <c r="BR17" s="23" t="s">
        <v>332</v>
      </c>
      <c r="BS17" s="23"/>
      <c r="BT17" s="24"/>
      <c r="BU17" s="25"/>
    </row>
    <row r="18" spans="1:73" s="22" customFormat="1" ht="382.5" customHeight="1" x14ac:dyDescent="0.25">
      <c r="A18" s="17"/>
      <c r="B18" s="18"/>
      <c r="C18" s="17"/>
      <c r="D18" s="19"/>
      <c r="E18" s="19"/>
      <c r="F18" s="20"/>
      <c r="G18" s="18"/>
      <c r="H18" s="18"/>
      <c r="I18" s="18"/>
      <c r="J18" s="225"/>
      <c r="K18" s="18"/>
      <c r="L18" s="20"/>
      <c r="M18" s="20" t="s">
        <v>314</v>
      </c>
      <c r="N18" s="196" t="str">
        <f>AH17</f>
        <v>0,025 (с монтажом опоры)</v>
      </c>
      <c r="O18" s="20">
        <f>(0.025*1284)+(1*29.05)</f>
        <v>61.150000000000006</v>
      </c>
      <c r="P18" s="20"/>
      <c r="Q18" s="21">
        <f>O18*0.11</f>
        <v>6.7265000000000006</v>
      </c>
      <c r="R18" s="21">
        <f>O18*0.84</f>
        <v>51.366</v>
      </c>
      <c r="S18" s="21">
        <v>0</v>
      </c>
      <c r="T18" s="21">
        <f>O18*0.05</f>
        <v>3.0575000000000006</v>
      </c>
      <c r="U18" s="21">
        <f>SUM(Q18:T18)</f>
        <v>61.15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196">
        <v>2.5000000000000001E-2</v>
      </c>
      <c r="BE18" s="23"/>
      <c r="BF18" s="23"/>
      <c r="BG18" s="20"/>
      <c r="BH18" s="20"/>
      <c r="BI18" s="23"/>
      <c r="BJ18" s="20"/>
      <c r="BK18" s="20"/>
      <c r="BL18" s="23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382.5" customHeight="1" x14ac:dyDescent="0.25">
      <c r="A19" s="17"/>
      <c r="B19" s="18"/>
      <c r="C19" s="17"/>
      <c r="D19" s="19"/>
      <c r="E19" s="19"/>
      <c r="F19" s="20"/>
      <c r="G19" s="18"/>
      <c r="H19" s="18"/>
      <c r="I19" s="18"/>
      <c r="J19" s="225"/>
      <c r="K19" s="18"/>
      <c r="L19" s="20"/>
      <c r="M19" s="20" t="s">
        <v>316</v>
      </c>
      <c r="N19" s="196">
        <f>AL17</f>
        <v>1</v>
      </c>
      <c r="O19" s="21">
        <f>U19</f>
        <v>69</v>
      </c>
      <c r="P19" s="20"/>
      <c r="Q19" s="21">
        <v>2.78</v>
      </c>
      <c r="R19" s="21">
        <v>18.77</v>
      </c>
      <c r="S19" s="21">
        <v>44.17</v>
      </c>
      <c r="T19" s="21">
        <v>3.28</v>
      </c>
      <c r="U19" s="21">
        <f>SUM(Q19:T19)</f>
        <v>69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196">
        <v>2.5000000000000001E-2</v>
      </c>
      <c r="BE19" s="23"/>
      <c r="BF19" s="23"/>
      <c r="BG19" s="20"/>
      <c r="BH19" s="20"/>
      <c r="BI19" s="23"/>
      <c r="BJ19" s="20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382.5" customHeight="1" x14ac:dyDescent="0.25">
      <c r="A20" s="17"/>
      <c r="B20" s="18"/>
      <c r="C20" s="17"/>
      <c r="D20" s="19"/>
      <c r="E20" s="19"/>
      <c r="F20" s="20"/>
      <c r="G20" s="18"/>
      <c r="H20" s="18"/>
      <c r="I20" s="18"/>
      <c r="J20" s="225"/>
      <c r="K20" s="18"/>
      <c r="L20" s="20"/>
      <c r="M20" s="195" t="s">
        <v>318</v>
      </c>
      <c r="N20" s="21" t="str">
        <f>AT17</f>
        <v>КТП 100 кВА (со Шкафом АСУЭ в комплекте с УСПД (МЭК-104))</v>
      </c>
      <c r="O20" s="21">
        <f>U20</f>
        <v>655.07000000000005</v>
      </c>
      <c r="P20" s="20"/>
      <c r="Q20" s="21">
        <v>38.82</v>
      </c>
      <c r="R20" s="21">
        <v>71.64</v>
      </c>
      <c r="S20" s="21">
        <v>533.28</v>
      </c>
      <c r="T20" s="21">
        <v>11.33</v>
      </c>
      <c r="U20" s="21">
        <f>SUM(Q20:T20)</f>
        <v>655.07000000000005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6"/>
      <c r="BE20" s="23"/>
      <c r="BF20" s="23"/>
      <c r="BG20" s="20"/>
      <c r="BH20" s="20"/>
      <c r="BI20" s="23"/>
      <c r="BJ20" s="20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382.5" customHeight="1" x14ac:dyDescent="0.25">
      <c r="A21" s="17"/>
      <c r="B21" s="18"/>
      <c r="C21" s="17"/>
      <c r="D21" s="19"/>
      <c r="E21" s="19"/>
      <c r="F21" s="20"/>
      <c r="G21" s="18"/>
      <c r="H21" s="18"/>
      <c r="I21" s="18"/>
      <c r="J21" s="225"/>
      <c r="K21" s="18"/>
      <c r="L21" s="20"/>
      <c r="M21" s="231" t="s">
        <v>310</v>
      </c>
      <c r="N21" s="196" t="s">
        <v>381</v>
      </c>
      <c r="O21" s="21">
        <f>(0.025*1177)+20.42</f>
        <v>49.844999999999999</v>
      </c>
      <c r="P21" s="21"/>
      <c r="Q21" s="21">
        <f>O21*0.11</f>
        <v>5.4829499999999998</v>
      </c>
      <c r="R21" s="21">
        <f>O21*0.83</f>
        <v>41.37135</v>
      </c>
      <c r="S21" s="21">
        <v>0</v>
      </c>
      <c r="T21" s="21">
        <f>O21*0.06</f>
        <v>2.9906999999999999</v>
      </c>
      <c r="U21" s="21">
        <f t="shared" ref="U21" si="8">SUM(Q21:T21)</f>
        <v>49.844999999999999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6"/>
      <c r="BE21" s="23"/>
      <c r="BF21" s="23"/>
      <c r="BG21" s="20"/>
      <c r="BH21" s="20"/>
      <c r="BI21" s="23"/>
      <c r="BJ21" s="20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382.5" customHeight="1" x14ac:dyDescent="0.25">
      <c r="A22" s="17"/>
      <c r="B22" s="18"/>
      <c r="C22" s="17"/>
      <c r="D22" s="19"/>
      <c r="E22" s="19"/>
      <c r="F22" s="20"/>
      <c r="G22" s="18"/>
      <c r="H22" s="18"/>
      <c r="I22" s="18"/>
      <c r="J22" s="226"/>
      <c r="K22" s="18"/>
      <c r="L22" s="20"/>
      <c r="M22" s="232"/>
      <c r="N22" s="20" t="s">
        <v>375</v>
      </c>
      <c r="O22" s="21">
        <f>U22</f>
        <v>8.69</v>
      </c>
      <c r="P22" s="21"/>
      <c r="Q22" s="21">
        <v>2.61</v>
      </c>
      <c r="R22" s="21">
        <v>6.08</v>
      </c>
      <c r="S22" s="21">
        <v>0</v>
      </c>
      <c r="T22" s="21">
        <v>0</v>
      </c>
      <c r="U22" s="21">
        <f>Q22+R22+S22+T22</f>
        <v>8.69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6"/>
      <c r="BE22" s="23"/>
      <c r="BF22" s="23"/>
      <c r="BG22" s="20"/>
      <c r="BH22" s="20"/>
      <c r="BI22" s="23"/>
      <c r="BJ22" s="20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187.5" customHeight="1" x14ac:dyDescent="0.25">
      <c r="A23" s="17" t="s">
        <v>338</v>
      </c>
      <c r="B23" s="18" t="s">
        <v>343</v>
      </c>
      <c r="C23" s="17">
        <v>43738</v>
      </c>
      <c r="D23" s="19">
        <v>11995</v>
      </c>
      <c r="E23" s="19"/>
      <c r="F23" s="20">
        <v>20</v>
      </c>
      <c r="G23" s="18" t="s">
        <v>348</v>
      </c>
      <c r="H23" s="18" t="s">
        <v>137</v>
      </c>
      <c r="I23" s="18" t="s">
        <v>354</v>
      </c>
      <c r="J23" s="224" t="s">
        <v>357</v>
      </c>
      <c r="K23" s="224" t="s">
        <v>361</v>
      </c>
      <c r="L23" s="20"/>
      <c r="M23" s="20"/>
      <c r="N23" s="20"/>
      <c r="O23" s="21">
        <f>SUM(O24:O28)</f>
        <v>630.18000000000006</v>
      </c>
      <c r="P23" s="21">
        <f t="shared" ref="P23:U23" si="9">SUM(P24:P28)</f>
        <v>0</v>
      </c>
      <c r="Q23" s="21">
        <f t="shared" si="9"/>
        <v>55.273699999999998</v>
      </c>
      <c r="R23" s="21">
        <f t="shared" si="9"/>
        <v>194.81550000000001</v>
      </c>
      <c r="S23" s="21">
        <f t="shared" si="9"/>
        <v>342.41</v>
      </c>
      <c r="T23" s="21">
        <f t="shared" si="9"/>
        <v>37.680800000000005</v>
      </c>
      <c r="U23" s="21">
        <f t="shared" si="9"/>
        <v>630.18000000000006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 t="s">
        <v>382</v>
      </c>
      <c r="AI23" s="21">
        <f>U24</f>
        <v>70.94</v>
      </c>
      <c r="AJ23" s="21"/>
      <c r="AK23" s="21"/>
      <c r="AL23" s="21">
        <v>1</v>
      </c>
      <c r="AM23" s="21">
        <f>U25</f>
        <v>69</v>
      </c>
      <c r="AN23" s="21"/>
      <c r="AO23" s="21"/>
      <c r="AP23" s="20"/>
      <c r="AQ23" s="23"/>
      <c r="AR23" s="20"/>
      <c r="AS23" s="21"/>
      <c r="AT23" s="21" t="s">
        <v>368</v>
      </c>
      <c r="AU23" s="21">
        <f>U26</f>
        <v>425.82</v>
      </c>
      <c r="AV23" s="21"/>
      <c r="AW23" s="21"/>
      <c r="AX23" s="21"/>
      <c r="AY23" s="21"/>
      <c r="AZ23" s="21"/>
      <c r="BA23" s="21"/>
      <c r="BB23" s="20"/>
      <c r="BC23" s="23"/>
      <c r="BD23" s="196" t="s">
        <v>367</v>
      </c>
      <c r="BE23" s="23">
        <f>U27+U28</f>
        <v>64.42</v>
      </c>
      <c r="BF23" s="20"/>
      <c r="BG23" s="20"/>
      <c r="BH23" s="20"/>
      <c r="BI23" s="23"/>
      <c r="BJ23" s="20"/>
      <c r="BK23" s="20"/>
      <c r="BL23" s="23"/>
      <c r="BM23" s="21"/>
      <c r="BN23" s="181">
        <f>AI23+AM23+AU23+BE23</f>
        <v>630.17999999999995</v>
      </c>
      <c r="BO23" s="24">
        <v>44104</v>
      </c>
      <c r="BP23" s="21" t="s">
        <v>210</v>
      </c>
      <c r="BQ23" s="21"/>
      <c r="BR23" s="23" t="s">
        <v>333</v>
      </c>
      <c r="BS23" s="23"/>
      <c r="BT23" s="24"/>
      <c r="BU23" s="25"/>
    </row>
    <row r="24" spans="1:73" s="22" customFormat="1" ht="134.2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225"/>
      <c r="K24" s="225"/>
      <c r="L24" s="20"/>
      <c r="M24" s="20" t="s">
        <v>314</v>
      </c>
      <c r="N24" s="196" t="str">
        <f>AH23</f>
        <v>0,01 (с монтажом опоры 2-х ст.)</v>
      </c>
      <c r="O24" s="20">
        <f>(0.01*1284)+(2*29.05)</f>
        <v>70.94</v>
      </c>
      <c r="P24" s="20"/>
      <c r="Q24" s="21">
        <f>O24*0.11</f>
        <v>7.8033999999999999</v>
      </c>
      <c r="R24" s="21">
        <f>O24*0.84</f>
        <v>59.589599999999997</v>
      </c>
      <c r="S24" s="21">
        <v>0</v>
      </c>
      <c r="T24" s="21">
        <f>O24*0.05</f>
        <v>3.5470000000000002</v>
      </c>
      <c r="U24" s="21">
        <f>SUM(Q24:T24)</f>
        <v>70.94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0"/>
      <c r="AK24" s="21"/>
      <c r="AL24" s="196"/>
      <c r="AM24" s="20"/>
      <c r="AN24" s="20"/>
      <c r="AO24" s="21"/>
      <c r="AP24" s="21"/>
      <c r="AQ24" s="21"/>
      <c r="AR24" s="21"/>
      <c r="AS24" s="21"/>
      <c r="AT24" s="196"/>
      <c r="AU24" s="20"/>
      <c r="AV24" s="21"/>
      <c r="AW24" s="21"/>
      <c r="AX24" s="21"/>
      <c r="AY24" s="21"/>
      <c r="AZ24" s="21"/>
      <c r="BA24" s="21"/>
      <c r="BB24" s="21"/>
      <c r="BC24" s="21"/>
      <c r="BD24" s="196">
        <v>0.03</v>
      </c>
      <c r="BE24" s="23"/>
      <c r="BF24" s="20"/>
      <c r="BG24" s="23"/>
      <c r="BH24" s="20"/>
      <c r="BI24" s="23"/>
      <c r="BJ24" s="20"/>
      <c r="BK24" s="23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34.2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225"/>
      <c r="K25" s="225"/>
      <c r="L25" s="20"/>
      <c r="M25" s="20" t="s">
        <v>316</v>
      </c>
      <c r="N25" s="196">
        <f>AL23</f>
        <v>1</v>
      </c>
      <c r="O25" s="21">
        <f>U25</f>
        <v>69</v>
      </c>
      <c r="P25" s="20"/>
      <c r="Q25" s="21">
        <v>2.78</v>
      </c>
      <c r="R25" s="21">
        <v>18.77</v>
      </c>
      <c r="S25" s="21">
        <v>44.17</v>
      </c>
      <c r="T25" s="21">
        <v>3.28</v>
      </c>
      <c r="U25" s="21">
        <f>SUM(Q25:T25)</f>
        <v>69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0"/>
      <c r="AK25" s="21"/>
      <c r="AL25" s="196"/>
      <c r="AM25" s="20"/>
      <c r="AN25" s="20"/>
      <c r="AO25" s="21"/>
      <c r="AP25" s="21"/>
      <c r="AQ25" s="21"/>
      <c r="AR25" s="21"/>
      <c r="AS25" s="21"/>
      <c r="AT25" s="196"/>
      <c r="AU25" s="20"/>
      <c r="AV25" s="21"/>
      <c r="AW25" s="21"/>
      <c r="AX25" s="21"/>
      <c r="AY25" s="21"/>
      <c r="AZ25" s="21"/>
      <c r="BA25" s="21"/>
      <c r="BB25" s="21"/>
      <c r="BC25" s="21"/>
      <c r="BD25" s="196">
        <v>2.5000000000000001E-2</v>
      </c>
      <c r="BE25" s="23"/>
      <c r="BF25" s="20"/>
      <c r="BG25" s="23"/>
      <c r="BH25" s="20"/>
      <c r="BI25" s="23"/>
      <c r="BJ25" s="20"/>
      <c r="BK25" s="23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34.2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225"/>
      <c r="K26" s="225"/>
      <c r="L26" s="20"/>
      <c r="M26" s="195" t="s">
        <v>318</v>
      </c>
      <c r="N26" s="21" t="str">
        <f>AT23</f>
        <v>СТП 25 кВА (со шкафом АСУЭ в комплекте со счетчиком (МЭК-104))</v>
      </c>
      <c r="O26" s="21">
        <f>U26</f>
        <v>425.82</v>
      </c>
      <c r="P26" s="20"/>
      <c r="Q26" s="21">
        <v>35.950000000000003</v>
      </c>
      <c r="R26" s="21">
        <v>64.12</v>
      </c>
      <c r="S26" s="21">
        <v>298.24</v>
      </c>
      <c r="T26" s="21">
        <v>27.51</v>
      </c>
      <c r="U26" s="21">
        <f>SUM(Q26:T26)</f>
        <v>425.82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0"/>
      <c r="AK26" s="21"/>
      <c r="AL26" s="196"/>
      <c r="AM26" s="20"/>
      <c r="AN26" s="20"/>
      <c r="AO26" s="21"/>
      <c r="AP26" s="21"/>
      <c r="AQ26" s="21"/>
      <c r="AR26" s="21"/>
      <c r="AS26" s="21"/>
      <c r="AT26" s="196"/>
      <c r="AU26" s="20"/>
      <c r="AV26" s="21"/>
      <c r="AW26" s="21"/>
      <c r="AX26" s="21"/>
      <c r="AY26" s="21"/>
      <c r="AZ26" s="21"/>
      <c r="BA26" s="21"/>
      <c r="BB26" s="21"/>
      <c r="BC26" s="21"/>
      <c r="BD26" s="196"/>
      <c r="BE26" s="23"/>
      <c r="BF26" s="20"/>
      <c r="BG26" s="23"/>
      <c r="BH26" s="20"/>
      <c r="BI26" s="23"/>
      <c r="BJ26" s="20"/>
      <c r="BK26" s="23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34.2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225"/>
      <c r="K27" s="225"/>
      <c r="L27" s="20"/>
      <c r="M27" s="231" t="s">
        <v>310</v>
      </c>
      <c r="N27" s="196" t="s">
        <v>383</v>
      </c>
      <c r="O27" s="21">
        <f>(0.03*1177)+20.42</f>
        <v>55.73</v>
      </c>
      <c r="P27" s="21"/>
      <c r="Q27" s="21">
        <f>O27*0.11</f>
        <v>6.1303000000000001</v>
      </c>
      <c r="R27" s="21">
        <f>O27*0.83</f>
        <v>46.255899999999997</v>
      </c>
      <c r="S27" s="21">
        <v>0</v>
      </c>
      <c r="T27" s="21">
        <f>O27*0.06</f>
        <v>3.3437999999999999</v>
      </c>
      <c r="U27" s="21">
        <f t="shared" ref="U27" si="10">SUM(Q27:T27)</f>
        <v>55.73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0"/>
      <c r="AK27" s="21"/>
      <c r="AL27" s="196"/>
      <c r="AM27" s="20"/>
      <c r="AN27" s="20"/>
      <c r="AO27" s="21"/>
      <c r="AP27" s="21"/>
      <c r="AQ27" s="21"/>
      <c r="AR27" s="21"/>
      <c r="AS27" s="21"/>
      <c r="AT27" s="196"/>
      <c r="AU27" s="20"/>
      <c r="AV27" s="21"/>
      <c r="AW27" s="21"/>
      <c r="AX27" s="21"/>
      <c r="AY27" s="21"/>
      <c r="AZ27" s="21"/>
      <c r="BA27" s="21"/>
      <c r="BB27" s="21"/>
      <c r="BC27" s="21"/>
      <c r="BD27" s="196"/>
      <c r="BE27" s="23"/>
      <c r="BF27" s="20"/>
      <c r="BG27" s="23"/>
      <c r="BH27" s="20"/>
      <c r="BI27" s="23"/>
      <c r="BJ27" s="20"/>
      <c r="BK27" s="23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34.2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226"/>
      <c r="K28" s="226"/>
      <c r="L28" s="20"/>
      <c r="M28" s="232"/>
      <c r="N28" s="20" t="s">
        <v>375</v>
      </c>
      <c r="O28" s="21">
        <f>U28</f>
        <v>8.69</v>
      </c>
      <c r="P28" s="21"/>
      <c r="Q28" s="21">
        <v>2.61</v>
      </c>
      <c r="R28" s="21">
        <v>6.08</v>
      </c>
      <c r="S28" s="21">
        <v>0</v>
      </c>
      <c r="T28" s="21">
        <v>0</v>
      </c>
      <c r="U28" s="21">
        <f>Q28+R28+S28+T28</f>
        <v>8.69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0"/>
      <c r="AK28" s="21"/>
      <c r="AL28" s="196"/>
      <c r="AM28" s="20"/>
      <c r="AN28" s="20"/>
      <c r="AO28" s="21"/>
      <c r="AP28" s="21"/>
      <c r="AQ28" s="21"/>
      <c r="AR28" s="21"/>
      <c r="AS28" s="21"/>
      <c r="AT28" s="196"/>
      <c r="AU28" s="20"/>
      <c r="AV28" s="21"/>
      <c r="AW28" s="21"/>
      <c r="AX28" s="21"/>
      <c r="AY28" s="21"/>
      <c r="AZ28" s="21"/>
      <c r="BA28" s="21"/>
      <c r="BB28" s="21"/>
      <c r="BC28" s="21"/>
      <c r="BD28" s="196"/>
      <c r="BE28" s="23"/>
      <c r="BF28" s="20"/>
      <c r="BG28" s="23"/>
      <c r="BH28" s="20"/>
      <c r="BI28" s="23"/>
      <c r="BJ28" s="20"/>
      <c r="BK28" s="23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19" customFormat="1" ht="409.6" customHeight="1" x14ac:dyDescent="0.25">
      <c r="A29" s="227" t="s">
        <v>39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9"/>
      <c r="O29" s="212">
        <f>O3+O8+O14+O17+O23</f>
        <v>3787.4082500000004</v>
      </c>
      <c r="P29" s="212">
        <f t="shared" ref="P29:BN29" si="11">P3+P8+P14+P17+P23</f>
        <v>0</v>
      </c>
      <c r="Q29" s="212">
        <f t="shared" si="11"/>
        <v>295.4200075</v>
      </c>
      <c r="R29" s="212">
        <f t="shared" si="11"/>
        <v>1022.61458</v>
      </c>
      <c r="S29" s="212">
        <f t="shared" si="11"/>
        <v>2351.0099999999998</v>
      </c>
      <c r="T29" s="212">
        <f t="shared" si="11"/>
        <v>118.3636625</v>
      </c>
      <c r="U29" s="212">
        <f t="shared" si="11"/>
        <v>3787.4082500000004</v>
      </c>
      <c r="V29" s="212">
        <f t="shared" si="11"/>
        <v>0</v>
      </c>
      <c r="W29" s="212">
        <f t="shared" si="11"/>
        <v>0</v>
      </c>
      <c r="X29" s="212">
        <f t="shared" si="11"/>
        <v>0</v>
      </c>
      <c r="Y29" s="212">
        <f t="shared" si="11"/>
        <v>0</v>
      </c>
      <c r="Z29" s="212">
        <f t="shared" si="11"/>
        <v>0</v>
      </c>
      <c r="AA29" s="212">
        <f t="shared" si="11"/>
        <v>0</v>
      </c>
      <c r="AB29" s="212">
        <f t="shared" si="11"/>
        <v>0</v>
      </c>
      <c r="AC29" s="212">
        <f t="shared" si="11"/>
        <v>0</v>
      </c>
      <c r="AD29" s="212">
        <f t="shared" si="11"/>
        <v>0</v>
      </c>
      <c r="AE29" s="212">
        <f t="shared" si="11"/>
        <v>0</v>
      </c>
      <c r="AF29" s="212" t="s">
        <v>399</v>
      </c>
      <c r="AG29" s="212">
        <f t="shared" si="11"/>
        <v>312.51325000000003</v>
      </c>
      <c r="AH29" s="212" t="s">
        <v>395</v>
      </c>
      <c r="AI29" s="212">
        <f t="shared" si="11"/>
        <v>203.03</v>
      </c>
      <c r="AJ29" s="212">
        <f t="shared" si="11"/>
        <v>0</v>
      </c>
      <c r="AK29" s="212">
        <f t="shared" si="11"/>
        <v>0</v>
      </c>
      <c r="AL29" s="212">
        <f>AL3+AL8+AL14+AL17+AL23</f>
        <v>3</v>
      </c>
      <c r="AM29" s="212">
        <f t="shared" si="11"/>
        <v>207</v>
      </c>
      <c r="AN29" s="212">
        <f t="shared" si="11"/>
        <v>0</v>
      </c>
      <c r="AO29" s="212">
        <f t="shared" si="11"/>
        <v>0</v>
      </c>
      <c r="AP29" s="212">
        <f t="shared" si="11"/>
        <v>0</v>
      </c>
      <c r="AQ29" s="212">
        <f t="shared" si="11"/>
        <v>0</v>
      </c>
      <c r="AR29" s="212">
        <f t="shared" si="11"/>
        <v>0</v>
      </c>
      <c r="AS29" s="212">
        <f t="shared" si="11"/>
        <v>0</v>
      </c>
      <c r="AT29" s="212" t="s">
        <v>396</v>
      </c>
      <c r="AU29" s="212">
        <f t="shared" si="11"/>
        <v>1762.5400000000002</v>
      </c>
      <c r="AV29" s="212">
        <f t="shared" si="11"/>
        <v>0</v>
      </c>
      <c r="AW29" s="212">
        <f t="shared" si="11"/>
        <v>0</v>
      </c>
      <c r="AX29" s="212">
        <f t="shared" si="11"/>
        <v>0</v>
      </c>
      <c r="AY29" s="212">
        <f t="shared" si="11"/>
        <v>0</v>
      </c>
      <c r="AZ29" s="212">
        <f t="shared" si="11"/>
        <v>0</v>
      </c>
      <c r="BA29" s="212">
        <f t="shared" si="11"/>
        <v>0</v>
      </c>
      <c r="BB29" s="212" t="s">
        <v>398</v>
      </c>
      <c r="BC29" s="212">
        <f t="shared" si="11"/>
        <v>1044.2900000000002</v>
      </c>
      <c r="BD29" s="212" t="s">
        <v>397</v>
      </c>
      <c r="BE29" s="212">
        <f t="shared" si="11"/>
        <v>258.03500000000003</v>
      </c>
      <c r="BF29" s="212">
        <f t="shared" si="11"/>
        <v>0</v>
      </c>
      <c r="BG29" s="212">
        <f t="shared" si="11"/>
        <v>0</v>
      </c>
      <c r="BH29" s="212">
        <f t="shared" si="11"/>
        <v>0</v>
      </c>
      <c r="BI29" s="212">
        <f t="shared" si="11"/>
        <v>0</v>
      </c>
      <c r="BJ29" s="212">
        <f t="shared" si="11"/>
        <v>0</v>
      </c>
      <c r="BK29" s="212">
        <f t="shared" si="11"/>
        <v>0</v>
      </c>
      <c r="BL29" s="212">
        <f t="shared" si="11"/>
        <v>0</v>
      </c>
      <c r="BM29" s="212">
        <f t="shared" si="11"/>
        <v>0</v>
      </c>
      <c r="BN29" s="212">
        <f t="shared" si="11"/>
        <v>3787.4082500000004</v>
      </c>
      <c r="BO29" s="213"/>
      <c r="BP29" s="214"/>
      <c r="BQ29" s="215"/>
      <c r="BR29" s="216"/>
      <c r="BS29" s="216"/>
      <c r="BT29" s="217"/>
      <c r="BU29" s="218"/>
    </row>
    <row r="30" spans="1:73" s="22" customFormat="1" ht="122.25" customHeight="1" x14ac:dyDescent="0.25">
      <c r="A30" s="204"/>
      <c r="B30" s="205"/>
      <c r="C30" s="205"/>
      <c r="D30" s="206"/>
      <c r="E30" s="206"/>
      <c r="F30" s="207"/>
      <c r="G30" s="205"/>
      <c r="H30" s="205"/>
      <c r="I30" s="205"/>
      <c r="J30" s="205"/>
      <c r="K30" s="205"/>
      <c r="L30" s="207"/>
      <c r="M30" s="207"/>
      <c r="N30" s="207"/>
      <c r="O30" s="208"/>
      <c r="P30" s="208"/>
      <c r="Q30" s="208"/>
      <c r="R30" s="208"/>
      <c r="S30" s="208"/>
      <c r="T30" s="208"/>
      <c r="U30" s="208"/>
      <c r="V30" s="209"/>
      <c r="W30" s="209"/>
      <c r="X30" s="209"/>
      <c r="Y30" s="209"/>
      <c r="Z30" s="209"/>
      <c r="AA30" s="209"/>
      <c r="AB30" s="209"/>
      <c r="AC30" s="209"/>
      <c r="AD30" s="209"/>
      <c r="AE30" s="209"/>
      <c r="AF30" s="209"/>
      <c r="AG30" s="209"/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7"/>
      <c r="BE30" s="207"/>
      <c r="BF30" s="207"/>
      <c r="BG30" s="207"/>
      <c r="BH30" s="207"/>
      <c r="BI30" s="208"/>
      <c r="BJ30" s="207"/>
      <c r="BK30" s="207"/>
      <c r="BL30" s="208"/>
      <c r="BM30" s="209"/>
      <c r="BN30" s="209"/>
      <c r="BO30" s="210"/>
      <c r="BP30" s="209"/>
      <c r="BQ30" s="197"/>
      <c r="BR30" s="23"/>
      <c r="BS30" s="23"/>
      <c r="BT30" s="24"/>
      <c r="BU30" s="25"/>
    </row>
    <row r="31" spans="1:73" s="22" customFormat="1" ht="192" customHeight="1" x14ac:dyDescent="0.25">
      <c r="A31" s="211" t="s">
        <v>386</v>
      </c>
      <c r="B31" s="202"/>
      <c r="C31" s="202"/>
      <c r="D31" s="203"/>
      <c r="E31" s="203"/>
      <c r="F31" s="180"/>
      <c r="G31" s="202"/>
      <c r="H31" s="202"/>
      <c r="I31" s="202"/>
      <c r="J31" s="202"/>
      <c r="K31" s="202"/>
      <c r="L31" s="180"/>
      <c r="M31" s="211" t="s">
        <v>390</v>
      </c>
      <c r="N31" s="180"/>
      <c r="O31" s="40"/>
      <c r="P31" s="40"/>
      <c r="Q31" s="40"/>
      <c r="R31" s="40"/>
      <c r="S31" s="40"/>
      <c r="T31" s="211" t="s">
        <v>391</v>
      </c>
      <c r="U31" s="40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180"/>
      <c r="BE31" s="180"/>
      <c r="BF31" s="180"/>
      <c r="BG31" s="180"/>
      <c r="BH31" s="180"/>
      <c r="BI31" s="40"/>
      <c r="BJ31" s="180"/>
      <c r="BK31" s="180"/>
      <c r="BL31" s="40"/>
      <c r="BM31" s="36"/>
      <c r="BN31" s="36"/>
      <c r="BO31" s="26"/>
      <c r="BP31" s="36"/>
      <c r="BQ31" s="197"/>
      <c r="BR31" s="23"/>
      <c r="BS31" s="23"/>
      <c r="BT31" s="24"/>
      <c r="BU31" s="25"/>
    </row>
    <row r="32" spans="1:73" s="22" customFormat="1" ht="192" customHeight="1" x14ac:dyDescent="0.25">
      <c r="A32" s="211" t="s">
        <v>387</v>
      </c>
      <c r="B32" s="202"/>
      <c r="C32" s="202"/>
      <c r="D32" s="203"/>
      <c r="E32" s="203"/>
      <c r="F32" s="180"/>
      <c r="G32" s="202"/>
      <c r="H32" s="202"/>
      <c r="I32" s="202"/>
      <c r="J32" s="202"/>
      <c r="K32" s="202"/>
      <c r="L32" s="180"/>
      <c r="M32" s="211" t="s">
        <v>390</v>
      </c>
      <c r="N32" s="180"/>
      <c r="O32" s="40"/>
      <c r="P32" s="180"/>
      <c r="Q32" s="180"/>
      <c r="R32" s="180"/>
      <c r="S32" s="180"/>
      <c r="T32" s="211" t="s">
        <v>392</v>
      </c>
      <c r="U32" s="40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180"/>
      <c r="BE32" s="180"/>
      <c r="BF32" s="180"/>
      <c r="BG32" s="180"/>
      <c r="BH32" s="180"/>
      <c r="BI32" s="40"/>
      <c r="BJ32" s="180"/>
      <c r="BK32" s="180"/>
      <c r="BL32" s="40"/>
      <c r="BM32" s="36"/>
      <c r="BN32" s="36"/>
      <c r="BO32" s="26"/>
      <c r="BP32" s="36"/>
      <c r="BQ32" s="197"/>
      <c r="BR32" s="23"/>
      <c r="BS32" s="23"/>
      <c r="BT32" s="24"/>
      <c r="BU32" s="25"/>
    </row>
    <row r="33" spans="1:73" s="22" customFormat="1" ht="192" customHeight="1" x14ac:dyDescent="0.25">
      <c r="A33" s="211" t="s">
        <v>388</v>
      </c>
      <c r="B33" s="202"/>
      <c r="C33" s="202"/>
      <c r="D33" s="203"/>
      <c r="E33" s="203"/>
      <c r="F33" s="180"/>
      <c r="G33" s="202"/>
      <c r="H33" s="202"/>
      <c r="I33" s="202"/>
      <c r="J33" s="202"/>
      <c r="K33" s="202"/>
      <c r="L33" s="180"/>
      <c r="M33" s="211" t="s">
        <v>390</v>
      </c>
      <c r="N33" s="180"/>
      <c r="O33" s="40"/>
      <c r="P33" s="40"/>
      <c r="Q33" s="40"/>
      <c r="R33" s="40"/>
      <c r="S33" s="40"/>
      <c r="T33" s="211" t="s">
        <v>393</v>
      </c>
      <c r="U33" s="40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180"/>
      <c r="BE33" s="180"/>
      <c r="BF33" s="180"/>
      <c r="BG33" s="180"/>
      <c r="BH33" s="180"/>
      <c r="BI33" s="40"/>
      <c r="BJ33" s="180"/>
      <c r="BK33" s="180"/>
      <c r="BL33" s="40"/>
      <c r="BM33" s="36"/>
      <c r="BN33" s="36"/>
      <c r="BO33" s="26"/>
      <c r="BP33" s="36"/>
      <c r="BQ33" s="197"/>
      <c r="BR33" s="23"/>
      <c r="BS33" s="23"/>
      <c r="BT33" s="24"/>
      <c r="BU33" s="25"/>
    </row>
    <row r="34" spans="1:73" s="22" customFormat="1" ht="192" customHeight="1" x14ac:dyDescent="0.25">
      <c r="A34" s="211" t="s">
        <v>389</v>
      </c>
      <c r="B34" s="202"/>
      <c r="C34" s="202"/>
      <c r="D34" s="203"/>
      <c r="E34" s="203"/>
      <c r="F34" s="180"/>
      <c r="G34" s="202"/>
      <c r="H34" s="202"/>
      <c r="I34" s="202"/>
      <c r="J34" s="202"/>
      <c r="K34" s="202"/>
      <c r="L34" s="180"/>
      <c r="M34" s="211" t="s">
        <v>390</v>
      </c>
      <c r="N34" s="180"/>
      <c r="O34" s="40"/>
      <c r="P34" s="40"/>
      <c r="Q34" s="40"/>
      <c r="R34" s="40"/>
      <c r="S34" s="40"/>
      <c r="T34" s="211" t="s">
        <v>394</v>
      </c>
      <c r="U34" s="40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180"/>
      <c r="AK34" s="40"/>
      <c r="AL34" s="180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180"/>
      <c r="BE34" s="40"/>
      <c r="BF34" s="40"/>
      <c r="BG34" s="180"/>
      <c r="BH34" s="180"/>
      <c r="BI34" s="40"/>
      <c r="BJ34" s="180"/>
      <c r="BK34" s="180"/>
      <c r="BL34" s="40"/>
      <c r="BM34" s="36"/>
      <c r="BN34" s="36"/>
      <c r="BO34" s="26"/>
      <c r="BP34" s="36"/>
      <c r="BQ34" s="197"/>
      <c r="BR34" s="23"/>
      <c r="BS34" s="23"/>
      <c r="BT34" s="24"/>
      <c r="BU34" s="25"/>
    </row>
    <row r="35" spans="1:73" s="22" customFormat="1" ht="132" customHeight="1" x14ac:dyDescent="0.25">
      <c r="A35" s="198"/>
      <c r="B35" s="199"/>
      <c r="C35" s="199"/>
      <c r="D35" s="200"/>
      <c r="E35" s="200"/>
      <c r="F35" s="196"/>
      <c r="G35" s="199"/>
      <c r="H35" s="199"/>
      <c r="I35" s="199"/>
      <c r="J35" s="199"/>
      <c r="K35" s="199"/>
      <c r="L35" s="196"/>
      <c r="M35" s="196"/>
      <c r="N35" s="196"/>
      <c r="O35" s="196"/>
      <c r="P35" s="196"/>
      <c r="Q35" s="182"/>
      <c r="R35" s="182"/>
      <c r="S35" s="182"/>
      <c r="T35" s="182"/>
      <c r="U35" s="182"/>
      <c r="V35" s="181"/>
      <c r="W35" s="181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1"/>
      <c r="AI35" s="181"/>
      <c r="AJ35" s="181"/>
      <c r="AK35" s="181"/>
      <c r="AL35" s="181"/>
      <c r="AM35" s="181"/>
      <c r="AN35" s="181"/>
      <c r="AO35" s="181"/>
      <c r="AP35" s="181"/>
      <c r="AQ35" s="181"/>
      <c r="AR35" s="181"/>
      <c r="AS35" s="181"/>
      <c r="AT35" s="181"/>
      <c r="AU35" s="181"/>
      <c r="AV35" s="181"/>
      <c r="AW35" s="181"/>
      <c r="AX35" s="181"/>
      <c r="AY35" s="181"/>
      <c r="AZ35" s="181"/>
      <c r="BA35" s="181"/>
      <c r="BB35" s="181"/>
      <c r="BC35" s="181"/>
      <c r="BD35" s="196"/>
      <c r="BE35" s="196"/>
      <c r="BF35" s="196"/>
      <c r="BG35" s="196"/>
      <c r="BH35" s="196"/>
      <c r="BI35" s="182"/>
      <c r="BJ35" s="196"/>
      <c r="BK35" s="196"/>
      <c r="BL35" s="182"/>
      <c r="BM35" s="181"/>
      <c r="BN35" s="181"/>
      <c r="BO35" s="201"/>
      <c r="BP35" s="181"/>
      <c r="BQ35" s="21"/>
      <c r="BR35" s="23"/>
      <c r="BS35" s="23"/>
      <c r="BT35" s="24"/>
      <c r="BU35" s="25"/>
    </row>
    <row r="36" spans="1:73" s="22" customFormat="1" ht="132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3"/>
      <c r="P36" s="23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6"/>
      <c r="BE36" s="196"/>
      <c r="BF36" s="20"/>
      <c r="BG36" s="20"/>
      <c r="BH36" s="20"/>
      <c r="BI36" s="23"/>
      <c r="BJ36" s="20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409.6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3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23"/>
      <c r="BF37" s="23"/>
      <c r="BG37" s="20"/>
      <c r="BH37" s="20"/>
      <c r="BI37" s="23"/>
      <c r="BJ37" s="20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69.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6"/>
      <c r="BE38" s="196"/>
      <c r="BF38" s="20"/>
      <c r="BG38" s="20"/>
      <c r="BH38" s="20"/>
      <c r="BI38" s="23"/>
      <c r="BJ38" s="20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62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3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6"/>
      <c r="BE39" s="196"/>
      <c r="BF39" s="20"/>
      <c r="BG39" s="20"/>
      <c r="BH39" s="20"/>
      <c r="BI39" s="23"/>
      <c r="BJ39" s="20"/>
      <c r="BK39" s="23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62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0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6"/>
      <c r="BE40" s="196"/>
      <c r="BF40" s="20"/>
      <c r="BG40" s="20"/>
      <c r="BH40" s="20"/>
      <c r="BI40" s="23"/>
      <c r="BJ40" s="20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409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6"/>
      <c r="BE41" s="23"/>
      <c r="BF41" s="23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54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6"/>
      <c r="BE42" s="196"/>
      <c r="BF42" s="20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86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6"/>
      <c r="BE43" s="196"/>
      <c r="BF43" s="20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77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6"/>
      <c r="BE44" s="23"/>
      <c r="BF44" s="23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77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6"/>
      <c r="BE45" s="182"/>
      <c r="BF45" s="23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244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83"/>
      <c r="BE46" s="23"/>
      <c r="BF46" s="23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244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0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6"/>
      <c r="BE47" s="182"/>
      <c r="BF47" s="23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231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6"/>
      <c r="BE48" s="23"/>
      <c r="BF48" s="23"/>
      <c r="BG48" s="20"/>
      <c r="BH48" s="20"/>
      <c r="BI48" s="23"/>
      <c r="BJ48" s="20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231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0"/>
      <c r="R49" s="21"/>
      <c r="S49" s="20"/>
      <c r="T49" s="21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0"/>
      <c r="AQ49" s="20"/>
      <c r="AR49" s="20"/>
      <c r="AS49" s="21"/>
      <c r="AT49" s="21"/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196"/>
      <c r="BF49" s="20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59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0"/>
      <c r="R50" s="21"/>
      <c r="S50" s="20"/>
      <c r="T50" s="21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6"/>
      <c r="BE50" s="196"/>
      <c r="BF50" s="20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59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6"/>
      <c r="BE51" s="196"/>
      <c r="BF51" s="20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408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6"/>
      <c r="AM52" s="21"/>
      <c r="AN52" s="20"/>
      <c r="AO52" s="21"/>
      <c r="AP52" s="20"/>
      <c r="AQ52" s="21"/>
      <c r="AR52" s="21"/>
      <c r="AS52" s="21"/>
      <c r="AT52" s="196"/>
      <c r="AU52" s="21"/>
      <c r="AV52" s="21"/>
      <c r="AW52" s="21"/>
      <c r="AX52" s="21"/>
      <c r="AY52" s="21"/>
      <c r="AZ52" s="21"/>
      <c r="BA52" s="21"/>
      <c r="BB52" s="21"/>
      <c r="BC52" s="21"/>
      <c r="BD52" s="196"/>
      <c r="BE52" s="21"/>
      <c r="BF52" s="20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38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1"/>
      <c r="R53" s="21"/>
      <c r="S53" s="21"/>
      <c r="T53" s="21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6"/>
      <c r="BE53" s="196"/>
      <c r="BF53" s="20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38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6"/>
      <c r="BE54" s="196"/>
      <c r="BF54" s="20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38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6"/>
      <c r="BE55" s="196"/>
      <c r="BF55" s="20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38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6"/>
      <c r="BE56" s="196"/>
      <c r="BF56" s="20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38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6"/>
      <c r="BE57" s="196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282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1"/>
      <c r="AJ58" s="20"/>
      <c r="AK58" s="21"/>
      <c r="AL58" s="196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0"/>
      <c r="BC58" s="20"/>
      <c r="BD58" s="20"/>
      <c r="BE58" s="23"/>
      <c r="BF58" s="23"/>
      <c r="BG58" s="20"/>
      <c r="BH58" s="20"/>
      <c r="BI58" s="21"/>
      <c r="BJ58" s="20"/>
      <c r="BK58" s="23"/>
      <c r="BL58" s="23"/>
      <c r="BM58" s="21"/>
      <c r="BN58" s="21"/>
      <c r="BO58" s="24"/>
      <c r="BP58" s="21"/>
      <c r="BQ58" s="21"/>
      <c r="BR58" s="23"/>
      <c r="BS58" s="23"/>
      <c r="BT58" s="24"/>
      <c r="BU58" s="25"/>
    </row>
    <row r="59" spans="1:73" s="22" customFormat="1" ht="137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6"/>
      <c r="BE59" s="23"/>
      <c r="BF59" s="23"/>
      <c r="BG59" s="20"/>
      <c r="BH59" s="20"/>
      <c r="BI59" s="23"/>
      <c r="BJ59" s="20"/>
      <c r="BK59" s="23"/>
      <c r="BL59" s="23"/>
      <c r="BM59" s="21"/>
      <c r="BN59" s="21"/>
      <c r="BO59" s="24"/>
      <c r="BP59" s="21"/>
      <c r="BQ59" s="21"/>
      <c r="BR59" s="23"/>
      <c r="BS59" s="23"/>
      <c r="BT59" s="24"/>
      <c r="BU59" s="25"/>
    </row>
    <row r="60" spans="1:73" s="22" customFormat="1" ht="122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6"/>
      <c r="BE60" s="23"/>
      <c r="BF60" s="23"/>
      <c r="BG60" s="20"/>
      <c r="BH60" s="20"/>
      <c r="BI60" s="23"/>
      <c r="BJ60" s="20"/>
      <c r="BK60" s="23"/>
      <c r="BL60" s="23"/>
      <c r="BM60" s="21"/>
      <c r="BN60" s="21"/>
      <c r="BO60" s="24"/>
      <c r="BP60" s="21"/>
      <c r="BQ60" s="21"/>
      <c r="BR60" s="23"/>
      <c r="BS60" s="23"/>
      <c r="BT60" s="24"/>
      <c r="BU60" s="25"/>
    </row>
    <row r="61" spans="1:73" s="22" customFormat="1" ht="122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195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6"/>
      <c r="BE61" s="23"/>
      <c r="BF61" s="23"/>
      <c r="BG61" s="20"/>
      <c r="BH61" s="20"/>
      <c r="BI61" s="23"/>
      <c r="BJ61" s="20"/>
      <c r="BK61" s="23"/>
      <c r="BL61" s="23"/>
      <c r="BM61" s="21"/>
      <c r="BN61" s="21"/>
      <c r="BO61" s="24"/>
      <c r="BP61" s="21"/>
      <c r="BQ61" s="21"/>
      <c r="BR61" s="23"/>
      <c r="BS61" s="23"/>
      <c r="BT61" s="24"/>
      <c r="BU61" s="25"/>
    </row>
    <row r="62" spans="1:73" s="22" customFormat="1" ht="122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6"/>
      <c r="BE62" s="23"/>
      <c r="BF62" s="23"/>
      <c r="BG62" s="20"/>
      <c r="BH62" s="20"/>
      <c r="BI62" s="23"/>
      <c r="BJ62" s="20"/>
      <c r="BK62" s="23"/>
      <c r="BL62" s="23"/>
      <c r="BM62" s="21"/>
      <c r="BN62" s="21"/>
      <c r="BO62" s="24"/>
      <c r="BP62" s="21"/>
      <c r="BQ62" s="21"/>
      <c r="BR62" s="23"/>
      <c r="BS62" s="23"/>
      <c r="BT62" s="24"/>
      <c r="BU62" s="25"/>
    </row>
    <row r="63" spans="1:73" s="22" customFormat="1" ht="18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6"/>
      <c r="BE63" s="21"/>
      <c r="BF63" s="21"/>
      <c r="BG63" s="20"/>
      <c r="BH63" s="20"/>
      <c r="BI63" s="23"/>
      <c r="BJ63" s="20"/>
      <c r="BK63" s="23"/>
      <c r="BL63" s="23"/>
      <c r="BM63" s="21"/>
      <c r="BN63" s="21"/>
      <c r="BO63" s="24"/>
      <c r="BP63" s="21"/>
      <c r="BQ63" s="21"/>
      <c r="BR63" s="23"/>
      <c r="BS63" s="23"/>
      <c r="BT63" s="24"/>
      <c r="BU63" s="25"/>
    </row>
    <row r="64" spans="1:73" s="22" customFormat="1" ht="18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6"/>
      <c r="BE64" s="23"/>
      <c r="BF64" s="23"/>
      <c r="BG64" s="20"/>
      <c r="BH64" s="20"/>
      <c r="BI64" s="23"/>
      <c r="BJ64" s="20"/>
      <c r="BK64" s="23"/>
      <c r="BL64" s="23"/>
      <c r="BM64" s="21"/>
      <c r="BN64" s="21"/>
      <c r="BO64" s="24"/>
      <c r="BP64" s="21"/>
      <c r="BQ64" s="21"/>
      <c r="BR64" s="23"/>
      <c r="BS64" s="23"/>
      <c r="BT64" s="24"/>
      <c r="BU64" s="25"/>
    </row>
    <row r="65" spans="1:73" s="22" customFormat="1" ht="409.6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6"/>
      <c r="BE65" s="23"/>
      <c r="BF65" s="23"/>
      <c r="BG65" s="20"/>
      <c r="BH65" s="20"/>
      <c r="BI65" s="23"/>
      <c r="BJ65" s="20"/>
      <c r="BK65" s="20"/>
      <c r="BL65" s="23"/>
      <c r="BM65" s="21"/>
      <c r="BN65" s="21"/>
      <c r="BO65" s="24"/>
      <c r="BP65" s="21"/>
      <c r="BQ65" s="21"/>
      <c r="BR65" s="23"/>
      <c r="BS65" s="23"/>
      <c r="BT65" s="24"/>
      <c r="BU65" s="25"/>
    </row>
    <row r="66" spans="1:73" s="22" customFormat="1" ht="204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0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6"/>
      <c r="BE66" s="20"/>
      <c r="BF66" s="20"/>
      <c r="BG66" s="20"/>
      <c r="BH66" s="20"/>
      <c r="BI66" s="23"/>
      <c r="BJ66" s="20"/>
      <c r="BK66" s="20"/>
      <c r="BL66" s="23"/>
      <c r="BM66" s="21"/>
      <c r="BN66" s="21"/>
      <c r="BO66" s="24"/>
      <c r="BP66" s="21"/>
      <c r="BQ66" s="21"/>
      <c r="BR66" s="23"/>
      <c r="BS66" s="23"/>
      <c r="BT66" s="24"/>
      <c r="BU66" s="25"/>
    </row>
    <row r="67" spans="1:73" s="22" customFormat="1" ht="201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181"/>
      <c r="AU67" s="21"/>
      <c r="AV67" s="181"/>
      <c r="AW67" s="21"/>
      <c r="AX67" s="21"/>
      <c r="AY67" s="21"/>
      <c r="AZ67" s="21"/>
      <c r="BA67" s="21"/>
      <c r="BB67" s="21"/>
      <c r="BC67" s="21"/>
      <c r="BD67" s="196"/>
      <c r="BE67" s="23"/>
      <c r="BF67" s="23"/>
      <c r="BG67" s="20"/>
      <c r="BH67" s="20"/>
      <c r="BI67" s="23"/>
      <c r="BJ67" s="20"/>
      <c r="BK67" s="20"/>
      <c r="BL67" s="23"/>
      <c r="BM67" s="21"/>
      <c r="BN67" s="21"/>
      <c r="BO67" s="24"/>
      <c r="BP67" s="21"/>
      <c r="BQ67" s="21"/>
      <c r="BR67" s="23"/>
      <c r="BS67" s="23"/>
      <c r="BT67" s="24"/>
      <c r="BU67" s="25"/>
    </row>
    <row r="68" spans="1:73" s="22" customFormat="1" ht="40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1"/>
      <c r="AJ68" s="21"/>
      <c r="AK68" s="21"/>
      <c r="AL68" s="196"/>
      <c r="AM68" s="21"/>
      <c r="AN68" s="20"/>
      <c r="AO68" s="21"/>
      <c r="AP68" s="21"/>
      <c r="AQ68" s="21"/>
      <c r="AR68" s="21"/>
      <c r="AS68" s="21"/>
      <c r="AT68" s="196"/>
      <c r="AU68" s="21"/>
      <c r="AV68" s="181"/>
      <c r="AW68" s="21"/>
      <c r="AX68" s="21"/>
      <c r="AY68" s="21"/>
      <c r="AZ68" s="21"/>
      <c r="BA68" s="21"/>
      <c r="BB68" s="21"/>
      <c r="BC68" s="21"/>
      <c r="BD68" s="196"/>
      <c r="BE68" s="21"/>
      <c r="BF68" s="21"/>
      <c r="BG68" s="20"/>
      <c r="BH68" s="20"/>
      <c r="BI68" s="23"/>
      <c r="BJ68" s="20"/>
      <c r="BK68" s="20"/>
      <c r="BL68" s="23"/>
      <c r="BM68" s="21"/>
      <c r="BN68" s="21"/>
      <c r="BO68" s="24"/>
      <c r="BP68" s="21"/>
      <c r="BQ68" s="21"/>
      <c r="BR68" s="23"/>
      <c r="BS68" s="23"/>
      <c r="BT68" s="24"/>
      <c r="BU68" s="25"/>
    </row>
    <row r="69" spans="1:73" s="22" customFormat="1" ht="152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181"/>
      <c r="AU69" s="21"/>
      <c r="AV69" s="181"/>
      <c r="AW69" s="21"/>
      <c r="AX69" s="21"/>
      <c r="AY69" s="21"/>
      <c r="AZ69" s="21"/>
      <c r="BA69" s="21"/>
      <c r="BB69" s="21"/>
      <c r="BC69" s="21"/>
      <c r="BD69" s="196"/>
      <c r="BE69" s="182"/>
      <c r="BF69" s="23"/>
      <c r="BG69" s="20"/>
      <c r="BH69" s="20"/>
      <c r="BI69" s="23"/>
      <c r="BJ69" s="20"/>
      <c r="BK69" s="20"/>
      <c r="BL69" s="23"/>
      <c r="BM69" s="21"/>
      <c r="BN69" s="21"/>
      <c r="BO69" s="24"/>
      <c r="BP69" s="21"/>
      <c r="BQ69" s="21"/>
      <c r="BR69" s="23"/>
      <c r="BS69" s="23"/>
      <c r="BT69" s="24"/>
      <c r="BU69" s="25"/>
    </row>
    <row r="70" spans="1:73" s="22" customFormat="1" ht="152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181"/>
      <c r="AU70" s="21"/>
      <c r="AV70" s="181"/>
      <c r="AW70" s="21"/>
      <c r="AX70" s="21"/>
      <c r="AY70" s="21"/>
      <c r="AZ70" s="21"/>
      <c r="BA70" s="21"/>
      <c r="BB70" s="21"/>
      <c r="BC70" s="21"/>
      <c r="BD70" s="196"/>
      <c r="BE70" s="182"/>
      <c r="BF70" s="23"/>
      <c r="BG70" s="20"/>
      <c r="BH70" s="20"/>
      <c r="BI70" s="23"/>
      <c r="BJ70" s="20"/>
      <c r="BK70" s="20"/>
      <c r="BL70" s="23"/>
      <c r="BM70" s="21"/>
      <c r="BN70" s="21"/>
      <c r="BO70" s="24"/>
      <c r="BP70" s="21"/>
      <c r="BQ70" s="21"/>
      <c r="BR70" s="23"/>
      <c r="BS70" s="23"/>
      <c r="BT70" s="24"/>
      <c r="BU70" s="25"/>
    </row>
    <row r="71" spans="1:73" s="22" customFormat="1" ht="152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181"/>
      <c r="AU71" s="21"/>
      <c r="AV71" s="181"/>
      <c r="AW71" s="21"/>
      <c r="AX71" s="21"/>
      <c r="AY71" s="21"/>
      <c r="AZ71" s="21"/>
      <c r="BA71" s="21"/>
      <c r="BB71" s="21"/>
      <c r="BC71" s="21"/>
      <c r="BD71" s="196"/>
      <c r="BE71" s="182"/>
      <c r="BF71" s="23"/>
      <c r="BG71" s="20"/>
      <c r="BH71" s="20"/>
      <c r="BI71" s="23"/>
      <c r="BJ71" s="20"/>
      <c r="BK71" s="20"/>
      <c r="BL71" s="23"/>
      <c r="BM71" s="21"/>
      <c r="BN71" s="21"/>
      <c r="BO71" s="24"/>
      <c r="BP71" s="21"/>
      <c r="BQ71" s="21"/>
      <c r="BR71" s="23"/>
      <c r="BS71" s="23"/>
      <c r="BT71" s="24"/>
      <c r="BU71" s="25"/>
    </row>
    <row r="72" spans="1:73" s="22" customFormat="1" ht="152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181"/>
      <c r="AU72" s="21"/>
      <c r="AV72" s="181"/>
      <c r="AW72" s="21"/>
      <c r="AX72" s="21"/>
      <c r="AY72" s="21"/>
      <c r="AZ72" s="21"/>
      <c r="BA72" s="21"/>
      <c r="BB72" s="21"/>
      <c r="BC72" s="21"/>
      <c r="BD72" s="196"/>
      <c r="BE72" s="182"/>
      <c r="BF72" s="23"/>
      <c r="BG72" s="20"/>
      <c r="BH72" s="20"/>
      <c r="BI72" s="23"/>
      <c r="BJ72" s="20"/>
      <c r="BK72" s="20"/>
      <c r="BL72" s="23"/>
      <c r="BM72" s="21"/>
      <c r="BN72" s="21"/>
      <c r="BO72" s="24"/>
      <c r="BP72" s="21"/>
      <c r="BQ72" s="21"/>
      <c r="BR72" s="23"/>
      <c r="BS72" s="23"/>
      <c r="BT72" s="24"/>
      <c r="BU72" s="25"/>
    </row>
    <row r="73" spans="1:73" s="22" customFormat="1" ht="152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181"/>
      <c r="AU73" s="21"/>
      <c r="AV73" s="181"/>
      <c r="AW73" s="21"/>
      <c r="AX73" s="21"/>
      <c r="AY73" s="21"/>
      <c r="AZ73" s="21"/>
      <c r="BA73" s="21"/>
      <c r="BB73" s="21"/>
      <c r="BC73" s="21"/>
      <c r="BD73" s="196"/>
      <c r="BE73" s="182"/>
      <c r="BF73" s="23"/>
      <c r="BG73" s="20"/>
      <c r="BH73" s="20"/>
      <c r="BI73" s="23"/>
      <c r="BJ73" s="20"/>
      <c r="BK73" s="20"/>
      <c r="BL73" s="23"/>
      <c r="BM73" s="21"/>
      <c r="BN73" s="21"/>
      <c r="BO73" s="24"/>
      <c r="BP73" s="21"/>
      <c r="BQ73" s="21"/>
      <c r="BR73" s="23"/>
      <c r="BS73" s="23"/>
      <c r="BT73" s="24"/>
      <c r="BU73" s="25"/>
    </row>
    <row r="74" spans="1:73" s="22" customFormat="1" ht="409.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1"/>
      <c r="AJ74" s="21"/>
      <c r="AK74" s="21"/>
      <c r="AL74" s="196"/>
      <c r="AM74" s="21"/>
      <c r="AN74" s="21"/>
      <c r="AO74" s="21"/>
      <c r="AP74" s="21"/>
      <c r="AQ74" s="21"/>
      <c r="AR74" s="21"/>
      <c r="AS74" s="21"/>
      <c r="AT74" s="196"/>
      <c r="AU74" s="21"/>
      <c r="AV74" s="196"/>
      <c r="AW74" s="23"/>
      <c r="AX74" s="21"/>
      <c r="AY74" s="21"/>
      <c r="AZ74" s="21"/>
      <c r="BA74" s="21"/>
      <c r="BB74" s="21"/>
      <c r="BC74" s="21"/>
      <c r="BD74" s="196"/>
      <c r="BE74" s="21"/>
      <c r="BF74" s="21"/>
      <c r="BG74" s="20"/>
      <c r="BH74" s="20"/>
      <c r="BI74" s="23"/>
      <c r="BJ74" s="20"/>
      <c r="BK74" s="20"/>
      <c r="BL74" s="23"/>
      <c r="BM74" s="21"/>
      <c r="BN74" s="21"/>
      <c r="BO74" s="24"/>
      <c r="BP74" s="21"/>
      <c r="BQ74" s="21"/>
      <c r="BR74" s="23"/>
      <c r="BS74" s="23"/>
      <c r="BT74" s="24"/>
      <c r="BU74" s="25"/>
    </row>
    <row r="75" spans="1:73" s="22" customFormat="1" ht="152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3"/>
      <c r="AJ75" s="20"/>
      <c r="AK75" s="21"/>
      <c r="AL75" s="196"/>
      <c r="AM75" s="23"/>
      <c r="AN75" s="20"/>
      <c r="AO75" s="21"/>
      <c r="AP75" s="21"/>
      <c r="AQ75" s="21"/>
      <c r="AR75" s="21"/>
      <c r="AS75" s="21"/>
      <c r="AT75" s="196"/>
      <c r="AU75" s="23"/>
      <c r="AV75" s="196"/>
      <c r="AW75" s="23"/>
      <c r="AX75" s="21"/>
      <c r="AY75" s="21"/>
      <c r="AZ75" s="21"/>
      <c r="BA75" s="21"/>
      <c r="BB75" s="21"/>
      <c r="BC75" s="21"/>
      <c r="BD75" s="196"/>
      <c r="BE75" s="23"/>
      <c r="BF75" s="23"/>
      <c r="BG75" s="20"/>
      <c r="BH75" s="20"/>
      <c r="BI75" s="23"/>
      <c r="BJ75" s="20"/>
      <c r="BK75" s="20"/>
      <c r="BL75" s="23"/>
      <c r="BM75" s="21"/>
      <c r="BN75" s="21"/>
      <c r="BO75" s="24"/>
      <c r="BP75" s="21"/>
      <c r="BQ75" s="21"/>
      <c r="BR75" s="23"/>
      <c r="BS75" s="23"/>
      <c r="BT75" s="24"/>
      <c r="BU75" s="25"/>
    </row>
    <row r="76" spans="1:73" s="22" customFormat="1" ht="152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3"/>
      <c r="AJ76" s="20"/>
      <c r="AK76" s="21"/>
      <c r="AL76" s="196"/>
      <c r="AM76" s="23"/>
      <c r="AN76" s="20"/>
      <c r="AO76" s="21"/>
      <c r="AP76" s="21"/>
      <c r="AQ76" s="21"/>
      <c r="AR76" s="21"/>
      <c r="AS76" s="21"/>
      <c r="AT76" s="196"/>
      <c r="AU76" s="23"/>
      <c r="AV76" s="196"/>
      <c r="AW76" s="23"/>
      <c r="AX76" s="21"/>
      <c r="AY76" s="21"/>
      <c r="AZ76" s="21"/>
      <c r="BA76" s="21"/>
      <c r="BB76" s="21"/>
      <c r="BC76" s="21"/>
      <c r="BD76" s="196"/>
      <c r="BE76" s="23"/>
      <c r="BF76" s="23"/>
      <c r="BG76" s="20"/>
      <c r="BH76" s="20"/>
      <c r="BI76" s="23"/>
      <c r="BJ76" s="20"/>
      <c r="BK76" s="20"/>
      <c r="BL76" s="23"/>
      <c r="BM76" s="21"/>
      <c r="BN76" s="21"/>
      <c r="BO76" s="24"/>
      <c r="BP76" s="21"/>
      <c r="BQ76" s="21"/>
      <c r="BR76" s="23"/>
      <c r="BS76" s="23"/>
      <c r="BT76" s="24"/>
      <c r="BU76" s="25"/>
    </row>
    <row r="77" spans="1:73" s="22" customFormat="1" ht="152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3"/>
      <c r="AJ77" s="20"/>
      <c r="AK77" s="21"/>
      <c r="AL77" s="196"/>
      <c r="AM77" s="23"/>
      <c r="AN77" s="20"/>
      <c r="AO77" s="21"/>
      <c r="AP77" s="21"/>
      <c r="AQ77" s="21"/>
      <c r="AR77" s="21"/>
      <c r="AS77" s="21"/>
      <c r="AT77" s="196"/>
      <c r="AU77" s="23"/>
      <c r="AV77" s="196"/>
      <c r="AW77" s="23"/>
      <c r="AX77" s="21"/>
      <c r="AY77" s="21"/>
      <c r="AZ77" s="21"/>
      <c r="BA77" s="21"/>
      <c r="BB77" s="21"/>
      <c r="BC77" s="21"/>
      <c r="BD77" s="196"/>
      <c r="BE77" s="23"/>
      <c r="BF77" s="23"/>
      <c r="BG77" s="20"/>
      <c r="BH77" s="20"/>
      <c r="BI77" s="23"/>
      <c r="BJ77" s="20"/>
      <c r="BK77" s="20"/>
      <c r="BL77" s="23"/>
      <c r="BM77" s="21"/>
      <c r="BN77" s="21"/>
      <c r="BO77" s="24"/>
      <c r="BP77" s="21"/>
      <c r="BQ77" s="21"/>
      <c r="BR77" s="23"/>
      <c r="BS77" s="23"/>
      <c r="BT77" s="24"/>
      <c r="BU77" s="25"/>
    </row>
    <row r="78" spans="1:73" s="22" customFormat="1" ht="152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3"/>
      <c r="AJ78" s="20"/>
      <c r="AK78" s="21"/>
      <c r="AL78" s="196"/>
      <c r="AM78" s="23"/>
      <c r="AN78" s="20"/>
      <c r="AO78" s="21"/>
      <c r="AP78" s="21"/>
      <c r="AQ78" s="21"/>
      <c r="AR78" s="21"/>
      <c r="AS78" s="21"/>
      <c r="AT78" s="196"/>
      <c r="AU78" s="23"/>
      <c r="AV78" s="196"/>
      <c r="AW78" s="23"/>
      <c r="AX78" s="21"/>
      <c r="AY78" s="21"/>
      <c r="AZ78" s="21"/>
      <c r="BA78" s="21"/>
      <c r="BB78" s="21"/>
      <c r="BC78" s="21"/>
      <c r="BD78" s="196"/>
      <c r="BE78" s="23"/>
      <c r="BF78" s="23"/>
      <c r="BG78" s="20"/>
      <c r="BH78" s="20"/>
      <c r="BI78" s="23"/>
      <c r="BJ78" s="20"/>
      <c r="BK78" s="20"/>
      <c r="BL78" s="23"/>
      <c r="BM78" s="21"/>
      <c r="BN78" s="21"/>
      <c r="BO78" s="24"/>
      <c r="BP78" s="21"/>
      <c r="BQ78" s="21"/>
      <c r="BR78" s="23"/>
      <c r="BS78" s="23"/>
      <c r="BT78" s="24"/>
      <c r="BU78" s="25"/>
    </row>
    <row r="79" spans="1:73" s="22" customFormat="1" ht="349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0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3"/>
      <c r="AK79" s="21"/>
      <c r="AL79" s="196"/>
      <c r="AM79" s="20"/>
      <c r="AN79" s="20"/>
      <c r="AO79" s="21"/>
      <c r="AP79" s="21"/>
      <c r="AQ79" s="21"/>
      <c r="AR79" s="21"/>
      <c r="AS79" s="21"/>
      <c r="AT79" s="196"/>
      <c r="AU79" s="23"/>
      <c r="AV79" s="196"/>
      <c r="AW79" s="20"/>
      <c r="AX79" s="21"/>
      <c r="AY79" s="21"/>
      <c r="AZ79" s="21"/>
      <c r="BA79" s="21"/>
      <c r="BB79" s="21"/>
      <c r="BC79" s="21"/>
      <c r="BD79" s="196"/>
      <c r="BE79" s="23"/>
      <c r="BF79" s="23"/>
      <c r="BG79" s="20"/>
      <c r="BH79" s="20"/>
      <c r="BI79" s="23"/>
      <c r="BJ79" s="20"/>
      <c r="BK79" s="20"/>
      <c r="BL79" s="23"/>
      <c r="BM79" s="21"/>
      <c r="BN79" s="21"/>
      <c r="BO79" s="24"/>
      <c r="BP79" s="21"/>
      <c r="BQ79" s="21"/>
      <c r="BR79" s="23"/>
      <c r="BS79" s="23"/>
      <c r="BT79" s="24"/>
      <c r="BU79" s="25"/>
    </row>
    <row r="80" spans="1:73" s="22" customFormat="1" ht="237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3"/>
      <c r="R80" s="23"/>
      <c r="S80" s="20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6"/>
      <c r="BE80" s="182"/>
      <c r="BF80" s="23"/>
      <c r="BG80" s="20"/>
      <c r="BH80" s="20"/>
      <c r="BI80" s="23"/>
      <c r="BJ80" s="20"/>
      <c r="BK80" s="20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409.6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0"/>
      <c r="BC81" s="20"/>
      <c r="BD81" s="196"/>
      <c r="BE81" s="23"/>
      <c r="BF81" s="23"/>
      <c r="BG81" s="20"/>
      <c r="BH81" s="20"/>
      <c r="BI81" s="23"/>
      <c r="BJ81" s="20"/>
      <c r="BK81" s="20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180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6"/>
      <c r="BE82" s="21"/>
      <c r="BF82" s="21"/>
      <c r="BG82" s="20"/>
      <c r="BH82" s="20"/>
      <c r="BI82" s="23"/>
      <c r="BJ82" s="20"/>
      <c r="BK82" s="20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180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6"/>
      <c r="BE83" s="182"/>
      <c r="BF83" s="23"/>
      <c r="BG83" s="20"/>
      <c r="BH83" s="20"/>
      <c r="BI83" s="23"/>
      <c r="BJ83" s="20"/>
      <c r="BK83" s="20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180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6"/>
      <c r="BE84" s="21"/>
      <c r="BF84" s="20"/>
      <c r="BG84" s="20"/>
      <c r="BH84" s="20"/>
      <c r="BI84" s="23"/>
      <c r="BJ84" s="20"/>
      <c r="BK84" s="20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80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6"/>
      <c r="BE85" s="182"/>
      <c r="BF85" s="23"/>
      <c r="BG85" s="20"/>
      <c r="BH85" s="20"/>
      <c r="BI85" s="23"/>
      <c r="BJ85" s="20"/>
      <c r="BK85" s="20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409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6"/>
      <c r="BE86" s="21"/>
      <c r="BF86" s="21"/>
      <c r="BG86" s="20"/>
      <c r="BH86" s="20"/>
      <c r="BI86" s="23"/>
      <c r="BJ86" s="20"/>
      <c r="BK86" s="20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144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6"/>
      <c r="BE87" s="182"/>
      <c r="BF87" s="23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336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0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6"/>
      <c r="BE88" s="182"/>
      <c r="BF88" s="23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2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0"/>
      <c r="BD89" s="20"/>
      <c r="BE89" s="182"/>
      <c r="BF89" s="23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2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6"/>
      <c r="BE90" s="182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229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6"/>
      <c r="BE91" s="21"/>
      <c r="BF91" s="21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5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181"/>
      <c r="AU92" s="21"/>
      <c r="AV92" s="21"/>
      <c r="AW92" s="21"/>
      <c r="AX92" s="21"/>
      <c r="AY92" s="21"/>
      <c r="AZ92" s="21"/>
      <c r="BA92" s="21"/>
      <c r="BB92" s="21"/>
      <c r="BC92" s="21"/>
      <c r="BD92" s="196"/>
      <c r="BE92" s="182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249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3"/>
      <c r="AK93" s="21"/>
      <c r="AL93" s="196"/>
      <c r="AM93" s="23"/>
      <c r="AN93" s="20"/>
      <c r="AO93" s="21"/>
      <c r="AP93" s="21"/>
      <c r="AQ93" s="21"/>
      <c r="AR93" s="21"/>
      <c r="AS93" s="21"/>
      <c r="AT93" s="196"/>
      <c r="AU93" s="23"/>
      <c r="AV93" s="21"/>
      <c r="AW93" s="21"/>
      <c r="AX93" s="21"/>
      <c r="AY93" s="21"/>
      <c r="AZ93" s="21"/>
      <c r="BA93" s="21"/>
      <c r="BB93" s="21"/>
      <c r="BC93" s="21"/>
      <c r="BD93" s="196"/>
      <c r="BE93" s="21"/>
      <c r="BF93" s="21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249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3"/>
      <c r="AK94" s="21"/>
      <c r="AL94" s="196"/>
      <c r="AM94" s="23"/>
      <c r="AN94" s="20"/>
      <c r="AO94" s="21"/>
      <c r="AP94" s="21"/>
      <c r="AQ94" s="21"/>
      <c r="AR94" s="21"/>
      <c r="AS94" s="21"/>
      <c r="AT94" s="196"/>
      <c r="AU94" s="23"/>
      <c r="AV94" s="21"/>
      <c r="AW94" s="21"/>
      <c r="AX94" s="21"/>
      <c r="AY94" s="21"/>
      <c r="AZ94" s="21"/>
      <c r="BA94" s="21"/>
      <c r="BB94" s="21"/>
      <c r="BC94" s="21"/>
      <c r="BD94" s="196"/>
      <c r="BE94" s="182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234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6"/>
      <c r="BE95" s="21"/>
      <c r="BF95" s="21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47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6"/>
      <c r="BE96" s="182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409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6"/>
      <c r="BE97" s="21"/>
      <c r="BF97" s="21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52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6"/>
      <c r="BE98" s="182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40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6"/>
      <c r="BE99" s="21"/>
      <c r="BF99" s="21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44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6"/>
      <c r="BE100" s="182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41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6"/>
      <c r="BE101" s="21"/>
      <c r="BF101" s="20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141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6"/>
      <c r="BE102" s="182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201.7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0"/>
      <c r="BC103" s="20"/>
      <c r="BD103" s="196"/>
      <c r="BE103" s="21"/>
      <c r="BF103" s="21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2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6"/>
      <c r="BE104" s="182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2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6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59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6"/>
      <c r="BE106" s="21"/>
      <c r="BF106" s="21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59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6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409.6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6"/>
      <c r="BE108" s="21"/>
      <c r="BF108" s="21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41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6"/>
      <c r="BE109" s="182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237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6"/>
      <c r="BE110" s="21"/>
      <c r="BF110" s="21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74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6"/>
      <c r="BE111" s="182"/>
      <c r="BF111" s="20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59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0"/>
      <c r="BC112" s="20"/>
      <c r="BD112" s="196"/>
      <c r="BE112" s="21"/>
      <c r="BF112" s="21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59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182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59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6"/>
      <c r="BE114" s="182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249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6"/>
      <c r="BE115" s="23"/>
      <c r="BF115" s="23"/>
      <c r="BG115" s="20"/>
      <c r="BH115" s="20"/>
      <c r="BI115" s="23"/>
      <c r="BJ115" s="20"/>
      <c r="BK115" s="23"/>
      <c r="BL115" s="20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227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0"/>
      <c r="AQ116" s="23"/>
      <c r="AR116" s="20"/>
      <c r="AS116" s="21"/>
      <c r="AT116" s="21"/>
      <c r="AU116" s="21"/>
      <c r="AV116" s="21"/>
      <c r="AW116" s="21"/>
      <c r="AX116" s="21"/>
      <c r="AY116" s="21"/>
      <c r="AZ116" s="21"/>
      <c r="BA116" s="21"/>
      <c r="BB116" s="20"/>
      <c r="BC116" s="21"/>
      <c r="BD116" s="196"/>
      <c r="BE116" s="21"/>
      <c r="BF116" s="21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50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0"/>
      <c r="AQ117" s="23"/>
      <c r="AR117" s="20"/>
      <c r="AS117" s="21"/>
      <c r="AT117" s="21"/>
      <c r="AU117" s="21"/>
      <c r="AV117" s="21"/>
      <c r="AW117" s="21"/>
      <c r="AX117" s="21"/>
      <c r="AY117" s="21"/>
      <c r="AZ117" s="21"/>
      <c r="BA117" s="21"/>
      <c r="BB117" s="20"/>
      <c r="BC117" s="20"/>
      <c r="BD117" s="196"/>
      <c r="BE117" s="182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42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0"/>
      <c r="AQ118" s="23"/>
      <c r="AR118" s="20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0"/>
      <c r="BD118" s="196"/>
      <c r="BE118" s="182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59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196"/>
      <c r="AU119" s="20"/>
      <c r="AV119" s="21"/>
      <c r="AW119" s="21"/>
      <c r="AX119" s="21"/>
      <c r="AY119" s="21"/>
      <c r="AZ119" s="21"/>
      <c r="BA119" s="21"/>
      <c r="BB119" s="21"/>
      <c r="BC119" s="21"/>
      <c r="BD119" s="196"/>
      <c r="BE119" s="182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59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31"/>
      <c r="N120" s="20"/>
      <c r="O120" s="20"/>
      <c r="P120" s="20"/>
      <c r="Q120" s="20"/>
      <c r="R120" s="20"/>
      <c r="S120" s="20"/>
      <c r="T120" s="20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6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59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32"/>
      <c r="N121" s="20"/>
      <c r="O121" s="20"/>
      <c r="P121" s="20"/>
      <c r="Q121" s="20"/>
      <c r="R121" s="20"/>
      <c r="S121" s="20"/>
      <c r="T121" s="20"/>
      <c r="U121" s="20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182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409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21"/>
      <c r="BF122" s="21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56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182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409.6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6"/>
      <c r="BE124" s="21"/>
      <c r="BF124" s="21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152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6"/>
      <c r="BE125" s="182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209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6"/>
      <c r="BE126" s="21"/>
      <c r="BF126" s="21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209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181"/>
      <c r="AM127" s="21"/>
      <c r="AN127" s="21"/>
      <c r="AO127" s="21"/>
      <c r="AP127" s="21"/>
      <c r="AQ127" s="21"/>
      <c r="AR127" s="21"/>
      <c r="AS127" s="21"/>
      <c r="AT127" s="18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89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196"/>
      <c r="AM128" s="20"/>
      <c r="AN128" s="20"/>
      <c r="AO128" s="21"/>
      <c r="AP128" s="21"/>
      <c r="AQ128" s="21"/>
      <c r="AR128" s="21"/>
      <c r="AS128" s="21"/>
      <c r="AT128" s="196"/>
      <c r="AU128" s="23"/>
      <c r="AV128" s="21"/>
      <c r="AW128" s="21"/>
      <c r="AX128" s="21"/>
      <c r="AY128" s="21"/>
      <c r="AZ128" s="21"/>
      <c r="BA128" s="21"/>
      <c r="BB128" s="21"/>
      <c r="BC128" s="21"/>
      <c r="BD128" s="196"/>
      <c r="BE128" s="21"/>
      <c r="BF128" s="21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89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196"/>
      <c r="AM129" s="20"/>
      <c r="AN129" s="20"/>
      <c r="AO129" s="21"/>
      <c r="AP129" s="21"/>
      <c r="AQ129" s="21"/>
      <c r="AR129" s="21"/>
      <c r="AS129" s="21"/>
      <c r="AT129" s="196"/>
      <c r="AU129" s="23"/>
      <c r="AV129" s="21"/>
      <c r="AW129" s="21"/>
      <c r="AX129" s="21"/>
      <c r="AY129" s="21"/>
      <c r="AZ129" s="21"/>
      <c r="BA129" s="21"/>
      <c r="BB129" s="21"/>
      <c r="BC129" s="21"/>
      <c r="BD129" s="196"/>
      <c r="BE129" s="23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204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6"/>
      <c r="BE130" s="21"/>
      <c r="BF130" s="21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47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6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0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6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92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196"/>
      <c r="O133" s="20"/>
      <c r="P133" s="20"/>
      <c r="Q133" s="20"/>
      <c r="R133" s="20"/>
      <c r="S133" s="20"/>
      <c r="T133" s="20"/>
      <c r="U133" s="20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6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92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196"/>
      <c r="O134" s="20"/>
      <c r="P134" s="20"/>
      <c r="Q134" s="20"/>
      <c r="R134" s="20"/>
      <c r="S134" s="20"/>
      <c r="T134" s="20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6"/>
      <c r="BE134" s="182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409.6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1"/>
      <c r="AJ135" s="21"/>
      <c r="AK135" s="21"/>
      <c r="AL135" s="196"/>
      <c r="AM135" s="21"/>
      <c r="AN135" s="21"/>
      <c r="AO135" s="21"/>
      <c r="AP135" s="21"/>
      <c r="AQ135" s="21"/>
      <c r="AR135" s="21"/>
      <c r="AS135" s="21"/>
      <c r="AT135" s="196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6"/>
      <c r="BE135" s="21"/>
      <c r="BF135" s="21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92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6"/>
      <c r="BE136" s="182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92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92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6"/>
      <c r="BE138" s="182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92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6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92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6"/>
      <c r="BE140" s="21"/>
      <c r="BF140" s="21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92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6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92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196"/>
      <c r="O142" s="20"/>
      <c r="P142" s="20"/>
      <c r="Q142" s="20"/>
      <c r="R142" s="20"/>
      <c r="S142" s="20"/>
      <c r="T142" s="20"/>
      <c r="U142" s="20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6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92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6"/>
      <c r="BE143" s="21"/>
      <c r="BF143" s="20"/>
      <c r="BG143" s="20"/>
      <c r="BH143" s="20"/>
      <c r="BI143" s="23"/>
      <c r="BJ143" s="20"/>
      <c r="BK143" s="21"/>
      <c r="BL143" s="21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92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6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92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0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6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409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1"/>
      <c r="AJ146" s="21"/>
      <c r="AK146" s="21"/>
      <c r="AL146" s="196"/>
      <c r="AM146" s="21"/>
      <c r="AN146" s="20"/>
      <c r="AO146" s="21"/>
      <c r="AP146" s="21"/>
      <c r="AQ146" s="21"/>
      <c r="AR146" s="21"/>
      <c r="AS146" s="21"/>
      <c r="AT146" s="196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6"/>
      <c r="BE146" s="21"/>
      <c r="BF146" s="21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92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6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92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6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9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6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9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6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9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196"/>
      <c r="O151" s="20"/>
      <c r="P151" s="20"/>
      <c r="Q151" s="20"/>
      <c r="R151" s="20"/>
      <c r="S151" s="20"/>
      <c r="T151" s="20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6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9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196"/>
      <c r="O152" s="20"/>
      <c r="P152" s="20"/>
      <c r="Q152" s="20"/>
      <c r="R152" s="20"/>
      <c r="S152" s="20"/>
      <c r="T152" s="20"/>
      <c r="U152" s="20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9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196"/>
      <c r="AM153" s="21"/>
      <c r="AN153" s="20"/>
      <c r="AO153" s="21"/>
      <c r="AP153" s="21"/>
      <c r="AQ153" s="21"/>
      <c r="AR153" s="21"/>
      <c r="AS153" s="21"/>
      <c r="AT153" s="196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6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6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0"/>
      <c r="R155" s="20"/>
      <c r="S155" s="20"/>
      <c r="T155" s="20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6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6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196"/>
      <c r="O157" s="20"/>
      <c r="P157" s="20"/>
      <c r="Q157" s="20"/>
      <c r="R157" s="20"/>
      <c r="S157" s="20"/>
      <c r="T157" s="20"/>
      <c r="U157" s="20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196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196"/>
      <c r="O159" s="20"/>
      <c r="P159" s="20"/>
      <c r="Q159" s="20"/>
      <c r="R159" s="20"/>
      <c r="S159" s="20"/>
      <c r="T159" s="20"/>
      <c r="U159" s="20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209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6"/>
      <c r="BE160" s="23"/>
      <c r="BF160" s="23"/>
      <c r="BG160" s="20"/>
      <c r="BH160" s="20"/>
      <c r="BI160" s="23"/>
      <c r="BJ160" s="20"/>
      <c r="BK160" s="23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6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0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23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51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0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23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21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23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409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0"/>
      <c r="AK164" s="21"/>
      <c r="AL164" s="196"/>
      <c r="AM164" s="23"/>
      <c r="AN164" s="20"/>
      <c r="AO164" s="21"/>
      <c r="AP164" s="21"/>
      <c r="AQ164" s="21"/>
      <c r="AR164" s="21"/>
      <c r="AS164" s="21"/>
      <c r="AT164" s="196"/>
      <c r="AU164" s="23"/>
      <c r="AV164" s="21"/>
      <c r="AW164" s="21"/>
      <c r="AX164" s="21"/>
      <c r="AY164" s="21"/>
      <c r="AZ164" s="21"/>
      <c r="BA164" s="21"/>
      <c r="BB164" s="21"/>
      <c r="BC164" s="21"/>
      <c r="BD164" s="196"/>
      <c r="BE164" s="23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26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6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26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26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66"/>
      <c r="M167" s="66"/>
      <c r="N167" s="66"/>
      <c r="O167" s="28"/>
      <c r="P167" s="66"/>
      <c r="Q167" s="66"/>
      <c r="R167" s="66"/>
      <c r="S167" s="66"/>
      <c r="T167" s="66"/>
      <c r="U167" s="28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26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239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23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5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0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181"/>
      <c r="AM170" s="21"/>
      <c r="AN170" s="21"/>
      <c r="AO170" s="21"/>
      <c r="AP170" s="21"/>
      <c r="AQ170" s="21"/>
      <c r="AR170" s="21"/>
      <c r="AS170" s="21"/>
      <c r="AT170" s="18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219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0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196"/>
      <c r="AM171" s="20"/>
      <c r="AN171" s="20"/>
      <c r="AO171" s="21"/>
      <c r="AP171" s="21"/>
      <c r="AQ171" s="21"/>
      <c r="AR171" s="21"/>
      <c r="AS171" s="21"/>
      <c r="AT171" s="196"/>
      <c r="AU171" s="23"/>
      <c r="AV171" s="21"/>
      <c r="AW171" s="21"/>
      <c r="AX171" s="21"/>
      <c r="AY171" s="21"/>
      <c r="AZ171" s="21"/>
      <c r="BA171" s="21"/>
      <c r="BB171" s="21"/>
      <c r="BC171" s="21"/>
      <c r="BD171" s="196"/>
      <c r="BE171" s="23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409.6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1"/>
      <c r="AJ172" s="21"/>
      <c r="AK172" s="21"/>
      <c r="AL172" s="196"/>
      <c r="AM172" s="21"/>
      <c r="AN172" s="21"/>
      <c r="AO172" s="21"/>
      <c r="AP172" s="21"/>
      <c r="AQ172" s="21"/>
      <c r="AR172" s="21"/>
      <c r="AS172" s="21"/>
      <c r="AT172" s="196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21"/>
      <c r="BF172" s="21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6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23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51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6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36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23"/>
      <c r="BF175" s="23"/>
      <c r="BG175" s="20"/>
      <c r="BH175" s="20"/>
      <c r="BI175" s="23"/>
      <c r="BJ175" s="20"/>
      <c r="BK175" s="23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49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211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0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214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196"/>
      <c r="O178" s="23"/>
      <c r="P178" s="20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6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89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0"/>
      <c r="BC179" s="20"/>
      <c r="BD179" s="196"/>
      <c r="BE179" s="23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4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196"/>
      <c r="AU180" s="20"/>
      <c r="AV180" s="21"/>
      <c r="AW180" s="21"/>
      <c r="AX180" s="21"/>
      <c r="AY180" s="21"/>
      <c r="AZ180" s="21"/>
      <c r="BA180" s="21"/>
      <c r="BB180" s="21"/>
      <c r="BC180" s="21"/>
      <c r="BD180" s="196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4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196"/>
      <c r="AU181" s="20"/>
      <c r="AV181" s="21"/>
      <c r="AW181" s="21"/>
      <c r="AX181" s="21"/>
      <c r="AY181" s="21"/>
      <c r="AZ181" s="21"/>
      <c r="BA181" s="21"/>
      <c r="BB181" s="21"/>
      <c r="BC181" s="21"/>
      <c r="BD181" s="196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64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182"/>
      <c r="BF182" s="23"/>
      <c r="BG182" s="20"/>
      <c r="BH182" s="20"/>
      <c r="BI182" s="23"/>
      <c r="BJ182" s="20"/>
      <c r="BK182" s="21"/>
      <c r="BL182" s="20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94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196"/>
      <c r="AU183" s="20"/>
      <c r="AV183" s="21"/>
      <c r="AW183" s="21"/>
      <c r="AX183" s="21"/>
      <c r="AY183" s="21"/>
      <c r="AZ183" s="21"/>
      <c r="BA183" s="21"/>
      <c r="BB183" s="21"/>
      <c r="BC183" s="21"/>
      <c r="BD183" s="196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4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231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0"/>
      <c r="BC185" s="20"/>
      <c r="BD185" s="20"/>
      <c r="BE185" s="182"/>
      <c r="BF185" s="23"/>
      <c r="BG185" s="20"/>
      <c r="BH185" s="20"/>
      <c r="BI185" s="29"/>
      <c r="BJ185" s="20"/>
      <c r="BK185" s="29"/>
      <c r="BL185" s="20"/>
      <c r="BM185" s="20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231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6"/>
      <c r="BE186" s="182"/>
      <c r="BF186" s="23"/>
      <c r="BG186" s="20"/>
      <c r="BH186" s="20"/>
      <c r="BI186" s="29"/>
      <c r="BJ186" s="20"/>
      <c r="BK186" s="29"/>
      <c r="BL186" s="20"/>
      <c r="BM186" s="20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8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0"/>
      <c r="BC187" s="20"/>
      <c r="BD187" s="196"/>
      <c r="BE187" s="23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8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0"/>
      <c r="BC188" s="20"/>
      <c r="BD188" s="196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77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0"/>
      <c r="BD189" s="196"/>
      <c r="BE189" s="23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77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6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77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8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67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18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0"/>
      <c r="BC192" s="20"/>
      <c r="BD192" s="196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67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18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6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67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18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6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408.7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0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0"/>
      <c r="AJ195" s="20"/>
      <c r="AK195" s="21"/>
      <c r="AL195" s="196"/>
      <c r="AM195" s="20"/>
      <c r="AN195" s="20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6"/>
      <c r="BE195" s="23"/>
      <c r="BF195" s="20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238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181"/>
      <c r="AE196" s="21"/>
      <c r="AF196" s="21"/>
      <c r="AG196" s="21"/>
      <c r="AH196" s="20"/>
      <c r="AI196" s="20"/>
      <c r="AJ196" s="20"/>
      <c r="AK196" s="21"/>
      <c r="AL196" s="196"/>
      <c r="AM196" s="20"/>
      <c r="AN196" s="20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6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3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0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181"/>
      <c r="AE197" s="21"/>
      <c r="AF197" s="21"/>
      <c r="AG197" s="21"/>
      <c r="AH197" s="20"/>
      <c r="AI197" s="20"/>
      <c r="AJ197" s="20"/>
      <c r="AK197" s="21"/>
      <c r="AL197" s="196"/>
      <c r="AM197" s="20"/>
      <c r="AN197" s="20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6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408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196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  <c r="AA198" s="21"/>
      <c r="AB198" s="21"/>
      <c r="AC198" s="21"/>
      <c r="AD198" s="181"/>
      <c r="AE198" s="21"/>
      <c r="AF198" s="21"/>
      <c r="AG198" s="21"/>
      <c r="AH198" s="21"/>
      <c r="AI198" s="21"/>
      <c r="AJ198" s="21"/>
      <c r="AK198" s="21"/>
      <c r="AL198" s="18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8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196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196"/>
      <c r="AE199" s="23"/>
      <c r="AF199" s="23"/>
      <c r="AG199" s="23"/>
      <c r="AH199" s="20"/>
      <c r="AI199" s="21"/>
      <c r="AJ199" s="21"/>
      <c r="AK199" s="21"/>
      <c r="AL199" s="196"/>
      <c r="AM199" s="20"/>
      <c r="AN199" s="20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6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408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0"/>
      <c r="BC200" s="20"/>
      <c r="BD200" s="196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59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6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9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6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41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6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408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196"/>
      <c r="AE204" s="23"/>
      <c r="AF204" s="23"/>
      <c r="AG204" s="23"/>
      <c r="AH204" s="23"/>
      <c r="AI204" s="21"/>
      <c r="AJ204" s="21"/>
      <c r="AK204" s="21"/>
      <c r="AL204" s="196"/>
      <c r="AM204" s="20"/>
      <c r="AN204" s="20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63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196"/>
      <c r="O205" s="23"/>
      <c r="P205" s="20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196"/>
      <c r="AE205" s="23"/>
      <c r="AF205" s="23"/>
      <c r="AG205" s="23"/>
      <c r="AH205" s="23"/>
      <c r="AI205" s="21"/>
      <c r="AJ205" s="21"/>
      <c r="AK205" s="21"/>
      <c r="AL205" s="196"/>
      <c r="AM205" s="20"/>
      <c r="AN205" s="20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6"/>
      <c r="BE205" s="20"/>
      <c r="BF205" s="20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409.6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196"/>
      <c r="AM206" s="23"/>
      <c r="AN206" s="23"/>
      <c r="AO206" s="21"/>
      <c r="AP206" s="21"/>
      <c r="AQ206" s="21"/>
      <c r="AR206" s="21"/>
      <c r="AS206" s="21"/>
      <c r="AT206" s="196"/>
      <c r="AU206" s="23"/>
      <c r="AV206" s="21"/>
      <c r="AW206" s="21"/>
      <c r="AX206" s="21"/>
      <c r="AY206" s="21"/>
      <c r="AZ206" s="21"/>
      <c r="BA206" s="21"/>
      <c r="BB206" s="21"/>
      <c r="BC206" s="21"/>
      <c r="BD206" s="196"/>
      <c r="BE206" s="20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3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0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6"/>
      <c r="BE207" s="20"/>
      <c r="BF207" s="20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3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6"/>
      <c r="BE208" s="20"/>
      <c r="BF208" s="20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3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6"/>
      <c r="BE209" s="20"/>
      <c r="BF209" s="20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3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6"/>
      <c r="BE210" s="20"/>
      <c r="BF210" s="20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54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6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19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6"/>
      <c r="BE212" s="20"/>
      <c r="BF212" s="20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31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6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49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6"/>
      <c r="BE214" s="2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25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6"/>
      <c r="BE215" s="2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71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0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6"/>
      <c r="BE216" s="20"/>
      <c r="BF216" s="20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9.6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6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69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181"/>
      <c r="AM218" s="21"/>
      <c r="AN218" s="21"/>
      <c r="AO218" s="21"/>
      <c r="AP218" s="21"/>
      <c r="AQ218" s="21"/>
      <c r="AR218" s="21"/>
      <c r="AS218" s="21"/>
      <c r="AT218" s="181"/>
      <c r="AU218" s="21"/>
      <c r="AV218" s="181"/>
      <c r="AW218" s="21"/>
      <c r="AX218" s="21"/>
      <c r="AY218" s="21"/>
      <c r="AZ218" s="21"/>
      <c r="BA218" s="21"/>
      <c r="BB218" s="21"/>
      <c r="BC218" s="21"/>
      <c r="BD218" s="196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234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181"/>
      <c r="AU219" s="21"/>
      <c r="AV219" s="181"/>
      <c r="AW219" s="21"/>
      <c r="AX219" s="21"/>
      <c r="AY219" s="21"/>
      <c r="AZ219" s="21"/>
      <c r="BA219" s="21"/>
      <c r="BB219" s="21"/>
      <c r="BC219" s="21"/>
      <c r="BD219" s="196"/>
      <c r="BE219" s="23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82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181"/>
      <c r="AU220" s="21"/>
      <c r="AV220" s="181"/>
      <c r="AW220" s="21"/>
      <c r="AX220" s="21"/>
      <c r="AY220" s="21"/>
      <c r="AZ220" s="21"/>
      <c r="BA220" s="21"/>
      <c r="BB220" s="21"/>
      <c r="BC220" s="21"/>
      <c r="BD220" s="196"/>
      <c r="BE220" s="196"/>
      <c r="BF220" s="20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57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181"/>
      <c r="AM221" s="21"/>
      <c r="AN221" s="21"/>
      <c r="AO221" s="21"/>
      <c r="AP221" s="21"/>
      <c r="AQ221" s="21"/>
      <c r="AR221" s="21"/>
      <c r="AS221" s="21"/>
      <c r="AT221" s="181"/>
      <c r="AU221" s="21"/>
      <c r="AV221" s="181"/>
      <c r="AW221" s="21"/>
      <c r="AX221" s="21"/>
      <c r="AY221" s="21"/>
      <c r="AZ221" s="21"/>
      <c r="BA221" s="21"/>
      <c r="BB221" s="20"/>
      <c r="BC221" s="20"/>
      <c r="BD221" s="196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44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1"/>
      <c r="AM222" s="21"/>
      <c r="AN222" s="21"/>
      <c r="AO222" s="21"/>
      <c r="AP222" s="21"/>
      <c r="AQ222" s="21"/>
      <c r="AR222" s="21"/>
      <c r="AS222" s="21"/>
      <c r="AT222" s="181"/>
      <c r="AU222" s="21"/>
      <c r="AV222" s="181"/>
      <c r="AW222" s="21"/>
      <c r="AX222" s="21"/>
      <c r="AY222" s="21"/>
      <c r="AZ222" s="21"/>
      <c r="BA222" s="21"/>
      <c r="BB222" s="20"/>
      <c r="BC222" s="20"/>
      <c r="BD222" s="196"/>
      <c r="BE222" s="196"/>
      <c r="BF222" s="20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5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81"/>
      <c r="AM223" s="21"/>
      <c r="AN223" s="21"/>
      <c r="AO223" s="21"/>
      <c r="AP223" s="21"/>
      <c r="AQ223" s="21"/>
      <c r="AR223" s="21"/>
      <c r="AS223" s="21"/>
      <c r="AT223" s="181"/>
      <c r="AU223" s="21"/>
      <c r="AV223" s="181"/>
      <c r="AW223" s="21"/>
      <c r="AX223" s="21"/>
      <c r="AY223" s="21"/>
      <c r="AZ223" s="21"/>
      <c r="BA223" s="21"/>
      <c r="BB223" s="21"/>
      <c r="BC223" s="21"/>
      <c r="BD223" s="196"/>
      <c r="BE223" s="23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6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0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81"/>
      <c r="AM224" s="21"/>
      <c r="AN224" s="21"/>
      <c r="AO224" s="21"/>
      <c r="AP224" s="21"/>
      <c r="AQ224" s="21"/>
      <c r="AR224" s="21"/>
      <c r="AS224" s="21"/>
      <c r="AT224" s="181"/>
      <c r="AU224" s="21"/>
      <c r="AV224" s="181"/>
      <c r="AW224" s="21"/>
      <c r="AX224" s="21"/>
      <c r="AY224" s="21"/>
      <c r="AZ224" s="21"/>
      <c r="BA224" s="21"/>
      <c r="BB224" s="21"/>
      <c r="BC224" s="21"/>
      <c r="BD224" s="196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54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181"/>
      <c r="AU225" s="21"/>
      <c r="AV225" s="181"/>
      <c r="AW225" s="21"/>
      <c r="AX225" s="21"/>
      <c r="AY225" s="21"/>
      <c r="AZ225" s="21"/>
      <c r="BA225" s="21"/>
      <c r="BB225" s="21"/>
      <c r="BC225" s="21"/>
      <c r="BD225" s="196"/>
      <c r="BE225" s="23"/>
      <c r="BF225" s="20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66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0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181"/>
      <c r="AU226" s="21"/>
      <c r="AV226" s="181"/>
      <c r="AW226" s="21"/>
      <c r="AX226" s="21"/>
      <c r="AY226" s="21"/>
      <c r="AZ226" s="21"/>
      <c r="BA226" s="21"/>
      <c r="BB226" s="21"/>
      <c r="BC226" s="21"/>
      <c r="BD226" s="196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81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0"/>
      <c r="Q227" s="23"/>
      <c r="R227" s="23"/>
      <c r="S227" s="20"/>
      <c r="T227" s="20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181"/>
      <c r="AU227" s="21"/>
      <c r="AV227" s="181"/>
      <c r="AW227" s="21"/>
      <c r="AX227" s="21"/>
      <c r="AY227" s="21"/>
      <c r="AZ227" s="21"/>
      <c r="BA227" s="21"/>
      <c r="BB227" s="21"/>
      <c r="BC227" s="21"/>
      <c r="BD227" s="196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71" customFormat="1" ht="197.25" customHeight="1" x14ac:dyDescent="0.25">
      <c r="A228" s="17"/>
      <c r="B228" s="18"/>
      <c r="C228" s="18"/>
      <c r="D228" s="19"/>
      <c r="E228" s="19"/>
      <c r="F228" s="66"/>
      <c r="G228" s="18"/>
      <c r="H228" s="18"/>
      <c r="I228" s="18"/>
      <c r="J228" s="18"/>
      <c r="K228" s="18"/>
      <c r="L228" s="66"/>
      <c r="M228" s="66"/>
      <c r="N228" s="66"/>
      <c r="O228" s="19"/>
      <c r="P228" s="19"/>
      <c r="Q228" s="19"/>
      <c r="R228" s="19"/>
      <c r="S228" s="19"/>
      <c r="T228" s="19"/>
      <c r="U228" s="19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  <c r="BD228" s="183"/>
      <c r="BE228" s="183"/>
      <c r="BF228" s="66"/>
      <c r="BG228" s="66"/>
      <c r="BH228" s="66"/>
      <c r="BI228" s="28"/>
      <c r="BJ228" s="66"/>
      <c r="BK228" s="66"/>
      <c r="BL228" s="28"/>
      <c r="BM228" s="27"/>
      <c r="BN228" s="27"/>
      <c r="BO228" s="17"/>
      <c r="BP228" s="27"/>
      <c r="BQ228" s="27"/>
      <c r="BR228" s="28"/>
      <c r="BS228" s="28"/>
      <c r="BT228" s="17"/>
      <c r="BU228" s="70"/>
    </row>
    <row r="229" spans="1:73" s="22" customFormat="1" ht="136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3"/>
      <c r="R229" s="23"/>
      <c r="S229" s="23"/>
      <c r="T229" s="23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6"/>
      <c r="BE229" s="196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43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3"/>
      <c r="R230" s="23"/>
      <c r="S230" s="23"/>
      <c r="T230" s="23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20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43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0"/>
      <c r="P231" s="20"/>
      <c r="Q231" s="23"/>
      <c r="R231" s="23"/>
      <c r="S231" s="23"/>
      <c r="T231" s="23"/>
      <c r="U231" s="20"/>
      <c r="V231" s="21"/>
      <c r="W231" s="21"/>
      <c r="X231" s="21"/>
      <c r="Y231" s="21"/>
      <c r="Z231" s="21"/>
      <c r="AA231" s="21"/>
      <c r="AB231" s="21"/>
      <c r="AC231" s="21"/>
      <c r="AD231" s="181"/>
      <c r="AE231" s="21"/>
      <c r="AF231" s="21"/>
      <c r="AG231" s="21"/>
      <c r="AH231" s="21"/>
      <c r="AI231" s="21"/>
      <c r="AJ231" s="21"/>
      <c r="AK231" s="21"/>
      <c r="AL231" s="181"/>
      <c r="AM231" s="21"/>
      <c r="AN231" s="21"/>
      <c r="AO231" s="21"/>
      <c r="AP231" s="21"/>
      <c r="AQ231" s="21"/>
      <c r="AR231" s="21"/>
      <c r="AS231" s="21"/>
      <c r="AT231" s="181"/>
      <c r="AU231" s="21"/>
      <c r="AV231" s="181"/>
      <c r="AW231" s="21"/>
      <c r="AX231" s="21"/>
      <c r="AY231" s="21"/>
      <c r="AZ231" s="21"/>
      <c r="BA231" s="21"/>
      <c r="BB231" s="21"/>
      <c r="BC231" s="21"/>
      <c r="BD231" s="196"/>
      <c r="BE231" s="196"/>
      <c r="BF231" s="20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79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196"/>
      <c r="O232" s="28"/>
      <c r="P232" s="18"/>
      <c r="Q232" s="28"/>
      <c r="R232" s="28"/>
      <c r="S232" s="28"/>
      <c r="T232" s="28"/>
      <c r="U232" s="28"/>
      <c r="V232" s="21"/>
      <c r="W232" s="21"/>
      <c r="X232" s="21"/>
      <c r="Y232" s="21"/>
      <c r="Z232" s="21"/>
      <c r="AA232" s="21"/>
      <c r="AB232" s="21"/>
      <c r="AC232" s="21"/>
      <c r="AD232" s="181"/>
      <c r="AE232" s="21"/>
      <c r="AF232" s="21"/>
      <c r="AG232" s="21"/>
      <c r="AH232" s="20"/>
      <c r="AI232" s="29"/>
      <c r="AJ232" s="29"/>
      <c r="AK232" s="21"/>
      <c r="AL232" s="196"/>
      <c r="AM232" s="29"/>
      <c r="AN232" s="29"/>
      <c r="AO232" s="21"/>
      <c r="AP232" s="21"/>
      <c r="AQ232" s="21"/>
      <c r="AR232" s="21"/>
      <c r="AS232" s="21"/>
      <c r="AT232" s="196"/>
      <c r="AU232" s="29"/>
      <c r="AV232" s="196"/>
      <c r="AW232" s="29"/>
      <c r="AX232" s="21"/>
      <c r="AY232" s="21"/>
      <c r="AZ232" s="21"/>
      <c r="BA232" s="21"/>
      <c r="BB232" s="20"/>
      <c r="BC232" s="23"/>
      <c r="BD232" s="196"/>
      <c r="BE232" s="29"/>
      <c r="BF232" s="29"/>
      <c r="BG232" s="21"/>
      <c r="BH232" s="21"/>
      <c r="BI232" s="21"/>
      <c r="BJ232" s="21"/>
      <c r="BK232" s="21"/>
      <c r="BL232" s="21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64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9"/>
      <c r="P233" s="29"/>
      <c r="Q233" s="29"/>
      <c r="R233" s="29"/>
      <c r="S233" s="29"/>
      <c r="T233" s="29"/>
      <c r="U233" s="29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6"/>
      <c r="BE233" s="196"/>
      <c r="BF233" s="20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49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6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246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9"/>
      <c r="P235" s="29"/>
      <c r="Q235" s="29"/>
      <c r="R235" s="29"/>
      <c r="S235" s="29"/>
      <c r="T235" s="29"/>
      <c r="U235" s="29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181"/>
      <c r="AU235" s="21"/>
      <c r="AV235" s="181"/>
      <c r="AW235" s="21"/>
      <c r="AX235" s="21"/>
      <c r="AY235" s="21"/>
      <c r="AZ235" s="21"/>
      <c r="BA235" s="21"/>
      <c r="BB235" s="20"/>
      <c r="BC235" s="29"/>
      <c r="BD235" s="29"/>
      <c r="BE235" s="29"/>
      <c r="BF235" s="29"/>
      <c r="BG235" s="21"/>
      <c r="BH235" s="21"/>
      <c r="BI235" s="21"/>
      <c r="BJ235" s="21"/>
      <c r="BK235" s="21"/>
      <c r="BL235" s="21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9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0"/>
      <c r="AE236" s="23"/>
      <c r="AF236" s="23"/>
      <c r="AG236" s="23"/>
      <c r="AH236" s="23"/>
      <c r="AI236" s="29"/>
      <c r="AJ236" s="29"/>
      <c r="AK236" s="21"/>
      <c r="AL236" s="196"/>
      <c r="AM236" s="23"/>
      <c r="AN236" s="23"/>
      <c r="AO236" s="21"/>
      <c r="AP236" s="21"/>
      <c r="AQ236" s="21"/>
      <c r="AR236" s="21"/>
      <c r="AS236" s="21"/>
      <c r="AT236" s="196"/>
      <c r="AU236" s="23"/>
      <c r="AV236" s="196"/>
      <c r="AW236" s="23"/>
      <c r="AX236" s="21"/>
      <c r="AY236" s="21"/>
      <c r="AZ236" s="21"/>
      <c r="BA236" s="21"/>
      <c r="BB236" s="20"/>
      <c r="BC236" s="23"/>
      <c r="BD236" s="196"/>
      <c r="BE236" s="23"/>
      <c r="BF236" s="23"/>
      <c r="BG236" s="21"/>
      <c r="BH236" s="21"/>
      <c r="BI236" s="21"/>
      <c r="BJ236" s="21"/>
      <c r="BK236" s="21"/>
      <c r="BL236" s="21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23.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181"/>
      <c r="AE237" s="21"/>
      <c r="AF237" s="21"/>
      <c r="AG237" s="21"/>
      <c r="AH237" s="20"/>
      <c r="AI237" s="29"/>
      <c r="AJ237" s="29"/>
      <c r="AK237" s="21"/>
      <c r="AL237" s="196"/>
      <c r="AM237" s="29"/>
      <c r="AN237" s="29"/>
      <c r="AO237" s="21"/>
      <c r="AP237" s="21"/>
      <c r="AQ237" s="21"/>
      <c r="AR237" s="21"/>
      <c r="AS237" s="21"/>
      <c r="AT237" s="196"/>
      <c r="AU237" s="29"/>
      <c r="AV237" s="196"/>
      <c r="AW237" s="29"/>
      <c r="AX237" s="21"/>
      <c r="AY237" s="21"/>
      <c r="AZ237" s="21"/>
      <c r="BA237" s="21"/>
      <c r="BB237" s="20"/>
      <c r="BC237" s="23"/>
      <c r="BD237" s="196"/>
      <c r="BE237" s="23"/>
      <c r="BF237" s="23"/>
      <c r="BG237" s="21"/>
      <c r="BH237" s="21"/>
      <c r="BI237" s="21"/>
      <c r="BJ237" s="21"/>
      <c r="BK237" s="21"/>
      <c r="BL237" s="21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23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196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181"/>
      <c r="AE238" s="21"/>
      <c r="AF238" s="21"/>
      <c r="AG238" s="21"/>
      <c r="AH238" s="20"/>
      <c r="AI238" s="29"/>
      <c r="AJ238" s="29"/>
      <c r="AK238" s="21"/>
      <c r="AL238" s="196"/>
      <c r="AM238" s="29"/>
      <c r="AN238" s="29"/>
      <c r="AO238" s="21"/>
      <c r="AP238" s="21"/>
      <c r="AQ238" s="21"/>
      <c r="AR238" s="21"/>
      <c r="AS238" s="21"/>
      <c r="AT238" s="196"/>
      <c r="AU238" s="29"/>
      <c r="AV238" s="196"/>
      <c r="AW238" s="29"/>
      <c r="AX238" s="21"/>
      <c r="AY238" s="21"/>
      <c r="AZ238" s="21"/>
      <c r="BA238" s="21"/>
      <c r="BB238" s="20"/>
      <c r="BC238" s="23"/>
      <c r="BD238" s="196"/>
      <c r="BE238" s="29"/>
      <c r="BF238" s="29"/>
      <c r="BG238" s="21"/>
      <c r="BH238" s="21"/>
      <c r="BI238" s="21"/>
      <c r="BJ238" s="21"/>
      <c r="BK238" s="21"/>
      <c r="BL238" s="21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8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181"/>
      <c r="AE239" s="21"/>
      <c r="AF239" s="21"/>
      <c r="AG239" s="21"/>
      <c r="AH239" s="20"/>
      <c r="AI239" s="29"/>
      <c r="AJ239" s="29"/>
      <c r="AK239" s="21"/>
      <c r="AL239" s="196"/>
      <c r="AM239" s="29"/>
      <c r="AN239" s="29"/>
      <c r="AO239" s="21"/>
      <c r="AP239" s="21"/>
      <c r="AQ239" s="21"/>
      <c r="AR239" s="21"/>
      <c r="AS239" s="21"/>
      <c r="AT239" s="196"/>
      <c r="AU239" s="29"/>
      <c r="AV239" s="196"/>
      <c r="AW239" s="29"/>
      <c r="AX239" s="21"/>
      <c r="AY239" s="21"/>
      <c r="AZ239" s="21"/>
      <c r="BA239" s="21"/>
      <c r="BB239" s="20"/>
      <c r="BC239" s="23"/>
      <c r="BD239" s="196"/>
      <c r="BE239" s="23"/>
      <c r="BF239" s="23"/>
      <c r="BG239" s="21"/>
      <c r="BH239" s="21"/>
      <c r="BI239" s="21"/>
      <c r="BJ239" s="21"/>
      <c r="BK239" s="21"/>
      <c r="BL239" s="21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86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0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181"/>
      <c r="AE240" s="21"/>
      <c r="AF240" s="21"/>
      <c r="AG240" s="21"/>
      <c r="AH240" s="20"/>
      <c r="AI240" s="29"/>
      <c r="AJ240" s="29"/>
      <c r="AK240" s="21"/>
      <c r="AL240" s="196"/>
      <c r="AM240" s="29"/>
      <c r="AN240" s="29"/>
      <c r="AO240" s="21"/>
      <c r="AP240" s="21"/>
      <c r="AQ240" s="21"/>
      <c r="AR240" s="21"/>
      <c r="AS240" s="21"/>
      <c r="AT240" s="196"/>
      <c r="AU240" s="29"/>
      <c r="AV240" s="196"/>
      <c r="AW240" s="29"/>
      <c r="AX240" s="21"/>
      <c r="AY240" s="21"/>
      <c r="AZ240" s="21"/>
      <c r="BA240" s="21"/>
      <c r="BB240" s="20"/>
      <c r="BC240" s="23"/>
      <c r="BD240" s="196"/>
      <c r="BE240" s="29"/>
      <c r="BF240" s="29"/>
      <c r="BG240" s="21"/>
      <c r="BH240" s="21"/>
      <c r="BI240" s="21"/>
      <c r="BJ240" s="21"/>
      <c r="BK240" s="21"/>
      <c r="BL240" s="21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6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196"/>
      <c r="O241" s="28"/>
      <c r="P241" s="18"/>
      <c r="Q241" s="28"/>
      <c r="R241" s="28"/>
      <c r="S241" s="28"/>
      <c r="T241" s="28"/>
      <c r="U241" s="28"/>
      <c r="V241" s="21"/>
      <c r="W241" s="21"/>
      <c r="X241" s="21"/>
      <c r="Y241" s="21"/>
      <c r="Z241" s="21"/>
      <c r="AA241" s="21"/>
      <c r="AB241" s="21"/>
      <c r="AC241" s="21"/>
      <c r="AD241" s="181"/>
      <c r="AE241" s="21"/>
      <c r="AF241" s="21"/>
      <c r="AG241" s="21"/>
      <c r="AH241" s="20"/>
      <c r="AI241" s="29"/>
      <c r="AJ241" s="29"/>
      <c r="AK241" s="21"/>
      <c r="AL241" s="196"/>
      <c r="AM241" s="29"/>
      <c r="AN241" s="29"/>
      <c r="AO241" s="21"/>
      <c r="AP241" s="21"/>
      <c r="AQ241" s="21"/>
      <c r="AR241" s="21"/>
      <c r="AS241" s="21"/>
      <c r="AT241" s="196"/>
      <c r="AU241" s="29"/>
      <c r="AV241" s="196"/>
      <c r="AW241" s="29"/>
      <c r="AX241" s="21"/>
      <c r="AY241" s="21"/>
      <c r="AZ241" s="21"/>
      <c r="BA241" s="21"/>
      <c r="BB241" s="20"/>
      <c r="BC241" s="23"/>
      <c r="BD241" s="196"/>
      <c r="BE241" s="29"/>
      <c r="BF241" s="29"/>
      <c r="BG241" s="21"/>
      <c r="BH241" s="21"/>
      <c r="BI241" s="21"/>
      <c r="BJ241" s="21"/>
      <c r="BK241" s="21"/>
      <c r="BL241" s="21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16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196"/>
      <c r="O242" s="28"/>
      <c r="P242" s="18"/>
      <c r="Q242" s="28"/>
      <c r="R242" s="28"/>
      <c r="S242" s="28"/>
      <c r="T242" s="28"/>
      <c r="U242" s="28"/>
      <c r="V242" s="21"/>
      <c r="W242" s="21"/>
      <c r="X242" s="21"/>
      <c r="Y242" s="21"/>
      <c r="Z242" s="21"/>
      <c r="AA242" s="21"/>
      <c r="AB242" s="21"/>
      <c r="AC242" s="21"/>
      <c r="AD242" s="181"/>
      <c r="AE242" s="21"/>
      <c r="AF242" s="21"/>
      <c r="AG242" s="21"/>
      <c r="AH242" s="20"/>
      <c r="AI242" s="29"/>
      <c r="AJ242" s="29"/>
      <c r="AK242" s="21"/>
      <c r="AL242" s="196"/>
      <c r="AM242" s="29"/>
      <c r="AN242" s="29"/>
      <c r="AO242" s="21"/>
      <c r="AP242" s="21"/>
      <c r="AQ242" s="21"/>
      <c r="AR242" s="21"/>
      <c r="AS242" s="21"/>
      <c r="AT242" s="196"/>
      <c r="AU242" s="29"/>
      <c r="AV242" s="196"/>
      <c r="AW242" s="29"/>
      <c r="AX242" s="21"/>
      <c r="AY242" s="21"/>
      <c r="AZ242" s="21"/>
      <c r="BA242" s="21"/>
      <c r="BB242" s="20"/>
      <c r="BC242" s="23"/>
      <c r="BD242" s="196"/>
      <c r="BE242" s="29"/>
      <c r="BF242" s="29"/>
      <c r="BG242" s="21"/>
      <c r="BH242" s="21"/>
      <c r="BI242" s="21"/>
      <c r="BJ242" s="21"/>
      <c r="BK242" s="21"/>
      <c r="BL242" s="21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54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196"/>
      <c r="AE243" s="29"/>
      <c r="AF243" s="29"/>
      <c r="AG243" s="29"/>
      <c r="AH243" s="29"/>
      <c r="AI243" s="21"/>
      <c r="AJ243" s="21"/>
      <c r="AK243" s="21"/>
      <c r="AL243" s="196"/>
      <c r="AM243" s="29"/>
      <c r="AN243" s="29"/>
      <c r="AO243" s="21"/>
      <c r="AP243" s="21"/>
      <c r="AQ243" s="21"/>
      <c r="AR243" s="21"/>
      <c r="AS243" s="21"/>
      <c r="AT243" s="196"/>
      <c r="AU243" s="29"/>
      <c r="AV243" s="196"/>
      <c r="AW243" s="29"/>
      <c r="AX243" s="21"/>
      <c r="AY243" s="21"/>
      <c r="AZ243" s="21"/>
      <c r="BA243" s="21"/>
      <c r="BB243" s="20"/>
      <c r="BC243" s="23"/>
      <c r="BD243" s="196"/>
      <c r="BE243" s="23"/>
      <c r="BF243" s="23"/>
      <c r="BG243" s="21"/>
      <c r="BH243" s="21"/>
      <c r="BI243" s="21"/>
      <c r="BJ243" s="21"/>
      <c r="BK243" s="21"/>
      <c r="BL243" s="21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47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196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196"/>
      <c r="AE244" s="29"/>
      <c r="AF244" s="29"/>
      <c r="AG244" s="29"/>
      <c r="AH244" s="29"/>
      <c r="AI244" s="21"/>
      <c r="AJ244" s="21"/>
      <c r="AK244" s="21"/>
      <c r="AL244" s="196"/>
      <c r="AM244" s="29"/>
      <c r="AN244" s="29"/>
      <c r="AO244" s="21"/>
      <c r="AP244" s="21"/>
      <c r="AQ244" s="21"/>
      <c r="AR244" s="21"/>
      <c r="AS244" s="21"/>
      <c r="AT244" s="196"/>
      <c r="AU244" s="29"/>
      <c r="AV244" s="196"/>
      <c r="AW244" s="29"/>
      <c r="AX244" s="21"/>
      <c r="AY244" s="21"/>
      <c r="AZ244" s="21"/>
      <c r="BA244" s="21"/>
      <c r="BB244" s="20"/>
      <c r="BC244" s="23"/>
      <c r="BD244" s="196"/>
      <c r="BE244" s="29"/>
      <c r="BF244" s="29"/>
      <c r="BG244" s="21"/>
      <c r="BH244" s="21"/>
      <c r="BI244" s="21"/>
      <c r="BJ244" s="21"/>
      <c r="BK244" s="21"/>
      <c r="BL244" s="21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44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196"/>
      <c r="AE245" s="63"/>
      <c r="AF245" s="63"/>
      <c r="AG245" s="63"/>
      <c r="AH245" s="63"/>
      <c r="AI245" s="21"/>
      <c r="AJ245" s="21"/>
      <c r="AK245" s="21"/>
      <c r="AL245" s="196"/>
      <c r="AM245" s="63"/>
      <c r="AN245" s="63"/>
      <c r="AO245" s="21"/>
      <c r="AP245" s="21"/>
      <c r="AQ245" s="21"/>
      <c r="AR245" s="21"/>
      <c r="AS245" s="21"/>
      <c r="AT245" s="196"/>
      <c r="AU245" s="29"/>
      <c r="AV245" s="196"/>
      <c r="AW245" s="23"/>
      <c r="AX245" s="21"/>
      <c r="AY245" s="21"/>
      <c r="AZ245" s="21"/>
      <c r="BA245" s="21"/>
      <c r="BB245" s="20"/>
      <c r="BC245" s="23"/>
      <c r="BD245" s="196"/>
      <c r="BE245" s="23"/>
      <c r="BF245" s="23"/>
      <c r="BG245" s="21"/>
      <c r="BH245" s="20"/>
      <c r="BI245" s="23"/>
      <c r="BJ245" s="20"/>
      <c r="BK245" s="21"/>
      <c r="BL245" s="21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44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0"/>
      <c r="Q246" s="23"/>
      <c r="R246" s="23"/>
      <c r="S246" s="20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196"/>
      <c r="AE246" s="63"/>
      <c r="AF246" s="63"/>
      <c r="AG246" s="63"/>
      <c r="AH246" s="63"/>
      <c r="AI246" s="21"/>
      <c r="AJ246" s="21"/>
      <c r="AK246" s="21"/>
      <c r="AL246" s="196"/>
      <c r="AM246" s="63"/>
      <c r="AN246" s="63"/>
      <c r="AO246" s="21"/>
      <c r="AP246" s="21"/>
      <c r="AQ246" s="21"/>
      <c r="AR246" s="21"/>
      <c r="AS246" s="21"/>
      <c r="AT246" s="196"/>
      <c r="AU246" s="29"/>
      <c r="AV246" s="196"/>
      <c r="AW246" s="23"/>
      <c r="AX246" s="21"/>
      <c r="AY246" s="21"/>
      <c r="AZ246" s="21"/>
      <c r="BA246" s="21"/>
      <c r="BB246" s="20"/>
      <c r="BC246" s="23"/>
      <c r="BD246" s="196"/>
      <c r="BE246" s="23"/>
      <c r="BF246" s="23"/>
      <c r="BG246" s="21"/>
      <c r="BH246" s="21"/>
      <c r="BI246" s="21"/>
      <c r="BJ246" s="21"/>
      <c r="BK246" s="21"/>
      <c r="BL246" s="21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44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196"/>
      <c r="AE247" s="63"/>
      <c r="AF247" s="63"/>
      <c r="AG247" s="63"/>
      <c r="AH247" s="63"/>
      <c r="AI247" s="21"/>
      <c r="AJ247" s="21"/>
      <c r="AK247" s="21"/>
      <c r="AL247" s="196"/>
      <c r="AM247" s="63"/>
      <c r="AN247" s="63"/>
      <c r="AO247" s="21"/>
      <c r="AP247" s="21"/>
      <c r="AQ247" s="21"/>
      <c r="AR247" s="21"/>
      <c r="AS247" s="21"/>
      <c r="AT247" s="196"/>
      <c r="AU247" s="29"/>
      <c r="AV247" s="196"/>
      <c r="AW247" s="23"/>
      <c r="AX247" s="21"/>
      <c r="AY247" s="21"/>
      <c r="AZ247" s="21"/>
      <c r="BA247" s="21"/>
      <c r="BB247" s="20"/>
      <c r="BC247" s="23"/>
      <c r="BD247" s="196"/>
      <c r="BE247" s="23"/>
      <c r="BF247" s="23"/>
      <c r="BG247" s="21"/>
      <c r="BH247" s="20"/>
      <c r="BI247" s="23"/>
      <c r="BJ247" s="23"/>
      <c r="BK247" s="21"/>
      <c r="BL247" s="21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44.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196"/>
      <c r="AE248" s="63"/>
      <c r="AF248" s="63"/>
      <c r="AG248" s="63"/>
      <c r="AH248" s="63"/>
      <c r="AI248" s="21"/>
      <c r="AJ248" s="21"/>
      <c r="AK248" s="21"/>
      <c r="AL248" s="196"/>
      <c r="AM248" s="63"/>
      <c r="AN248" s="63"/>
      <c r="AO248" s="21"/>
      <c r="AP248" s="21"/>
      <c r="AQ248" s="21"/>
      <c r="AR248" s="21"/>
      <c r="AS248" s="21"/>
      <c r="AT248" s="196"/>
      <c r="AU248" s="29"/>
      <c r="AV248" s="196"/>
      <c r="AW248" s="23"/>
      <c r="AX248" s="21"/>
      <c r="AY248" s="21"/>
      <c r="AZ248" s="21"/>
      <c r="BA248" s="21"/>
      <c r="BB248" s="20"/>
      <c r="BC248" s="23"/>
      <c r="BD248" s="196"/>
      <c r="BE248" s="23"/>
      <c r="BF248" s="23"/>
      <c r="BG248" s="21"/>
      <c r="BH248" s="21"/>
      <c r="BI248" s="21"/>
      <c r="BJ248" s="21"/>
      <c r="BK248" s="21"/>
      <c r="BL248" s="21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408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0"/>
      <c r="R249" s="20"/>
      <c r="S249" s="20"/>
      <c r="T249" s="20"/>
      <c r="U249" s="23"/>
      <c r="V249" s="21"/>
      <c r="W249" s="21"/>
      <c r="X249" s="21"/>
      <c r="Y249" s="21"/>
      <c r="Z249" s="21"/>
      <c r="AA249" s="21"/>
      <c r="AB249" s="21"/>
      <c r="AC249" s="21"/>
      <c r="AD249" s="196"/>
      <c r="AE249" s="63"/>
      <c r="AF249" s="63"/>
      <c r="AG249" s="63"/>
      <c r="AH249" s="63"/>
      <c r="AI249" s="21"/>
      <c r="AJ249" s="21"/>
      <c r="AK249" s="21"/>
      <c r="AL249" s="196"/>
      <c r="AM249" s="63"/>
      <c r="AN249" s="63"/>
      <c r="AO249" s="21"/>
      <c r="AP249" s="21"/>
      <c r="AQ249" s="21"/>
      <c r="AR249" s="21"/>
      <c r="AS249" s="21"/>
      <c r="AT249" s="196"/>
      <c r="AU249" s="29"/>
      <c r="AV249" s="196"/>
      <c r="AW249" s="23"/>
      <c r="AX249" s="21"/>
      <c r="AY249" s="21"/>
      <c r="AZ249" s="21"/>
      <c r="BA249" s="21"/>
      <c r="BB249" s="20"/>
      <c r="BC249" s="23"/>
      <c r="BD249" s="196"/>
      <c r="BE249" s="23"/>
      <c r="BF249" s="20"/>
      <c r="BG249" s="21"/>
      <c r="BH249" s="21"/>
      <c r="BI249" s="21"/>
      <c r="BJ249" s="21"/>
      <c r="BK249" s="21"/>
      <c r="BL249" s="21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46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0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196"/>
      <c r="AE250" s="63"/>
      <c r="AF250" s="63"/>
      <c r="AG250" s="63"/>
      <c r="AH250" s="63"/>
      <c r="AI250" s="21"/>
      <c r="AJ250" s="21"/>
      <c r="AK250" s="21"/>
      <c r="AL250" s="196"/>
      <c r="AM250" s="63"/>
      <c r="AN250" s="63"/>
      <c r="AO250" s="21"/>
      <c r="AP250" s="21"/>
      <c r="AQ250" s="21"/>
      <c r="AR250" s="21"/>
      <c r="AS250" s="21"/>
      <c r="AT250" s="196"/>
      <c r="AU250" s="29"/>
      <c r="AV250" s="196"/>
      <c r="AW250" s="23"/>
      <c r="AX250" s="21"/>
      <c r="AY250" s="21"/>
      <c r="AZ250" s="21"/>
      <c r="BA250" s="21"/>
      <c r="BB250" s="20"/>
      <c r="BC250" s="23"/>
      <c r="BD250" s="196"/>
      <c r="BE250" s="23"/>
      <c r="BF250" s="20"/>
      <c r="BG250" s="21"/>
      <c r="BH250" s="20"/>
      <c r="BI250" s="23"/>
      <c r="BJ250" s="23"/>
      <c r="BK250" s="21"/>
      <c r="BL250" s="21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58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196"/>
      <c r="AE251" s="63"/>
      <c r="AF251" s="63"/>
      <c r="AG251" s="63"/>
      <c r="AH251" s="20"/>
      <c r="AI251" s="21"/>
      <c r="AJ251" s="21"/>
      <c r="AK251" s="21"/>
      <c r="AL251" s="196"/>
      <c r="AM251" s="63"/>
      <c r="AN251" s="20"/>
      <c r="AO251" s="21"/>
      <c r="AP251" s="21"/>
      <c r="AQ251" s="21"/>
      <c r="AR251" s="21"/>
      <c r="AS251" s="21"/>
      <c r="AT251" s="196"/>
      <c r="AU251" s="23"/>
      <c r="AV251" s="196"/>
      <c r="AW251" s="23"/>
      <c r="AX251" s="21"/>
      <c r="AY251" s="21"/>
      <c r="AZ251" s="21"/>
      <c r="BA251" s="21"/>
      <c r="BB251" s="20"/>
      <c r="BC251" s="23"/>
      <c r="BD251" s="196"/>
      <c r="BE251" s="23"/>
      <c r="BF251" s="20"/>
      <c r="BG251" s="21"/>
      <c r="BH251" s="21"/>
      <c r="BI251" s="21"/>
      <c r="BJ251" s="21"/>
      <c r="BK251" s="21"/>
      <c r="BL251" s="21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01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196"/>
      <c r="O252" s="29"/>
      <c r="P252" s="29"/>
      <c r="Q252" s="29"/>
      <c r="R252" s="29"/>
      <c r="S252" s="29"/>
      <c r="T252" s="29"/>
      <c r="U252" s="29"/>
      <c r="V252" s="21"/>
      <c r="W252" s="21"/>
      <c r="X252" s="21"/>
      <c r="Y252" s="21"/>
      <c r="Z252" s="21"/>
      <c r="AA252" s="21"/>
      <c r="AB252" s="21"/>
      <c r="AC252" s="21"/>
      <c r="AD252" s="196"/>
      <c r="AE252" s="63"/>
      <c r="AF252" s="63"/>
      <c r="AG252" s="63"/>
      <c r="AH252" s="20"/>
      <c r="AI252" s="21"/>
      <c r="AJ252" s="21"/>
      <c r="AK252" s="21"/>
      <c r="AL252" s="196"/>
      <c r="AM252" s="63"/>
      <c r="AN252" s="20"/>
      <c r="AO252" s="21"/>
      <c r="AP252" s="21"/>
      <c r="AQ252" s="21"/>
      <c r="AR252" s="21"/>
      <c r="AS252" s="21"/>
      <c r="AT252" s="196"/>
      <c r="AU252" s="23"/>
      <c r="AV252" s="196"/>
      <c r="AW252" s="23"/>
      <c r="AX252" s="21"/>
      <c r="AY252" s="21"/>
      <c r="AZ252" s="21"/>
      <c r="BA252" s="21"/>
      <c r="BB252" s="20"/>
      <c r="BC252" s="23"/>
      <c r="BD252" s="196"/>
      <c r="BE252" s="23"/>
      <c r="BF252" s="20"/>
      <c r="BG252" s="21"/>
      <c r="BH252" s="21"/>
      <c r="BI252" s="21"/>
      <c r="BJ252" s="21"/>
      <c r="BK252" s="21"/>
      <c r="BL252" s="21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1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196"/>
      <c r="AE253" s="63"/>
      <c r="AF253" s="63"/>
      <c r="AG253" s="63"/>
      <c r="AH253" s="20"/>
      <c r="AI253" s="21"/>
      <c r="AJ253" s="21"/>
      <c r="AK253" s="21"/>
      <c r="AL253" s="196"/>
      <c r="AM253" s="63"/>
      <c r="AN253" s="20"/>
      <c r="AO253" s="21"/>
      <c r="AP253" s="21"/>
      <c r="AQ253" s="21"/>
      <c r="AR253" s="21"/>
      <c r="AS253" s="21"/>
      <c r="AT253" s="196"/>
      <c r="AU253" s="23"/>
      <c r="AV253" s="196"/>
      <c r="AW253" s="23"/>
      <c r="AX253" s="21"/>
      <c r="AY253" s="21"/>
      <c r="AZ253" s="21"/>
      <c r="BA253" s="21"/>
      <c r="BB253" s="20"/>
      <c r="BC253" s="23"/>
      <c r="BD253" s="196"/>
      <c r="BE253" s="23"/>
      <c r="BF253" s="23"/>
      <c r="BG253" s="21"/>
      <c r="BH253" s="21"/>
      <c r="BI253" s="21"/>
      <c r="BJ253" s="21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1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196"/>
      <c r="O254" s="28"/>
      <c r="P254" s="18"/>
      <c r="Q254" s="28"/>
      <c r="R254" s="28"/>
      <c r="S254" s="28"/>
      <c r="T254" s="28"/>
      <c r="U254" s="28"/>
      <c r="V254" s="21"/>
      <c r="W254" s="21"/>
      <c r="X254" s="21"/>
      <c r="Y254" s="21"/>
      <c r="Z254" s="21"/>
      <c r="AA254" s="21"/>
      <c r="AB254" s="21"/>
      <c r="AC254" s="21"/>
      <c r="AD254" s="196"/>
      <c r="AE254" s="63"/>
      <c r="AF254" s="63"/>
      <c r="AG254" s="63"/>
      <c r="AH254" s="20"/>
      <c r="AI254" s="21"/>
      <c r="AJ254" s="21"/>
      <c r="AK254" s="21"/>
      <c r="AL254" s="196"/>
      <c r="AM254" s="63"/>
      <c r="AN254" s="20"/>
      <c r="AO254" s="21"/>
      <c r="AP254" s="21"/>
      <c r="AQ254" s="21"/>
      <c r="AR254" s="21"/>
      <c r="AS254" s="21"/>
      <c r="AT254" s="196"/>
      <c r="AU254" s="23"/>
      <c r="AV254" s="196"/>
      <c r="AW254" s="23"/>
      <c r="AX254" s="21"/>
      <c r="AY254" s="21"/>
      <c r="AZ254" s="21"/>
      <c r="BA254" s="21"/>
      <c r="BB254" s="20"/>
      <c r="BC254" s="23"/>
      <c r="BD254" s="196"/>
      <c r="BE254" s="23"/>
      <c r="BF254" s="20"/>
      <c r="BG254" s="21"/>
      <c r="BH254" s="21"/>
      <c r="BI254" s="21"/>
      <c r="BJ254" s="21"/>
      <c r="BK254" s="21"/>
      <c r="BL254" s="21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47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196"/>
      <c r="O255" s="23"/>
      <c r="P255" s="23"/>
      <c r="Q255" s="23"/>
      <c r="R255" s="23"/>
      <c r="S255" s="23"/>
      <c r="T255" s="23"/>
      <c r="U255" s="28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181"/>
      <c r="AU255" s="21"/>
      <c r="AV255" s="181"/>
      <c r="AW255" s="21"/>
      <c r="AX255" s="21"/>
      <c r="AY255" s="21"/>
      <c r="AZ255" s="21"/>
      <c r="BA255" s="21"/>
      <c r="BB255" s="20"/>
      <c r="BC255" s="23"/>
      <c r="BD255" s="196"/>
      <c r="BE255" s="23"/>
      <c r="BF255" s="20"/>
      <c r="BG255" s="21"/>
      <c r="BH255" s="21"/>
      <c r="BI255" s="21"/>
      <c r="BJ255" s="21"/>
      <c r="BK255" s="21"/>
      <c r="BL255" s="21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71.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196"/>
      <c r="O256" s="28"/>
      <c r="P256" s="18"/>
      <c r="Q256" s="28"/>
      <c r="R256" s="28"/>
      <c r="S256" s="28"/>
      <c r="T256" s="28"/>
      <c r="U256" s="28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181"/>
      <c r="AU256" s="21"/>
      <c r="AV256" s="181"/>
      <c r="AW256" s="21"/>
      <c r="AX256" s="21"/>
      <c r="AY256" s="21"/>
      <c r="AZ256" s="21"/>
      <c r="BA256" s="21"/>
      <c r="BB256" s="20"/>
      <c r="BC256" s="23"/>
      <c r="BD256" s="196"/>
      <c r="BE256" s="23"/>
      <c r="BF256" s="20"/>
      <c r="BG256" s="21"/>
      <c r="BH256" s="21"/>
      <c r="BI256" s="21"/>
      <c r="BJ256" s="21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61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196"/>
      <c r="O257" s="28"/>
      <c r="P257" s="18"/>
      <c r="Q257" s="28"/>
      <c r="R257" s="28"/>
      <c r="S257" s="28"/>
      <c r="T257" s="28"/>
      <c r="U257" s="28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181"/>
      <c r="AU257" s="21"/>
      <c r="AV257" s="181"/>
      <c r="AW257" s="21"/>
      <c r="AX257" s="21"/>
      <c r="AY257" s="21"/>
      <c r="AZ257" s="21"/>
      <c r="BA257" s="21"/>
      <c r="BB257" s="20"/>
      <c r="BC257" s="23"/>
      <c r="BD257" s="196"/>
      <c r="BE257" s="23"/>
      <c r="BF257" s="20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04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181"/>
      <c r="AU258" s="21"/>
      <c r="AV258" s="181"/>
      <c r="AW258" s="21"/>
      <c r="AX258" s="21"/>
      <c r="AY258" s="21"/>
      <c r="AZ258" s="21"/>
      <c r="BA258" s="21"/>
      <c r="BB258" s="20"/>
      <c r="BC258" s="23"/>
      <c r="BD258" s="196"/>
      <c r="BE258" s="20"/>
      <c r="BF258" s="20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04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196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181"/>
      <c r="AU259" s="21"/>
      <c r="AV259" s="181"/>
      <c r="AW259" s="21"/>
      <c r="AX259" s="21"/>
      <c r="AY259" s="21"/>
      <c r="AZ259" s="21"/>
      <c r="BA259" s="21"/>
      <c r="BB259" s="20"/>
      <c r="BC259" s="23"/>
      <c r="BD259" s="196"/>
      <c r="BE259" s="23"/>
      <c r="BF259" s="20"/>
      <c r="BG259" s="21"/>
      <c r="BH259" s="21"/>
      <c r="BI259" s="21"/>
      <c r="BJ259" s="21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04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196"/>
      <c r="O260" s="28"/>
      <c r="P260" s="18"/>
      <c r="Q260" s="28"/>
      <c r="R260" s="28"/>
      <c r="S260" s="28"/>
      <c r="T260" s="28"/>
      <c r="U260" s="28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181"/>
      <c r="AU260" s="21"/>
      <c r="AV260" s="181"/>
      <c r="AW260" s="21"/>
      <c r="AX260" s="21"/>
      <c r="AY260" s="21"/>
      <c r="AZ260" s="21"/>
      <c r="BA260" s="21"/>
      <c r="BB260" s="20"/>
      <c r="BC260" s="23"/>
      <c r="BD260" s="196"/>
      <c r="BE260" s="23"/>
      <c r="BF260" s="20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83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181"/>
      <c r="AU261" s="21"/>
      <c r="AV261" s="181"/>
      <c r="AW261" s="21"/>
      <c r="AX261" s="21"/>
      <c r="AY261" s="21"/>
      <c r="AZ261" s="21"/>
      <c r="BA261" s="21"/>
      <c r="BB261" s="20"/>
      <c r="BC261" s="23"/>
      <c r="BD261" s="196"/>
      <c r="BE261" s="23"/>
      <c r="BF261" s="20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9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3"/>
      <c r="AJ262" s="23"/>
      <c r="AK262" s="21"/>
      <c r="AL262" s="196"/>
      <c r="AM262" s="23"/>
      <c r="AN262" s="23"/>
      <c r="AO262" s="21"/>
      <c r="AP262" s="21"/>
      <c r="AQ262" s="21"/>
      <c r="AR262" s="21"/>
      <c r="AS262" s="21"/>
      <c r="AT262" s="196"/>
      <c r="AU262" s="23"/>
      <c r="AV262" s="196"/>
      <c r="AW262" s="23"/>
      <c r="AX262" s="21"/>
      <c r="AY262" s="21"/>
      <c r="AZ262" s="21"/>
      <c r="BA262" s="21"/>
      <c r="BB262" s="20"/>
      <c r="BC262" s="23"/>
      <c r="BD262" s="196"/>
      <c r="BE262" s="23"/>
      <c r="BF262" s="23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14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8"/>
      <c r="P263" s="18"/>
      <c r="Q263" s="28"/>
      <c r="R263" s="28"/>
      <c r="S263" s="28"/>
      <c r="T263" s="28"/>
      <c r="U263" s="28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181"/>
      <c r="AU263" s="21"/>
      <c r="AV263" s="181"/>
      <c r="AW263" s="21"/>
      <c r="AX263" s="21"/>
      <c r="AY263" s="21"/>
      <c r="AZ263" s="21"/>
      <c r="BA263" s="21"/>
      <c r="BB263" s="20"/>
      <c r="BC263" s="23"/>
      <c r="BD263" s="196"/>
      <c r="BE263" s="23"/>
      <c r="BF263" s="20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14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196"/>
      <c r="O264" s="28"/>
      <c r="P264" s="18"/>
      <c r="Q264" s="28"/>
      <c r="R264" s="28"/>
      <c r="S264" s="28"/>
      <c r="T264" s="28"/>
      <c r="U264" s="28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181"/>
      <c r="AU264" s="21"/>
      <c r="AV264" s="181"/>
      <c r="AW264" s="21"/>
      <c r="AX264" s="21"/>
      <c r="AY264" s="21"/>
      <c r="AZ264" s="21"/>
      <c r="BA264" s="21"/>
      <c r="BB264" s="20"/>
      <c r="BC264" s="23"/>
      <c r="BD264" s="196"/>
      <c r="BE264" s="23"/>
      <c r="BF264" s="20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14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196"/>
      <c r="O265" s="28"/>
      <c r="P265" s="18"/>
      <c r="Q265" s="28"/>
      <c r="R265" s="28"/>
      <c r="S265" s="28"/>
      <c r="T265" s="28"/>
      <c r="U265" s="28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181"/>
      <c r="AU265" s="21"/>
      <c r="AV265" s="181"/>
      <c r="AW265" s="21"/>
      <c r="AX265" s="21"/>
      <c r="AY265" s="21"/>
      <c r="AZ265" s="21"/>
      <c r="BA265" s="21"/>
      <c r="BB265" s="20"/>
      <c r="BC265" s="23"/>
      <c r="BD265" s="196"/>
      <c r="BE265" s="23"/>
      <c r="BF265" s="20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14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196"/>
      <c r="O266" s="28"/>
      <c r="P266" s="18"/>
      <c r="Q266" s="28"/>
      <c r="R266" s="28"/>
      <c r="S266" s="28"/>
      <c r="T266" s="28"/>
      <c r="U266" s="28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181"/>
      <c r="AU266" s="21"/>
      <c r="AV266" s="181"/>
      <c r="AW266" s="21"/>
      <c r="AX266" s="21"/>
      <c r="AY266" s="21"/>
      <c r="AZ266" s="21"/>
      <c r="BA266" s="21"/>
      <c r="BB266" s="20"/>
      <c r="BC266" s="23"/>
      <c r="BD266" s="196"/>
      <c r="BE266" s="23"/>
      <c r="BF266" s="20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14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196"/>
      <c r="O267" s="28"/>
      <c r="P267" s="18"/>
      <c r="Q267" s="28"/>
      <c r="R267" s="28"/>
      <c r="S267" s="28"/>
      <c r="T267" s="28"/>
      <c r="U267" s="28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181"/>
      <c r="AU267" s="21"/>
      <c r="AV267" s="181"/>
      <c r="AW267" s="21"/>
      <c r="AX267" s="21"/>
      <c r="AY267" s="21"/>
      <c r="AZ267" s="21"/>
      <c r="BA267" s="21"/>
      <c r="BB267" s="20"/>
      <c r="BC267" s="23"/>
      <c r="BD267" s="196"/>
      <c r="BE267" s="23"/>
      <c r="BF267" s="20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04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181"/>
      <c r="AU268" s="21"/>
      <c r="AV268" s="181"/>
      <c r="AW268" s="21"/>
      <c r="AX268" s="21"/>
      <c r="AY268" s="21"/>
      <c r="AZ268" s="21"/>
      <c r="BA268" s="21"/>
      <c r="BB268" s="20"/>
      <c r="BC268" s="23"/>
      <c r="BD268" s="196"/>
      <c r="BE268" s="23"/>
      <c r="BF268" s="20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04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6"/>
      <c r="O269" s="28"/>
      <c r="P269" s="18"/>
      <c r="Q269" s="28"/>
      <c r="R269" s="28"/>
      <c r="S269" s="28"/>
      <c r="T269" s="28"/>
      <c r="U269" s="28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181"/>
      <c r="AU269" s="21"/>
      <c r="AV269" s="181"/>
      <c r="AW269" s="21"/>
      <c r="AX269" s="21"/>
      <c r="AY269" s="21"/>
      <c r="AZ269" s="21"/>
      <c r="BA269" s="21"/>
      <c r="BB269" s="20"/>
      <c r="BC269" s="23"/>
      <c r="BD269" s="196"/>
      <c r="BE269" s="23"/>
      <c r="BF269" s="20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16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0"/>
      <c r="AK270" s="63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181"/>
      <c r="AW270" s="21"/>
      <c r="AX270" s="21"/>
      <c r="AY270" s="21"/>
      <c r="AZ270" s="21"/>
      <c r="BA270" s="21"/>
      <c r="BB270" s="20"/>
      <c r="BC270" s="63"/>
      <c r="BD270" s="196"/>
      <c r="BE270" s="63"/>
      <c r="BF270" s="20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8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63"/>
      <c r="P271" s="63"/>
      <c r="Q271" s="63"/>
      <c r="R271" s="63"/>
      <c r="S271" s="63"/>
      <c r="T271" s="63"/>
      <c r="U271" s="6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181"/>
      <c r="AU271" s="21"/>
      <c r="AV271" s="181"/>
      <c r="AW271" s="21"/>
      <c r="AX271" s="21"/>
      <c r="AY271" s="21"/>
      <c r="AZ271" s="21"/>
      <c r="BA271" s="21"/>
      <c r="BB271" s="20"/>
      <c r="BC271" s="23"/>
      <c r="BD271" s="196"/>
      <c r="BE271" s="23"/>
      <c r="BF271" s="20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41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63"/>
      <c r="P272" s="63"/>
      <c r="Q272" s="63"/>
      <c r="R272" s="63"/>
      <c r="S272" s="63"/>
      <c r="T272" s="63"/>
      <c r="U272" s="6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0"/>
      <c r="BC272" s="23"/>
      <c r="BD272" s="196"/>
      <c r="BE272" s="23"/>
      <c r="BF272" s="20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56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0"/>
      <c r="AI273" s="23"/>
      <c r="AJ273" s="23"/>
      <c r="AK273" s="21"/>
      <c r="AL273" s="196"/>
      <c r="AM273" s="23"/>
      <c r="AN273" s="23"/>
      <c r="AO273" s="21"/>
      <c r="AP273" s="21"/>
      <c r="AQ273" s="21"/>
      <c r="AR273" s="21"/>
      <c r="AS273" s="21"/>
      <c r="AT273" s="196"/>
      <c r="AU273" s="29"/>
      <c r="AV273" s="196"/>
      <c r="AW273" s="23"/>
      <c r="AX273" s="21"/>
      <c r="AY273" s="21"/>
      <c r="AZ273" s="21"/>
      <c r="BA273" s="21"/>
      <c r="BB273" s="20"/>
      <c r="BC273" s="23"/>
      <c r="BD273" s="196"/>
      <c r="BE273" s="23"/>
      <c r="BF273" s="23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3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0"/>
      <c r="AI274" s="23"/>
      <c r="AJ274" s="23"/>
      <c r="AK274" s="21"/>
      <c r="AL274" s="196"/>
      <c r="AM274" s="23"/>
      <c r="AN274" s="23"/>
      <c r="AO274" s="21"/>
      <c r="AP274" s="21"/>
      <c r="AQ274" s="21"/>
      <c r="AR274" s="21"/>
      <c r="AS274" s="21"/>
      <c r="AT274" s="196"/>
      <c r="AU274" s="29"/>
      <c r="AV274" s="196"/>
      <c r="AW274" s="23"/>
      <c r="AX274" s="21"/>
      <c r="AY274" s="21"/>
      <c r="AZ274" s="21"/>
      <c r="BA274" s="21"/>
      <c r="BB274" s="20"/>
      <c r="BC274" s="23"/>
      <c r="BD274" s="196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64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6"/>
      <c r="O275" s="28"/>
      <c r="P275" s="18"/>
      <c r="Q275" s="28"/>
      <c r="R275" s="28"/>
      <c r="S275" s="28"/>
      <c r="T275" s="28"/>
      <c r="U275" s="28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0"/>
      <c r="AI275" s="23"/>
      <c r="AJ275" s="23"/>
      <c r="AK275" s="21"/>
      <c r="AL275" s="196"/>
      <c r="AM275" s="23"/>
      <c r="AN275" s="23"/>
      <c r="AO275" s="21"/>
      <c r="AP275" s="21"/>
      <c r="AQ275" s="21"/>
      <c r="AR275" s="21"/>
      <c r="AS275" s="21"/>
      <c r="AT275" s="196"/>
      <c r="AU275" s="29"/>
      <c r="AV275" s="196"/>
      <c r="AW275" s="23"/>
      <c r="AX275" s="21"/>
      <c r="AY275" s="21"/>
      <c r="AZ275" s="21"/>
      <c r="BA275" s="21"/>
      <c r="BB275" s="20"/>
      <c r="BC275" s="23"/>
      <c r="BD275" s="196"/>
      <c r="BE275" s="23"/>
      <c r="BF275" s="20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389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9"/>
      <c r="P276" s="29"/>
      <c r="Q276" s="29"/>
      <c r="R276" s="29"/>
      <c r="S276" s="29"/>
      <c r="T276" s="29"/>
      <c r="U276" s="29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0"/>
      <c r="AI276" s="29"/>
      <c r="AJ276" s="29"/>
      <c r="AK276" s="21"/>
      <c r="AL276" s="196"/>
      <c r="AM276" s="29"/>
      <c r="AN276" s="29"/>
      <c r="AO276" s="21"/>
      <c r="AP276" s="21"/>
      <c r="AQ276" s="21"/>
      <c r="AR276" s="21"/>
      <c r="AS276" s="21"/>
      <c r="AT276" s="196"/>
      <c r="AU276" s="29"/>
      <c r="AV276" s="196"/>
      <c r="AW276" s="29"/>
      <c r="AX276" s="21"/>
      <c r="AY276" s="21"/>
      <c r="AZ276" s="21"/>
      <c r="BA276" s="21"/>
      <c r="BB276" s="20"/>
      <c r="BC276" s="23"/>
      <c r="BD276" s="196"/>
      <c r="BE276" s="29"/>
      <c r="BF276" s="29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21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9"/>
      <c r="P277" s="29"/>
      <c r="Q277" s="29"/>
      <c r="R277" s="29"/>
      <c r="S277" s="29"/>
      <c r="T277" s="29"/>
      <c r="U277" s="29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0"/>
      <c r="AI277" s="23"/>
      <c r="AJ277" s="23"/>
      <c r="AK277" s="21"/>
      <c r="AL277" s="196"/>
      <c r="AM277" s="23"/>
      <c r="AN277" s="23"/>
      <c r="AO277" s="21"/>
      <c r="AP277" s="21"/>
      <c r="AQ277" s="21"/>
      <c r="AR277" s="21"/>
      <c r="AS277" s="21"/>
      <c r="AT277" s="196"/>
      <c r="AU277" s="23"/>
      <c r="AV277" s="196"/>
      <c r="AW277" s="23"/>
      <c r="AX277" s="21"/>
      <c r="AY277" s="21"/>
      <c r="AZ277" s="21"/>
      <c r="BA277" s="21"/>
      <c r="BB277" s="20"/>
      <c r="BC277" s="23"/>
      <c r="BD277" s="196"/>
      <c r="BE277" s="23"/>
      <c r="BF277" s="23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21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9"/>
      <c r="P278" s="29"/>
      <c r="Q278" s="29"/>
      <c r="R278" s="29"/>
      <c r="S278" s="29"/>
      <c r="T278" s="29"/>
      <c r="U278" s="29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0"/>
      <c r="AI278" s="23"/>
      <c r="AJ278" s="23"/>
      <c r="AK278" s="21"/>
      <c r="AL278" s="196"/>
      <c r="AM278" s="23"/>
      <c r="AN278" s="23"/>
      <c r="AO278" s="21"/>
      <c r="AP278" s="21"/>
      <c r="AQ278" s="21"/>
      <c r="AR278" s="21"/>
      <c r="AS278" s="21"/>
      <c r="AT278" s="196"/>
      <c r="AU278" s="23"/>
      <c r="AV278" s="196"/>
      <c r="AW278" s="23"/>
      <c r="AX278" s="21"/>
      <c r="AY278" s="21"/>
      <c r="AZ278" s="21"/>
      <c r="BA278" s="21"/>
      <c r="BB278" s="20"/>
      <c r="BC278" s="23"/>
      <c r="BD278" s="196"/>
      <c r="BE278" s="23"/>
      <c r="BF278" s="23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21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9"/>
      <c r="P279" s="29"/>
      <c r="Q279" s="29"/>
      <c r="R279" s="29"/>
      <c r="S279" s="29"/>
      <c r="T279" s="29"/>
      <c r="U279" s="29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3"/>
      <c r="AJ279" s="23"/>
      <c r="AK279" s="21"/>
      <c r="AL279" s="196"/>
      <c r="AM279" s="23"/>
      <c r="AN279" s="23"/>
      <c r="AO279" s="21"/>
      <c r="AP279" s="21"/>
      <c r="AQ279" s="21"/>
      <c r="AR279" s="21"/>
      <c r="AS279" s="21"/>
      <c r="AT279" s="196"/>
      <c r="AU279" s="23"/>
      <c r="AV279" s="196"/>
      <c r="AW279" s="23"/>
      <c r="AX279" s="21"/>
      <c r="AY279" s="21"/>
      <c r="AZ279" s="21"/>
      <c r="BA279" s="21"/>
      <c r="BB279" s="20"/>
      <c r="BC279" s="23"/>
      <c r="BD279" s="196"/>
      <c r="BE279" s="23"/>
      <c r="BF279" s="23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21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9"/>
      <c r="P280" s="29"/>
      <c r="Q280" s="29"/>
      <c r="R280" s="29"/>
      <c r="S280" s="29"/>
      <c r="T280" s="29"/>
      <c r="U280" s="29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0"/>
      <c r="AI280" s="23"/>
      <c r="AJ280" s="23"/>
      <c r="AK280" s="21"/>
      <c r="AL280" s="196"/>
      <c r="AM280" s="23"/>
      <c r="AN280" s="23"/>
      <c r="AO280" s="21"/>
      <c r="AP280" s="21"/>
      <c r="AQ280" s="21"/>
      <c r="AR280" s="21"/>
      <c r="AS280" s="21"/>
      <c r="AT280" s="196"/>
      <c r="AU280" s="23"/>
      <c r="AV280" s="196"/>
      <c r="AW280" s="23"/>
      <c r="AX280" s="21"/>
      <c r="AY280" s="21"/>
      <c r="AZ280" s="21"/>
      <c r="BA280" s="21"/>
      <c r="BB280" s="20"/>
      <c r="BC280" s="23"/>
      <c r="BD280" s="196"/>
      <c r="BE280" s="23"/>
      <c r="BF280" s="23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21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9"/>
      <c r="P281" s="29"/>
      <c r="Q281" s="29"/>
      <c r="R281" s="29"/>
      <c r="S281" s="29"/>
      <c r="T281" s="29"/>
      <c r="U281" s="29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0"/>
      <c r="AI281" s="23"/>
      <c r="AJ281" s="23"/>
      <c r="AK281" s="21"/>
      <c r="AL281" s="196"/>
      <c r="AM281" s="23"/>
      <c r="AN281" s="23"/>
      <c r="AO281" s="21"/>
      <c r="AP281" s="21"/>
      <c r="AQ281" s="21"/>
      <c r="AR281" s="21"/>
      <c r="AS281" s="21"/>
      <c r="AT281" s="196"/>
      <c r="AU281" s="23"/>
      <c r="AV281" s="196"/>
      <c r="AW281" s="23"/>
      <c r="AX281" s="21"/>
      <c r="AY281" s="21"/>
      <c r="AZ281" s="21"/>
      <c r="BA281" s="21"/>
      <c r="BB281" s="20"/>
      <c r="BC281" s="23"/>
      <c r="BD281" s="196"/>
      <c r="BE281" s="23"/>
      <c r="BF281" s="23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409.6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0"/>
      <c r="BC282" s="23"/>
      <c r="BD282" s="196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409.6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196"/>
      <c r="O283" s="63"/>
      <c r="P283" s="63"/>
      <c r="Q283" s="63"/>
      <c r="R283" s="63"/>
      <c r="S283" s="63"/>
      <c r="T283" s="63"/>
      <c r="U283" s="6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"/>
      <c r="BC283" s="23"/>
      <c r="BD283" s="196"/>
      <c r="BE283" s="2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409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9"/>
      <c r="P284" s="29"/>
      <c r="Q284" s="29"/>
      <c r="R284" s="29"/>
      <c r="S284" s="29"/>
      <c r="T284" s="29"/>
      <c r="U284" s="29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0"/>
      <c r="BC284" s="23"/>
      <c r="BD284" s="196"/>
      <c r="BE284" s="29"/>
      <c r="BF284" s="29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6"/>
      <c r="BE285" s="20"/>
      <c r="BF285" s="20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71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6"/>
      <c r="BE286" s="196"/>
      <c r="BF286" s="20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51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196"/>
      <c r="O287" s="28"/>
      <c r="P287" s="18"/>
      <c r="Q287" s="28"/>
      <c r="R287" s="28"/>
      <c r="S287" s="28"/>
      <c r="T287" s="28"/>
      <c r="U287" s="28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0"/>
      <c r="AI287" s="23"/>
      <c r="AJ287" s="23"/>
      <c r="AK287" s="21"/>
      <c r="AL287" s="196"/>
      <c r="AM287" s="23"/>
      <c r="AN287" s="23"/>
      <c r="AO287" s="21"/>
      <c r="AP287" s="21"/>
      <c r="AQ287" s="21"/>
      <c r="AR287" s="21"/>
      <c r="AS287" s="21"/>
      <c r="AT287" s="196"/>
      <c r="AU287" s="23"/>
      <c r="AV287" s="196"/>
      <c r="AW287" s="23"/>
      <c r="AX287" s="21"/>
      <c r="AY287" s="21"/>
      <c r="AZ287" s="21"/>
      <c r="BA287" s="21"/>
      <c r="BB287" s="20"/>
      <c r="BC287" s="23"/>
      <c r="BD287" s="196"/>
      <c r="BE287" s="23"/>
      <c r="BF287" s="23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9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3"/>
      <c r="AJ288" s="23"/>
      <c r="AK288" s="21"/>
      <c r="AL288" s="196"/>
      <c r="AM288" s="23"/>
      <c r="AN288" s="23"/>
      <c r="AO288" s="21"/>
      <c r="AP288" s="21"/>
      <c r="AQ288" s="21"/>
      <c r="AR288" s="21"/>
      <c r="AS288" s="21"/>
      <c r="AT288" s="196"/>
      <c r="AU288" s="23"/>
      <c r="AV288" s="196"/>
      <c r="AW288" s="23"/>
      <c r="AX288" s="21"/>
      <c r="AY288" s="21"/>
      <c r="AZ288" s="21"/>
      <c r="BA288" s="21"/>
      <c r="BB288" s="20"/>
      <c r="BC288" s="23"/>
      <c r="BD288" s="196"/>
      <c r="BE288" s="23"/>
      <c r="BF288" s="23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09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196"/>
      <c r="O289" s="28"/>
      <c r="P289" s="18"/>
      <c r="Q289" s="28"/>
      <c r="R289" s="28"/>
      <c r="S289" s="28"/>
      <c r="T289" s="28"/>
      <c r="U289" s="28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3"/>
      <c r="AK289" s="21"/>
      <c r="AL289" s="196"/>
      <c r="AM289" s="23"/>
      <c r="AN289" s="23"/>
      <c r="AO289" s="21"/>
      <c r="AP289" s="21"/>
      <c r="AQ289" s="21"/>
      <c r="AR289" s="21"/>
      <c r="AS289" s="21"/>
      <c r="AT289" s="196"/>
      <c r="AU289" s="23"/>
      <c r="AV289" s="196"/>
      <c r="AW289" s="23"/>
      <c r="AX289" s="21"/>
      <c r="AY289" s="21"/>
      <c r="AZ289" s="21"/>
      <c r="BA289" s="21"/>
      <c r="BB289" s="20"/>
      <c r="BC289" s="23"/>
      <c r="BD289" s="196"/>
      <c r="BE289" s="23"/>
      <c r="BF289" s="23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8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196"/>
      <c r="O290" s="28"/>
      <c r="P290" s="18"/>
      <c r="Q290" s="28"/>
      <c r="R290" s="28"/>
      <c r="S290" s="28"/>
      <c r="T290" s="28"/>
      <c r="U290" s="28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181"/>
      <c r="AW290" s="21"/>
      <c r="AX290" s="21"/>
      <c r="AY290" s="21"/>
      <c r="AZ290" s="21"/>
      <c r="BA290" s="21"/>
      <c r="BB290" s="20"/>
      <c r="BC290" s="23"/>
      <c r="BD290" s="196"/>
      <c r="BE290" s="23"/>
      <c r="BF290" s="20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408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6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0"/>
      <c r="BC291" s="23"/>
      <c r="BD291" s="196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54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196"/>
      <c r="O292" s="28"/>
      <c r="P292" s="18"/>
      <c r="Q292" s="28"/>
      <c r="R292" s="28"/>
      <c r="S292" s="28"/>
      <c r="T292" s="28"/>
      <c r="U292" s="28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3"/>
      <c r="BD292" s="196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61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9"/>
      <c r="P293" s="29"/>
      <c r="Q293" s="29"/>
      <c r="R293" s="29"/>
      <c r="S293" s="29"/>
      <c r="T293" s="29"/>
      <c r="U293" s="29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"/>
      <c r="BC293" s="23"/>
      <c r="BD293" s="196"/>
      <c r="BE293" s="23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49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8"/>
      <c r="P294" s="18"/>
      <c r="Q294" s="28"/>
      <c r="R294" s="28"/>
      <c r="S294" s="28"/>
      <c r="T294" s="28"/>
      <c r="U294" s="28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0"/>
      <c r="BC294" s="23"/>
      <c r="BD294" s="196"/>
      <c r="BE294" s="23"/>
      <c r="BF294" s="20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49.2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196"/>
      <c r="O295" s="28"/>
      <c r="P295" s="18"/>
      <c r="Q295" s="28"/>
      <c r="R295" s="28"/>
      <c r="S295" s="28"/>
      <c r="T295" s="28"/>
      <c r="U295" s="28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0"/>
      <c r="BC295" s="23"/>
      <c r="BD295" s="196"/>
      <c r="BE295" s="23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49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6"/>
      <c r="O296" s="23"/>
      <c r="P296" s="23"/>
      <c r="Q296" s="23"/>
      <c r="R296" s="23"/>
      <c r="S296" s="23"/>
      <c r="T296" s="23"/>
      <c r="U296" s="28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"/>
      <c r="BC296" s="23"/>
      <c r="BD296" s="196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49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6"/>
      <c r="O297" s="28"/>
      <c r="P297" s="18"/>
      <c r="Q297" s="28"/>
      <c r="R297" s="28"/>
      <c r="S297" s="28"/>
      <c r="T297" s="28"/>
      <c r="U297" s="28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196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49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196"/>
      <c r="O298" s="28"/>
      <c r="P298" s="18"/>
      <c r="Q298" s="28"/>
      <c r="R298" s="28"/>
      <c r="S298" s="28"/>
      <c r="T298" s="28"/>
      <c r="U298" s="28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3"/>
      <c r="BD298" s="196"/>
      <c r="BE298" s="23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67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3"/>
      <c r="BD299" s="196"/>
      <c r="BE299" s="23"/>
      <c r="BF299" s="23"/>
      <c r="BG299" s="21"/>
      <c r="BH299" s="21"/>
      <c r="BI299" s="21"/>
      <c r="BJ299" s="20"/>
      <c r="BK299" s="23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54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196"/>
      <c r="BE300" s="63"/>
      <c r="BF300" s="29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44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23"/>
      <c r="BD301" s="196"/>
      <c r="BE301" s="63"/>
      <c r="BF301" s="29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409.6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0"/>
      <c r="BC302" s="20"/>
      <c r="BD302" s="20"/>
      <c r="BE302" s="23"/>
      <c r="BF302" s="20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5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0"/>
      <c r="BC303" s="23"/>
      <c r="BD303" s="196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20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9"/>
      <c r="P304" s="29"/>
      <c r="Q304" s="29"/>
      <c r="R304" s="29"/>
      <c r="S304" s="29"/>
      <c r="T304" s="29"/>
      <c r="U304" s="29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196"/>
      <c r="BE304" s="29"/>
      <c r="BF304" s="29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20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196"/>
      <c r="BE305" s="20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20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196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409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9"/>
      <c r="P307" s="29"/>
      <c r="Q307" s="29"/>
      <c r="R307" s="29"/>
      <c r="S307" s="29"/>
      <c r="T307" s="29"/>
      <c r="U307" s="29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9"/>
      <c r="AJ307" s="29"/>
      <c r="AK307" s="21"/>
      <c r="AL307" s="196"/>
      <c r="AM307" s="29"/>
      <c r="AN307" s="29"/>
      <c r="AO307" s="21"/>
      <c r="AP307" s="21"/>
      <c r="AQ307" s="21"/>
      <c r="AR307" s="21"/>
      <c r="AS307" s="21"/>
      <c r="AT307" s="196"/>
      <c r="AU307" s="29"/>
      <c r="AV307" s="196"/>
      <c r="AW307" s="29"/>
      <c r="AX307" s="21"/>
      <c r="AY307" s="21"/>
      <c r="AZ307" s="21"/>
      <c r="BA307" s="21"/>
      <c r="BB307" s="20"/>
      <c r="BC307" s="23"/>
      <c r="BD307" s="196"/>
      <c r="BE307" s="29"/>
      <c r="BF307" s="29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44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9"/>
      <c r="P308" s="29"/>
      <c r="Q308" s="29"/>
      <c r="R308" s="29"/>
      <c r="S308" s="29"/>
      <c r="T308" s="29"/>
      <c r="U308" s="29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9"/>
      <c r="AJ308" s="29"/>
      <c r="AK308" s="21"/>
      <c r="AL308" s="196"/>
      <c r="AM308" s="29"/>
      <c r="AN308" s="29"/>
      <c r="AO308" s="21"/>
      <c r="AP308" s="21"/>
      <c r="AQ308" s="21"/>
      <c r="AR308" s="21"/>
      <c r="AS308" s="21"/>
      <c r="AT308" s="196"/>
      <c r="AU308" s="29"/>
      <c r="AV308" s="196"/>
      <c r="AW308" s="29"/>
      <c r="AX308" s="21"/>
      <c r="AY308" s="21"/>
      <c r="AZ308" s="21"/>
      <c r="BA308" s="21"/>
      <c r="BB308" s="20"/>
      <c r="BC308" s="23"/>
      <c r="BD308" s="196"/>
      <c r="BE308" s="29"/>
      <c r="BF308" s="29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44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9"/>
      <c r="P309" s="29"/>
      <c r="Q309" s="29"/>
      <c r="R309" s="29"/>
      <c r="S309" s="29"/>
      <c r="T309" s="29"/>
      <c r="U309" s="29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9"/>
      <c r="AJ309" s="29"/>
      <c r="AK309" s="21"/>
      <c r="AL309" s="196"/>
      <c r="AM309" s="29"/>
      <c r="AN309" s="29"/>
      <c r="AO309" s="21"/>
      <c r="AP309" s="21"/>
      <c r="AQ309" s="21"/>
      <c r="AR309" s="21"/>
      <c r="AS309" s="21"/>
      <c r="AT309" s="196"/>
      <c r="AU309" s="29"/>
      <c r="AV309" s="196"/>
      <c r="AW309" s="29"/>
      <c r="AX309" s="21"/>
      <c r="AY309" s="21"/>
      <c r="AZ309" s="21"/>
      <c r="BA309" s="21"/>
      <c r="BB309" s="20"/>
      <c r="BC309" s="23"/>
      <c r="BD309" s="196"/>
      <c r="BE309" s="29"/>
      <c r="BF309" s="29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44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9"/>
      <c r="P310" s="29"/>
      <c r="Q310" s="29"/>
      <c r="R310" s="29"/>
      <c r="S310" s="29"/>
      <c r="T310" s="29"/>
      <c r="U310" s="29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9"/>
      <c r="AJ310" s="29"/>
      <c r="AK310" s="21"/>
      <c r="AL310" s="196"/>
      <c r="AM310" s="29"/>
      <c r="AN310" s="29"/>
      <c r="AO310" s="21"/>
      <c r="AP310" s="21"/>
      <c r="AQ310" s="21"/>
      <c r="AR310" s="21"/>
      <c r="AS310" s="21"/>
      <c r="AT310" s="196"/>
      <c r="AU310" s="29"/>
      <c r="AV310" s="196"/>
      <c r="AW310" s="29"/>
      <c r="AX310" s="21"/>
      <c r="AY310" s="21"/>
      <c r="AZ310" s="21"/>
      <c r="BA310" s="21"/>
      <c r="BB310" s="20"/>
      <c r="BC310" s="23"/>
      <c r="BD310" s="196"/>
      <c r="BE310" s="29"/>
      <c r="BF310" s="29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44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9"/>
      <c r="P311" s="29"/>
      <c r="Q311" s="29"/>
      <c r="R311" s="29"/>
      <c r="S311" s="29"/>
      <c r="T311" s="29"/>
      <c r="U311" s="29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9"/>
      <c r="AJ311" s="29"/>
      <c r="AK311" s="21"/>
      <c r="AL311" s="196"/>
      <c r="AM311" s="29"/>
      <c r="AN311" s="29"/>
      <c r="AO311" s="21"/>
      <c r="AP311" s="21"/>
      <c r="AQ311" s="21"/>
      <c r="AR311" s="21"/>
      <c r="AS311" s="21"/>
      <c r="AT311" s="196"/>
      <c r="AU311" s="29"/>
      <c r="AV311" s="196"/>
      <c r="AW311" s="29"/>
      <c r="AX311" s="21"/>
      <c r="AY311" s="21"/>
      <c r="AZ311" s="21"/>
      <c r="BA311" s="21"/>
      <c r="BB311" s="20"/>
      <c r="BC311" s="23"/>
      <c r="BD311" s="196"/>
      <c r="BE311" s="29"/>
      <c r="BF311" s="29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44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9"/>
      <c r="P312" s="29"/>
      <c r="Q312" s="29"/>
      <c r="R312" s="29"/>
      <c r="S312" s="29"/>
      <c r="T312" s="29"/>
      <c r="U312" s="29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9"/>
      <c r="AJ312" s="29"/>
      <c r="AK312" s="21"/>
      <c r="AL312" s="196"/>
      <c r="AM312" s="29"/>
      <c r="AN312" s="29"/>
      <c r="AO312" s="21"/>
      <c r="AP312" s="21"/>
      <c r="AQ312" s="21"/>
      <c r="AR312" s="21"/>
      <c r="AS312" s="21"/>
      <c r="AT312" s="196"/>
      <c r="AU312" s="29"/>
      <c r="AV312" s="196"/>
      <c r="AW312" s="29"/>
      <c r="AX312" s="21"/>
      <c r="AY312" s="21"/>
      <c r="AZ312" s="21"/>
      <c r="BA312" s="21"/>
      <c r="BB312" s="20"/>
      <c r="BC312" s="23"/>
      <c r="BD312" s="196"/>
      <c r="BE312" s="29"/>
      <c r="BF312" s="29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9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9"/>
      <c r="P313" s="29"/>
      <c r="Q313" s="29"/>
      <c r="R313" s="29"/>
      <c r="S313" s="29"/>
      <c r="T313" s="29"/>
      <c r="U313" s="29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196"/>
      <c r="BE313" s="63"/>
      <c r="BF313" s="29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8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196"/>
      <c r="BE314" s="20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46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196"/>
      <c r="BE315" s="63"/>
      <c r="BF315" s="29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8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196"/>
      <c r="BE316" s="20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6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196"/>
      <c r="BE317" s="63"/>
      <c r="BF317" s="29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3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196"/>
      <c r="BE318" s="29"/>
      <c r="BF318" s="29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3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9"/>
      <c r="P319" s="29"/>
      <c r="Q319" s="29"/>
      <c r="R319" s="29"/>
      <c r="S319" s="29"/>
      <c r="T319" s="29"/>
      <c r="U319" s="29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6"/>
      <c r="BE319" s="63"/>
      <c r="BF319" s="29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46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6"/>
      <c r="BE320" s="23"/>
      <c r="BF320" s="23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84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84"/>
      <c r="BE321" s="185"/>
      <c r="BF321" s="29"/>
      <c r="BG321" s="21"/>
      <c r="BH321" s="21"/>
      <c r="BI321" s="21"/>
      <c r="BJ321" s="21"/>
      <c r="BK321" s="21"/>
      <c r="BL321" s="21"/>
      <c r="BM321" s="21"/>
      <c r="BN321" s="193"/>
      <c r="BO321" s="24"/>
      <c r="BP321" s="21"/>
      <c r="BQ321" s="21"/>
      <c r="BR321" s="23"/>
      <c r="BS321" s="23"/>
      <c r="BT321" s="24"/>
      <c r="BU321" s="25"/>
    </row>
    <row r="322" spans="1:73" s="22" customFormat="1" ht="184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6"/>
      <c r="O322" s="28"/>
      <c r="P322" s="18"/>
      <c r="Q322" s="28"/>
      <c r="R322" s="28"/>
      <c r="S322" s="28"/>
      <c r="T322" s="28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184"/>
      <c r="BE322" s="185"/>
      <c r="BF322" s="29"/>
      <c r="BG322" s="21"/>
      <c r="BH322" s="21"/>
      <c r="BI322" s="21"/>
      <c r="BJ322" s="21"/>
      <c r="BK322" s="21"/>
      <c r="BL322" s="21"/>
      <c r="BM322" s="21"/>
      <c r="BN322" s="193"/>
      <c r="BO322" s="24"/>
      <c r="BP322" s="21"/>
      <c r="BQ322" s="21"/>
      <c r="BR322" s="23"/>
      <c r="BS322" s="23"/>
      <c r="BT322" s="24"/>
      <c r="BU322" s="25"/>
    </row>
    <row r="323" spans="1:73" s="22" customFormat="1" ht="184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196"/>
      <c r="BE323" s="20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84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3"/>
      <c r="BD324" s="184"/>
      <c r="BE324" s="185"/>
      <c r="BF324" s="20"/>
      <c r="BG324" s="21"/>
      <c r="BH324" s="21"/>
      <c r="BI324" s="21"/>
      <c r="BJ324" s="21"/>
      <c r="BK324" s="21"/>
      <c r="BL324" s="21"/>
      <c r="BM324" s="21"/>
      <c r="BN324" s="193"/>
      <c r="BO324" s="24"/>
      <c r="BP324" s="21"/>
      <c r="BQ324" s="21"/>
      <c r="BR324" s="23"/>
      <c r="BS324" s="23"/>
      <c r="BT324" s="24"/>
      <c r="BU324" s="25"/>
    </row>
    <row r="325" spans="1:73" s="22" customFormat="1" ht="189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63"/>
      <c r="P325" s="63"/>
      <c r="Q325" s="63"/>
      <c r="R325" s="63"/>
      <c r="S325" s="63"/>
      <c r="T325" s="63"/>
      <c r="U325" s="6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"/>
      <c r="BC325" s="23"/>
      <c r="BD325" s="184"/>
      <c r="BE325" s="185"/>
      <c r="BF325" s="20"/>
      <c r="BG325" s="21"/>
      <c r="BH325" s="21"/>
      <c r="BI325" s="21"/>
      <c r="BJ325" s="21"/>
      <c r="BK325" s="21"/>
      <c r="BL325" s="21"/>
      <c r="BM325" s="21"/>
      <c r="BN325" s="193"/>
      <c r="BO325" s="24"/>
      <c r="BP325" s="21"/>
      <c r="BQ325" s="21"/>
      <c r="BR325" s="23"/>
      <c r="BS325" s="23"/>
      <c r="BT325" s="24"/>
      <c r="BU325" s="25"/>
    </row>
    <row r="326" spans="1:73" s="22" customFormat="1" ht="184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196"/>
      <c r="BE326" s="20"/>
      <c r="BF326" s="20"/>
      <c r="BG326" s="21"/>
      <c r="BH326" s="21"/>
      <c r="BI326" s="21"/>
      <c r="BJ326" s="20"/>
      <c r="BK326" s="23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84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186"/>
      <c r="BE327" s="185"/>
      <c r="BF327" s="20"/>
      <c r="BG327" s="21"/>
      <c r="BH327" s="21"/>
      <c r="BI327" s="21"/>
      <c r="BJ327" s="20"/>
      <c r="BK327" s="23"/>
      <c r="BL327" s="23"/>
      <c r="BM327" s="21"/>
      <c r="BN327" s="193"/>
      <c r="BO327" s="24"/>
      <c r="BP327" s="21"/>
      <c r="BQ327" s="21"/>
      <c r="BR327" s="23"/>
      <c r="BS327" s="23"/>
      <c r="BT327" s="24"/>
      <c r="BU327" s="25"/>
    </row>
    <row r="328" spans="1:73" s="22" customFormat="1" ht="184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6"/>
      <c r="BE328" s="29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84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6"/>
      <c r="BE329" s="23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84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96"/>
      <c r="BE330" s="29"/>
      <c r="BF330" s="29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84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9"/>
      <c r="P331" s="29"/>
      <c r="Q331" s="29"/>
      <c r="R331" s="29"/>
      <c r="S331" s="29"/>
      <c r="T331" s="29"/>
      <c r="U331" s="29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6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12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6"/>
      <c r="BE332" s="23"/>
      <c r="BF332" s="23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9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6"/>
      <c r="BE333" s="23"/>
      <c r="BF333" s="23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86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196"/>
      <c r="O334" s="28"/>
      <c r="P334" s="18"/>
      <c r="Q334" s="28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81"/>
      <c r="BE334" s="21"/>
      <c r="BF334" s="21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2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6"/>
      <c r="BE335" s="23"/>
      <c r="BF335" s="23"/>
      <c r="BG335" s="21"/>
      <c r="BH335" s="21"/>
      <c r="BI335" s="21"/>
      <c r="BJ335" s="21"/>
      <c r="BK335" s="21"/>
      <c r="BL335" s="20"/>
      <c r="BM335" s="23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2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81"/>
      <c r="BE336" s="21"/>
      <c r="BF336" s="21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2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81"/>
      <c r="BE337" s="21"/>
      <c r="BF337" s="21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57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6"/>
      <c r="BE338" s="23"/>
      <c r="BF338" s="23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82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196"/>
      <c r="O339" s="28"/>
      <c r="P339" s="18"/>
      <c r="Q339" s="28"/>
      <c r="R339" s="28"/>
      <c r="S339" s="28"/>
      <c r="T339" s="28"/>
      <c r="U339" s="28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81"/>
      <c r="BE339" s="21"/>
      <c r="BF339" s="21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29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9"/>
      <c r="P340" s="29"/>
      <c r="Q340" s="29"/>
      <c r="R340" s="29"/>
      <c r="S340" s="29"/>
      <c r="T340" s="29"/>
      <c r="U340" s="29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81"/>
      <c r="BE340" s="21"/>
      <c r="BF340" s="21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9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3"/>
      <c r="AJ341" s="23"/>
      <c r="AK341" s="23"/>
      <c r="AL341" s="196"/>
      <c r="AM341" s="23"/>
      <c r="AN341" s="23"/>
      <c r="AO341" s="21"/>
      <c r="AP341" s="21"/>
      <c r="AQ341" s="21"/>
      <c r="AR341" s="21"/>
      <c r="AS341" s="21"/>
      <c r="AT341" s="196"/>
      <c r="AU341" s="23"/>
      <c r="AV341" s="196"/>
      <c r="AW341" s="23"/>
      <c r="AX341" s="21"/>
      <c r="AY341" s="21"/>
      <c r="AZ341" s="21"/>
      <c r="BA341" s="21"/>
      <c r="BB341" s="20"/>
      <c r="BC341" s="23"/>
      <c r="BD341" s="196"/>
      <c r="BE341" s="23"/>
      <c r="BF341" s="23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41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8"/>
      <c r="P342" s="18"/>
      <c r="Q342" s="28"/>
      <c r="R342" s="28"/>
      <c r="S342" s="28"/>
      <c r="T342" s="28"/>
      <c r="U342" s="28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0"/>
      <c r="AK342" s="23"/>
      <c r="AL342" s="23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0"/>
      <c r="BC342" s="23"/>
      <c r="BD342" s="196"/>
      <c r="BE342" s="23"/>
      <c r="BF342" s="23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41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196"/>
      <c r="O343" s="28"/>
      <c r="P343" s="18"/>
      <c r="Q343" s="28"/>
      <c r="R343" s="28"/>
      <c r="S343" s="28"/>
      <c r="T343" s="28"/>
      <c r="U343" s="28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0"/>
      <c r="AK343" s="23"/>
      <c r="AL343" s="23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0"/>
      <c r="BC343" s="23"/>
      <c r="BD343" s="196"/>
      <c r="BE343" s="23"/>
      <c r="BF343" s="23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41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196"/>
      <c r="O344" s="23"/>
      <c r="P344" s="23"/>
      <c r="Q344" s="23"/>
      <c r="R344" s="23"/>
      <c r="S344" s="23"/>
      <c r="T344" s="23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0"/>
      <c r="AK344" s="23"/>
      <c r="AL344" s="23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0"/>
      <c r="BC344" s="23"/>
      <c r="BD344" s="196"/>
      <c r="BE344" s="23"/>
      <c r="BF344" s="23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41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196"/>
      <c r="O345" s="28"/>
      <c r="P345" s="18"/>
      <c r="Q345" s="28"/>
      <c r="R345" s="28"/>
      <c r="S345" s="28"/>
      <c r="T345" s="28"/>
      <c r="U345" s="28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0"/>
      <c r="AK345" s="23"/>
      <c r="AL345" s="23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0"/>
      <c r="BC345" s="23"/>
      <c r="BD345" s="196"/>
      <c r="BE345" s="23"/>
      <c r="BF345" s="23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41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196"/>
      <c r="O346" s="28"/>
      <c r="P346" s="18"/>
      <c r="Q346" s="28"/>
      <c r="R346" s="28"/>
      <c r="S346" s="28"/>
      <c r="T346" s="28"/>
      <c r="U346" s="28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0"/>
      <c r="AK346" s="23"/>
      <c r="AL346" s="23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0"/>
      <c r="BC346" s="23"/>
      <c r="BD346" s="196"/>
      <c r="BE346" s="23"/>
      <c r="BF346" s="23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01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6"/>
      <c r="BE347" s="23"/>
      <c r="BF347" s="23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01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196"/>
      <c r="O348" s="28"/>
      <c r="P348" s="18"/>
      <c r="Q348" s="28"/>
      <c r="R348" s="28"/>
      <c r="S348" s="28"/>
      <c r="T348" s="28"/>
      <c r="U348" s="28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81"/>
      <c r="BE348" s="21"/>
      <c r="BF348" s="21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01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6"/>
      <c r="BE349" s="23"/>
      <c r="BF349" s="23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01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196"/>
      <c r="O350" s="28"/>
      <c r="P350" s="18"/>
      <c r="Q350" s="28"/>
      <c r="R350" s="28"/>
      <c r="S350" s="28"/>
      <c r="T350" s="28"/>
      <c r="U350" s="28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81"/>
      <c r="BE350" s="21"/>
      <c r="BF350" s="21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9.6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0"/>
      <c r="R351" s="20"/>
      <c r="S351" s="20"/>
      <c r="T351" s="20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81"/>
      <c r="BE351" s="21"/>
      <c r="BF351" s="21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01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0"/>
      <c r="R352" s="20"/>
      <c r="S352" s="20"/>
      <c r="T352" s="20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81"/>
      <c r="BE352" s="21"/>
      <c r="BF352" s="21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01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0"/>
      <c r="AK353" s="23"/>
      <c r="AL353" s="23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0"/>
      <c r="BC353" s="23"/>
      <c r="BD353" s="196"/>
      <c r="BE353" s="23"/>
      <c r="BF353" s="23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01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8"/>
      <c r="R354" s="28"/>
      <c r="S354" s="28"/>
      <c r="T354" s="28"/>
      <c r="U354" s="28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81"/>
      <c r="BE354" s="21"/>
      <c r="BF354" s="21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01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0"/>
      <c r="R355" s="20"/>
      <c r="S355" s="20"/>
      <c r="T355" s="20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81"/>
      <c r="BE355" s="21"/>
      <c r="BF355" s="21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01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196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81"/>
      <c r="BE356" s="21"/>
      <c r="BF356" s="21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59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9"/>
      <c r="P357" s="29"/>
      <c r="Q357" s="29"/>
      <c r="R357" s="29"/>
      <c r="S357" s="29"/>
      <c r="T357" s="29"/>
      <c r="U357" s="29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6"/>
      <c r="BE357" s="29"/>
      <c r="BF357" s="29"/>
      <c r="BG357" s="21"/>
      <c r="BH357" s="21"/>
      <c r="BI357" s="21"/>
      <c r="BJ357" s="20"/>
      <c r="BK357" s="63"/>
      <c r="BL357" s="29"/>
      <c r="BM357" s="21"/>
      <c r="BN357" s="193"/>
      <c r="BO357" s="24"/>
      <c r="BP357" s="21"/>
      <c r="BQ357" s="21"/>
      <c r="BR357" s="23"/>
      <c r="BS357" s="23"/>
      <c r="BT357" s="24"/>
      <c r="BU357" s="25"/>
    </row>
    <row r="358" spans="1:73" s="22" customFormat="1" ht="24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9"/>
      <c r="R358" s="29"/>
      <c r="S358" s="29"/>
      <c r="T358" s="29"/>
      <c r="U358" s="29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6"/>
      <c r="BE358" s="187"/>
      <c r="BF358" s="29"/>
      <c r="BG358" s="21"/>
      <c r="BH358" s="21"/>
      <c r="BI358" s="21"/>
      <c r="BJ358" s="20"/>
      <c r="BK358" s="63"/>
      <c r="BL358" s="29"/>
      <c r="BM358" s="21"/>
      <c r="BN358" s="193"/>
      <c r="BO358" s="24"/>
      <c r="BP358" s="21"/>
      <c r="BQ358" s="21"/>
      <c r="BR358" s="23"/>
      <c r="BS358" s="23"/>
      <c r="BT358" s="24"/>
      <c r="BU358" s="25"/>
    </row>
    <row r="359" spans="1:73" s="22" customFormat="1" ht="219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63"/>
      <c r="P359" s="63"/>
      <c r="Q359" s="63"/>
      <c r="R359" s="63"/>
      <c r="S359" s="63"/>
      <c r="T359" s="63"/>
      <c r="U359" s="6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86"/>
      <c r="BE359" s="188"/>
      <c r="BF359" s="189"/>
      <c r="BG359" s="21"/>
      <c r="BH359" s="21"/>
      <c r="BI359" s="21"/>
      <c r="BJ359" s="21"/>
      <c r="BK359" s="21"/>
      <c r="BL359" s="21"/>
      <c r="BM359" s="21"/>
      <c r="BN359" s="193"/>
      <c r="BO359" s="24"/>
      <c r="BP359" s="21"/>
      <c r="BQ359" s="21"/>
      <c r="BR359" s="23"/>
      <c r="BS359" s="23"/>
      <c r="BT359" s="24"/>
      <c r="BU359" s="25"/>
    </row>
    <row r="360" spans="1:73" s="22" customFormat="1" ht="219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9"/>
      <c r="P360" s="29"/>
      <c r="Q360" s="29"/>
      <c r="R360" s="29"/>
      <c r="S360" s="29"/>
      <c r="T360" s="29"/>
      <c r="U360" s="29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6"/>
      <c r="BE360" s="29"/>
      <c r="BF360" s="29"/>
      <c r="BG360" s="21"/>
      <c r="BH360" s="21"/>
      <c r="BI360" s="21"/>
      <c r="BJ360" s="21"/>
      <c r="BK360" s="21"/>
      <c r="BL360" s="21"/>
      <c r="BM360" s="21"/>
      <c r="BN360" s="193"/>
      <c r="BO360" s="24"/>
      <c r="BP360" s="21"/>
      <c r="BQ360" s="21"/>
      <c r="BR360" s="23"/>
      <c r="BS360" s="23"/>
      <c r="BT360" s="24"/>
      <c r="BU360" s="25"/>
    </row>
    <row r="361" spans="1:73" s="22" customFormat="1" ht="219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9"/>
      <c r="P361" s="29"/>
      <c r="Q361" s="29"/>
      <c r="R361" s="29"/>
      <c r="S361" s="29"/>
      <c r="T361" s="29"/>
      <c r="U361" s="29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86"/>
      <c r="BE361" s="188"/>
      <c r="BF361" s="189"/>
      <c r="BG361" s="21"/>
      <c r="BH361" s="21"/>
      <c r="BI361" s="21"/>
      <c r="BJ361" s="21"/>
      <c r="BK361" s="21"/>
      <c r="BL361" s="21"/>
      <c r="BM361" s="21"/>
      <c r="BN361" s="193"/>
      <c r="BO361" s="24"/>
      <c r="BP361" s="21"/>
      <c r="BQ361" s="21"/>
      <c r="BR361" s="23"/>
      <c r="BS361" s="23"/>
      <c r="BT361" s="24"/>
      <c r="BU361" s="25"/>
    </row>
    <row r="362" spans="1:73" s="22" customFormat="1" ht="409.6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6"/>
      <c r="BE362" s="29"/>
      <c r="BF362" s="20"/>
      <c r="BG362" s="21"/>
      <c r="BH362" s="21"/>
      <c r="BI362" s="21"/>
      <c r="BJ362" s="21"/>
      <c r="BK362" s="21"/>
      <c r="BL362" s="21"/>
      <c r="BM362" s="21"/>
      <c r="BN362" s="193"/>
      <c r="BO362" s="24"/>
      <c r="BP362" s="21"/>
      <c r="BQ362" s="21"/>
      <c r="BR362" s="23"/>
      <c r="BS362" s="23"/>
      <c r="BT362" s="24"/>
      <c r="BU362" s="25"/>
    </row>
    <row r="363" spans="1:73" s="22" customFormat="1" ht="409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9"/>
      <c r="P363" s="29"/>
      <c r="Q363" s="29"/>
      <c r="R363" s="29"/>
      <c r="S363" s="29"/>
      <c r="T363" s="29"/>
      <c r="U363" s="29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0"/>
      <c r="AI363" s="29"/>
      <c r="AJ363" s="29"/>
      <c r="AK363" s="21"/>
      <c r="AL363" s="196"/>
      <c r="AM363" s="29"/>
      <c r="AN363" s="29"/>
      <c r="AO363" s="21"/>
      <c r="AP363" s="21"/>
      <c r="AQ363" s="21"/>
      <c r="AR363" s="21"/>
      <c r="AS363" s="21"/>
      <c r="AT363" s="196"/>
      <c r="AU363" s="29"/>
      <c r="AV363" s="196"/>
      <c r="AW363" s="29"/>
      <c r="AX363" s="21"/>
      <c r="AY363" s="21"/>
      <c r="AZ363" s="21"/>
      <c r="BA363" s="21"/>
      <c r="BB363" s="21"/>
      <c r="BC363" s="21"/>
      <c r="BD363" s="196"/>
      <c r="BE363" s="29"/>
      <c r="BF363" s="29"/>
      <c r="BG363" s="21"/>
      <c r="BH363" s="21"/>
      <c r="BI363" s="21"/>
      <c r="BJ363" s="21"/>
      <c r="BK363" s="21"/>
      <c r="BL363" s="21"/>
      <c r="BM363" s="21"/>
      <c r="BN363" s="193"/>
      <c r="BO363" s="24"/>
      <c r="BP363" s="21"/>
      <c r="BQ363" s="21"/>
      <c r="BR363" s="23"/>
      <c r="BS363" s="23"/>
      <c r="BT363" s="24"/>
      <c r="BU363" s="25"/>
    </row>
    <row r="364" spans="1:73" s="22" customFormat="1" ht="137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86"/>
      <c r="BE364" s="188"/>
      <c r="BF364" s="189"/>
      <c r="BG364" s="21"/>
      <c r="BH364" s="21"/>
      <c r="BI364" s="21"/>
      <c r="BJ364" s="21"/>
      <c r="BK364" s="21"/>
      <c r="BL364" s="21"/>
      <c r="BM364" s="21"/>
      <c r="BN364" s="193"/>
      <c r="BO364" s="24"/>
      <c r="BP364" s="21"/>
      <c r="BQ364" s="21"/>
      <c r="BR364" s="23"/>
      <c r="BS364" s="23"/>
      <c r="BT364" s="24"/>
      <c r="BU364" s="25"/>
    </row>
    <row r="365" spans="1:73" s="22" customFormat="1" ht="137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6"/>
      <c r="BE365" s="188"/>
      <c r="BF365" s="189"/>
      <c r="BG365" s="21"/>
      <c r="BH365" s="21"/>
      <c r="BI365" s="21"/>
      <c r="BJ365" s="21"/>
      <c r="BK365" s="21"/>
      <c r="BL365" s="21"/>
      <c r="BM365" s="21"/>
      <c r="BN365" s="193"/>
      <c r="BO365" s="24"/>
      <c r="BP365" s="21"/>
      <c r="BQ365" s="21"/>
      <c r="BR365" s="23"/>
      <c r="BS365" s="23"/>
      <c r="BT365" s="24"/>
      <c r="BU365" s="25"/>
    </row>
    <row r="366" spans="1:73" s="22" customFormat="1" ht="137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86"/>
      <c r="BE366" s="188"/>
      <c r="BF366" s="189"/>
      <c r="BG366" s="21"/>
      <c r="BH366" s="21"/>
      <c r="BI366" s="21"/>
      <c r="BJ366" s="21"/>
      <c r="BK366" s="21"/>
      <c r="BL366" s="21"/>
      <c r="BM366" s="21"/>
      <c r="BN366" s="193"/>
      <c r="BO366" s="24"/>
      <c r="BP366" s="21"/>
      <c r="BQ366" s="21"/>
      <c r="BR366" s="23"/>
      <c r="BS366" s="23"/>
      <c r="BT366" s="24"/>
      <c r="BU366" s="25"/>
    </row>
    <row r="367" spans="1:73" s="22" customFormat="1" ht="137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9"/>
      <c r="P367" s="29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86"/>
      <c r="BE367" s="188"/>
      <c r="BF367" s="189"/>
      <c r="BG367" s="21"/>
      <c r="BH367" s="21"/>
      <c r="BI367" s="21"/>
      <c r="BJ367" s="21"/>
      <c r="BK367" s="21"/>
      <c r="BL367" s="21"/>
      <c r="BM367" s="21"/>
      <c r="BN367" s="193"/>
      <c r="BO367" s="24"/>
      <c r="BP367" s="21"/>
      <c r="BQ367" s="21"/>
      <c r="BR367" s="23"/>
      <c r="BS367" s="23"/>
      <c r="BT367" s="24"/>
      <c r="BU367" s="25"/>
    </row>
    <row r="368" spans="1:73" s="22" customFormat="1" ht="137.2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86"/>
      <c r="BE368" s="188"/>
      <c r="BF368" s="189"/>
      <c r="BG368" s="21"/>
      <c r="BH368" s="21"/>
      <c r="BI368" s="21"/>
      <c r="BJ368" s="21"/>
      <c r="BK368" s="21"/>
      <c r="BL368" s="21"/>
      <c r="BM368" s="21"/>
      <c r="BN368" s="193"/>
      <c r="BO368" s="24"/>
      <c r="BP368" s="21"/>
      <c r="BQ368" s="21"/>
      <c r="BR368" s="23"/>
      <c r="BS368" s="23"/>
      <c r="BT368" s="24"/>
      <c r="BU368" s="25"/>
    </row>
    <row r="369" spans="1:75" s="22" customFormat="1" ht="29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0"/>
      <c r="BC369" s="21"/>
      <c r="BD369" s="196"/>
      <c r="BE369" s="29"/>
      <c r="BF369" s="20"/>
      <c r="BG369" s="23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5" s="22" customFormat="1" ht="29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0"/>
      <c r="BC370" s="21"/>
      <c r="BD370" s="196"/>
      <c r="BE370" s="182"/>
      <c r="BF370" s="20"/>
      <c r="BG370" s="23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5" s="22" customFormat="1" ht="197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6"/>
      <c r="BE371" s="20"/>
      <c r="BF371" s="20"/>
      <c r="BG371" s="21"/>
      <c r="BH371" s="21"/>
      <c r="BI371" s="21"/>
      <c r="BJ371" s="21"/>
      <c r="BK371" s="21"/>
      <c r="BL371" s="21"/>
      <c r="BM371" s="21"/>
      <c r="BN371" s="193"/>
      <c r="BO371" s="24"/>
      <c r="BP371" s="21"/>
      <c r="BQ371" s="21"/>
      <c r="BR371" s="23"/>
      <c r="BS371" s="23"/>
      <c r="BT371" s="24"/>
      <c r="BU371" s="25"/>
    </row>
    <row r="372" spans="1:75" s="22" customFormat="1" ht="197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84"/>
      <c r="BE372" s="189"/>
      <c r="BF372" s="189"/>
      <c r="BG372" s="21"/>
      <c r="BH372" s="21"/>
      <c r="BI372" s="21"/>
      <c r="BJ372" s="21"/>
      <c r="BK372" s="21"/>
      <c r="BL372" s="21"/>
      <c r="BM372" s="21"/>
      <c r="BN372" s="193"/>
      <c r="BO372" s="24"/>
      <c r="BP372" s="21"/>
      <c r="BQ372" s="21"/>
      <c r="BR372" s="23"/>
      <c r="BS372" s="23"/>
      <c r="BT372" s="24"/>
      <c r="BU372" s="25"/>
    </row>
    <row r="373" spans="1:75" s="22" customFormat="1" ht="279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190"/>
      <c r="P373" s="190"/>
      <c r="Q373" s="190"/>
      <c r="R373" s="190"/>
      <c r="S373" s="190"/>
      <c r="T373" s="190"/>
      <c r="U373" s="19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6"/>
      <c r="BE373" s="63"/>
      <c r="BF373" s="6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5" s="22" customFormat="1" ht="171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6"/>
      <c r="BE374" s="23"/>
      <c r="BF374" s="23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5" s="22" customFormat="1" ht="129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1"/>
      <c r="BE375" s="29"/>
      <c r="BF375" s="29"/>
      <c r="BG375" s="21"/>
      <c r="BH375" s="21"/>
      <c r="BI375" s="21"/>
      <c r="BJ375" s="21"/>
      <c r="BK375" s="21"/>
      <c r="BL375" s="21"/>
      <c r="BM375" s="21"/>
      <c r="BN375" s="193"/>
      <c r="BO375" s="24"/>
      <c r="BP375" s="21"/>
      <c r="BQ375" s="21"/>
      <c r="BR375" s="23"/>
      <c r="BS375" s="23"/>
      <c r="BT375" s="24"/>
      <c r="BU375" s="25"/>
    </row>
    <row r="376" spans="1:75" s="22" customFormat="1" ht="187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9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6"/>
      <c r="BE376" s="23"/>
      <c r="BF376" s="23"/>
      <c r="BG376" s="21"/>
      <c r="BH376" s="21"/>
      <c r="BI376" s="21"/>
      <c r="BJ376" s="21"/>
      <c r="BK376" s="21"/>
      <c r="BL376" s="21"/>
      <c r="BM376" s="23"/>
      <c r="BN376" s="21"/>
      <c r="BO376" s="24"/>
      <c r="BP376" s="21"/>
      <c r="BQ376" s="21"/>
      <c r="BR376" s="21"/>
      <c r="BS376" s="21"/>
      <c r="BT376" s="23"/>
      <c r="BU376" s="24"/>
      <c r="BV376" s="25"/>
      <c r="BW376" s="30"/>
    </row>
    <row r="377" spans="1:75" s="22" customFormat="1" ht="187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196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1"/>
      <c r="BE377" s="21"/>
      <c r="BF377" s="21"/>
      <c r="BG377" s="21"/>
      <c r="BH377" s="21"/>
      <c r="BI377" s="21"/>
      <c r="BJ377" s="21"/>
      <c r="BK377" s="21"/>
      <c r="BL377" s="21"/>
      <c r="BM377" s="23"/>
      <c r="BN377" s="21"/>
      <c r="BO377" s="24"/>
      <c r="BP377" s="25"/>
      <c r="BQ377" s="21"/>
      <c r="BR377" s="21"/>
      <c r="BS377" s="21"/>
      <c r="BT377" s="23"/>
      <c r="BU377" s="24"/>
      <c r="BV377" s="25"/>
      <c r="BW377" s="30"/>
    </row>
    <row r="378" spans="1:75" s="22" customFormat="1" ht="409.6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3"/>
      <c r="AV378" s="21"/>
      <c r="AW378" s="23"/>
      <c r="AX378" s="21"/>
      <c r="AY378" s="21"/>
      <c r="AZ378" s="21"/>
      <c r="BA378" s="21"/>
      <c r="BB378" s="21"/>
      <c r="BC378" s="21"/>
      <c r="BD378" s="21"/>
      <c r="BE378" s="21"/>
      <c r="BF378" s="21"/>
      <c r="BG378" s="21"/>
      <c r="BH378" s="21"/>
      <c r="BI378" s="21"/>
      <c r="BJ378" s="21"/>
      <c r="BK378" s="21"/>
      <c r="BL378" s="21"/>
      <c r="BM378" s="23"/>
      <c r="BN378" s="21"/>
      <c r="BO378" s="24"/>
      <c r="BP378" s="25"/>
      <c r="BQ378" s="21"/>
      <c r="BR378" s="21"/>
      <c r="BS378" s="21"/>
      <c r="BT378" s="23"/>
      <c r="BU378" s="24"/>
      <c r="BV378" s="25"/>
      <c r="BW378" s="30"/>
    </row>
    <row r="379" spans="1:75" s="22" customFormat="1" ht="409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6"/>
      <c r="BE379" s="23"/>
      <c r="BF379" s="23"/>
      <c r="BG379" s="21"/>
      <c r="BH379" s="21"/>
      <c r="BI379" s="21"/>
      <c r="BJ379" s="21"/>
      <c r="BK379" s="21"/>
      <c r="BL379" s="21"/>
      <c r="BM379" s="23"/>
      <c r="BN379" s="21"/>
      <c r="BO379" s="24"/>
      <c r="BP379" s="25"/>
      <c r="BQ379" s="21"/>
      <c r="BR379" s="21"/>
      <c r="BS379" s="21"/>
      <c r="BT379" s="23"/>
      <c r="BU379" s="24"/>
      <c r="BV379" s="25"/>
      <c r="BW379" s="30"/>
    </row>
    <row r="380" spans="1:75" s="22" customFormat="1" ht="194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6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"/>
      <c r="BE380" s="21"/>
      <c r="BF380" s="21"/>
      <c r="BG380" s="21"/>
      <c r="BH380" s="21"/>
      <c r="BI380" s="21"/>
      <c r="BJ380" s="21"/>
      <c r="BK380" s="21"/>
      <c r="BL380" s="21"/>
      <c r="BM380" s="23"/>
      <c r="BN380" s="21"/>
      <c r="BO380" s="24"/>
      <c r="BP380" s="25"/>
      <c r="BQ380" s="36"/>
      <c r="BR380" s="36"/>
      <c r="BS380" s="36"/>
      <c r="BT380" s="40"/>
      <c r="BU380" s="26"/>
      <c r="BV380" s="36"/>
      <c r="BW380" s="30"/>
    </row>
    <row r="381" spans="1:75" s="22" customFormat="1" ht="219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4"/>
      <c r="BP381" s="25"/>
      <c r="BQ381" s="36"/>
      <c r="BR381" s="36"/>
      <c r="BS381" s="36"/>
      <c r="BT381" s="40"/>
      <c r="BU381" s="26"/>
      <c r="BV381" s="36"/>
      <c r="BW381" s="30"/>
    </row>
    <row r="382" spans="1:75" s="22" customFormat="1" ht="198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18"/>
      <c r="M382" s="20"/>
      <c r="N382" s="21"/>
      <c r="O382" s="182"/>
      <c r="P382" s="182"/>
      <c r="Q382" s="182"/>
      <c r="R382" s="182"/>
      <c r="S382" s="182"/>
      <c r="T382" s="182"/>
      <c r="U382" s="182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"/>
      <c r="BE382" s="21"/>
      <c r="BF382" s="21"/>
      <c r="BG382" s="21"/>
      <c r="BH382" s="21"/>
      <c r="BI382" s="21"/>
      <c r="BJ382" s="21"/>
      <c r="BK382" s="21"/>
      <c r="BL382" s="21"/>
      <c r="BM382" s="23"/>
      <c r="BN382" s="21"/>
      <c r="BO382" s="24"/>
      <c r="BP382" s="25"/>
      <c r="BQ382" s="21"/>
      <c r="BR382" s="21"/>
      <c r="BS382" s="21"/>
      <c r="BT382" s="23"/>
      <c r="BU382" s="24"/>
      <c r="BV382" s="25"/>
      <c r="BW382" s="30"/>
    </row>
    <row r="383" spans="1:75" s="22" customFormat="1" ht="198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18"/>
      <c r="M383" s="20"/>
      <c r="N383" s="21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"/>
      <c r="BE383" s="21"/>
      <c r="BF383" s="21"/>
      <c r="BG383" s="21"/>
      <c r="BH383" s="21"/>
      <c r="BI383" s="21"/>
      <c r="BJ383" s="21"/>
      <c r="BK383" s="21"/>
      <c r="BL383" s="21"/>
      <c r="BM383" s="23"/>
      <c r="BN383" s="21"/>
      <c r="BO383" s="24"/>
      <c r="BP383" s="25"/>
      <c r="BQ383" s="21"/>
      <c r="BR383" s="21"/>
      <c r="BS383" s="21"/>
      <c r="BT383" s="23"/>
      <c r="BU383" s="24"/>
      <c r="BV383" s="25"/>
      <c r="BW383" s="30"/>
    </row>
    <row r="384" spans="1:75" s="22" customFormat="1" ht="198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18"/>
      <c r="M384" s="20"/>
      <c r="N384" s="21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"/>
      <c r="BE384" s="21"/>
      <c r="BF384" s="21"/>
      <c r="BG384" s="21"/>
      <c r="BH384" s="21"/>
      <c r="BI384" s="21"/>
      <c r="BJ384" s="21"/>
      <c r="BK384" s="21"/>
      <c r="BL384" s="21"/>
      <c r="BM384" s="23"/>
      <c r="BN384" s="21"/>
      <c r="BO384" s="24"/>
      <c r="BP384" s="25"/>
      <c r="BQ384" s="21"/>
      <c r="BR384" s="21"/>
      <c r="BS384" s="21"/>
      <c r="BT384" s="23"/>
      <c r="BU384" s="24"/>
      <c r="BV384" s="25"/>
      <c r="BW384" s="30"/>
    </row>
    <row r="385" spans="1:75" s="22" customFormat="1" ht="146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18"/>
      <c r="M385" s="20"/>
      <c r="N385" s="21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1"/>
      <c r="BE385" s="21"/>
      <c r="BF385" s="21"/>
      <c r="BG385" s="21"/>
      <c r="BH385" s="21"/>
      <c r="BI385" s="21"/>
      <c r="BJ385" s="21"/>
      <c r="BK385" s="21"/>
      <c r="BL385" s="21"/>
      <c r="BM385" s="23"/>
      <c r="BN385" s="21"/>
      <c r="BO385" s="24"/>
      <c r="BP385" s="25"/>
      <c r="BQ385" s="21"/>
      <c r="BR385" s="21"/>
      <c r="BS385" s="21"/>
      <c r="BT385" s="23"/>
      <c r="BU385" s="24"/>
      <c r="BV385" s="25"/>
      <c r="BW385" s="30"/>
    </row>
    <row r="386" spans="1:75" s="22" customFormat="1" ht="227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18"/>
      <c r="M386" s="20"/>
      <c r="N386" s="21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"/>
      <c r="BE386" s="21"/>
      <c r="BF386" s="21"/>
      <c r="BG386" s="21"/>
      <c r="BH386" s="21"/>
      <c r="BI386" s="21"/>
      <c r="BJ386" s="21"/>
      <c r="BK386" s="21"/>
      <c r="BL386" s="21"/>
      <c r="BM386" s="23"/>
      <c r="BN386" s="21"/>
      <c r="BO386" s="24"/>
      <c r="BP386" s="25"/>
      <c r="BQ386" s="21"/>
      <c r="BR386" s="21"/>
      <c r="BS386" s="21"/>
      <c r="BT386" s="23"/>
      <c r="BU386" s="24"/>
      <c r="BV386" s="25"/>
      <c r="BW386" s="30"/>
    </row>
    <row r="387" spans="1:75" s="22" customFormat="1" ht="154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18"/>
      <c r="M387" s="20"/>
      <c r="N387" s="21"/>
      <c r="O387" s="28"/>
      <c r="P387" s="2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"/>
      <c r="BE387" s="21"/>
      <c r="BF387" s="21"/>
      <c r="BG387" s="21"/>
      <c r="BH387" s="21"/>
      <c r="BI387" s="21"/>
      <c r="BJ387" s="21"/>
      <c r="BK387" s="21"/>
      <c r="BL387" s="21"/>
      <c r="BM387" s="23"/>
      <c r="BN387" s="21"/>
      <c r="BO387" s="24"/>
      <c r="BP387" s="25"/>
      <c r="BQ387" s="21"/>
      <c r="BR387" s="21"/>
      <c r="BS387" s="21"/>
      <c r="BT387" s="23"/>
      <c r="BU387" s="24"/>
      <c r="BV387" s="25"/>
      <c r="BW387" s="30"/>
    </row>
    <row r="388" spans="1:75" s="22" customFormat="1" ht="154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18"/>
      <c r="M388" s="20"/>
      <c r="N388" s="21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"/>
      <c r="BE388" s="21"/>
      <c r="BF388" s="21"/>
      <c r="BG388" s="21"/>
      <c r="BH388" s="21"/>
      <c r="BI388" s="21"/>
      <c r="BJ388" s="21"/>
      <c r="BK388" s="21"/>
      <c r="BL388" s="21"/>
      <c r="BM388" s="23"/>
      <c r="BN388" s="21"/>
      <c r="BO388" s="24"/>
      <c r="BP388" s="25"/>
      <c r="BQ388" s="36"/>
      <c r="BR388" s="36"/>
      <c r="BS388" s="36"/>
      <c r="BT388" s="40"/>
      <c r="BU388" s="26"/>
      <c r="BV388" s="36"/>
      <c r="BW388" s="30"/>
    </row>
    <row r="389" spans="1:75" s="22" customFormat="1" ht="182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18"/>
      <c r="M389" s="20"/>
      <c r="N389" s="21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"/>
      <c r="BE389" s="21"/>
      <c r="BF389" s="21"/>
      <c r="BG389" s="21"/>
      <c r="BH389" s="21"/>
      <c r="BI389" s="21"/>
      <c r="BJ389" s="21"/>
      <c r="BK389" s="21"/>
      <c r="BL389" s="23"/>
      <c r="BM389" s="21"/>
      <c r="BN389" s="21"/>
      <c r="BO389" s="24"/>
      <c r="BP389" s="25"/>
      <c r="BQ389" s="36"/>
      <c r="BR389" s="36"/>
      <c r="BS389" s="36"/>
      <c r="BT389" s="40"/>
      <c r="BU389" s="26"/>
      <c r="BV389" s="36"/>
      <c r="BW389" s="30"/>
    </row>
    <row r="390" spans="1:75" s="22" customFormat="1" ht="182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18"/>
      <c r="M390" s="20"/>
      <c r="N390" s="21"/>
      <c r="O390" s="23"/>
      <c r="P390" s="23"/>
      <c r="Q390" s="23"/>
      <c r="R390" s="23"/>
      <c r="S390" s="23"/>
      <c r="T390" s="23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1"/>
      <c r="BF390" s="21"/>
      <c r="BG390" s="21"/>
      <c r="BH390" s="21"/>
      <c r="BI390" s="21"/>
      <c r="BJ390" s="21"/>
      <c r="BK390" s="21"/>
      <c r="BL390" s="21"/>
      <c r="BM390" s="21"/>
      <c r="BN390" s="21"/>
      <c r="BO390" s="24"/>
      <c r="BP390" s="25"/>
      <c r="BQ390" s="36"/>
      <c r="BR390" s="36"/>
      <c r="BS390" s="36"/>
      <c r="BT390" s="40"/>
      <c r="BU390" s="26"/>
      <c r="BV390" s="36"/>
      <c r="BW390" s="30"/>
    </row>
    <row r="391" spans="1:75" s="22" customFormat="1" ht="312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18"/>
      <c r="M391" s="20"/>
      <c r="N391" s="21"/>
      <c r="O391" s="28"/>
      <c r="P391" s="2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81"/>
      <c r="BE391" s="21"/>
      <c r="BF391" s="21"/>
      <c r="BG391" s="23"/>
      <c r="BH391" s="21"/>
      <c r="BI391" s="21"/>
      <c r="BJ391" s="21"/>
      <c r="BK391" s="21"/>
      <c r="BL391" s="23"/>
      <c r="BM391" s="21"/>
      <c r="BN391" s="21"/>
      <c r="BO391" s="24"/>
      <c r="BP391" s="25"/>
      <c r="BQ391" s="26"/>
    </row>
    <row r="392" spans="1:75" s="22" customFormat="1" ht="174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18"/>
      <c r="M392" s="20"/>
      <c r="N392" s="21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1"/>
      <c r="BF392" s="21"/>
      <c r="BG392" s="23"/>
      <c r="BH392" s="21"/>
      <c r="BI392" s="21"/>
      <c r="BJ392" s="21"/>
      <c r="BK392" s="21"/>
      <c r="BL392" s="23"/>
      <c r="BM392" s="21"/>
      <c r="BN392" s="21"/>
      <c r="BO392" s="24"/>
      <c r="BP392" s="25"/>
      <c r="BQ392" s="26"/>
    </row>
    <row r="393" spans="1:75" s="22" customFormat="1" ht="167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18"/>
      <c r="M393" s="20"/>
      <c r="N393" s="21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81"/>
      <c r="BE393" s="21"/>
      <c r="BF393" s="21"/>
      <c r="BG393" s="23"/>
      <c r="BH393" s="21"/>
      <c r="BI393" s="21"/>
      <c r="BJ393" s="21"/>
      <c r="BK393" s="21"/>
      <c r="BL393" s="23"/>
      <c r="BM393" s="21"/>
      <c r="BN393" s="21"/>
      <c r="BO393" s="24"/>
      <c r="BP393" s="25"/>
      <c r="BQ393" s="26"/>
    </row>
    <row r="394" spans="1:75" s="22" customFormat="1" ht="167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18"/>
      <c r="M394" s="20"/>
      <c r="N394" s="21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3"/>
      <c r="BH394" s="21"/>
      <c r="BI394" s="21"/>
      <c r="BJ394" s="21"/>
      <c r="BK394" s="21"/>
      <c r="BL394" s="23"/>
      <c r="BM394" s="21"/>
      <c r="BN394" s="21"/>
      <c r="BO394" s="24"/>
      <c r="BP394" s="25"/>
      <c r="BQ394" s="26"/>
    </row>
    <row r="395" spans="1:75" s="22" customFormat="1" ht="167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18"/>
      <c r="M395" s="20"/>
      <c r="N395" s="21"/>
      <c r="O395" s="23"/>
      <c r="P395" s="23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3"/>
      <c r="BH395" s="21"/>
      <c r="BI395" s="21"/>
      <c r="BJ395" s="21"/>
      <c r="BK395" s="21"/>
      <c r="BL395" s="23"/>
      <c r="BM395" s="21"/>
      <c r="BN395" s="21"/>
      <c r="BO395" s="24"/>
      <c r="BP395" s="25"/>
      <c r="BQ395" s="26"/>
    </row>
    <row r="396" spans="1:75" s="22" customFormat="1" ht="372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18"/>
      <c r="M396" s="20"/>
      <c r="N396" s="21"/>
      <c r="O396" s="18"/>
      <c r="P396" s="18"/>
      <c r="Q396" s="18"/>
      <c r="R396" s="18"/>
      <c r="S396" s="18"/>
      <c r="T396" s="18"/>
      <c r="U396" s="1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1"/>
      <c r="BS396" s="21"/>
    </row>
    <row r="397" spans="1:75" s="22" customFormat="1" ht="257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18"/>
      <c r="M397" s="20"/>
      <c r="N397" s="21"/>
      <c r="O397" s="18"/>
      <c r="P397" s="18"/>
      <c r="Q397" s="27"/>
      <c r="R397" s="27"/>
      <c r="S397" s="27"/>
      <c r="T397" s="27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1"/>
      <c r="BS397" s="21"/>
    </row>
    <row r="398" spans="1:75" s="22" customFormat="1" ht="254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18"/>
      <c r="M398" s="20"/>
      <c r="N398" s="21"/>
      <c r="O398" s="18"/>
      <c r="P398" s="18"/>
      <c r="Q398" s="27"/>
      <c r="R398" s="27"/>
      <c r="S398" s="27"/>
      <c r="T398" s="27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1"/>
      <c r="BS398" s="21"/>
    </row>
    <row r="399" spans="1:75" s="22" customFormat="1" ht="319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18"/>
      <c r="M399" s="20"/>
      <c r="N399" s="21"/>
      <c r="O399" s="23"/>
      <c r="P399" s="23"/>
      <c r="Q399" s="23"/>
      <c r="R399" s="23"/>
      <c r="S399" s="23"/>
      <c r="T399" s="23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1"/>
      <c r="BS399" s="21"/>
    </row>
    <row r="400" spans="1:75" s="22" customFormat="1" ht="409.6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18"/>
      <c r="M400" s="18"/>
      <c r="N400" s="18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1"/>
      <c r="BS400" s="21"/>
    </row>
    <row r="401" spans="1:73" s="22" customFormat="1" ht="141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18"/>
      <c r="M401" s="20"/>
      <c r="N401" s="21"/>
      <c r="O401" s="23"/>
      <c r="P401" s="23"/>
      <c r="Q401" s="23"/>
      <c r="R401" s="23"/>
      <c r="S401" s="23"/>
      <c r="T401" s="23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1"/>
      <c r="BS401" s="21"/>
    </row>
    <row r="402" spans="1:73" s="22" customFormat="1" ht="141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20"/>
      <c r="N402" s="18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1"/>
      <c r="BS402" s="21"/>
    </row>
    <row r="403" spans="1:73" s="22" customFormat="1" ht="292.5" customHeight="1" x14ac:dyDescent="0.45">
      <c r="A403" s="17"/>
      <c r="B403" s="18"/>
      <c r="C403" s="176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27"/>
      <c r="P403" s="18"/>
      <c r="Q403" s="27"/>
      <c r="R403" s="27"/>
      <c r="S403" s="27"/>
      <c r="T403" s="27"/>
      <c r="U403" s="27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1"/>
      <c r="BS403" s="24"/>
      <c r="BT403" s="25"/>
      <c r="BU403" s="26"/>
    </row>
    <row r="404" spans="1:73" s="22" customFormat="1" ht="177" customHeight="1" x14ac:dyDescent="0.45">
      <c r="A404" s="17"/>
      <c r="B404" s="18"/>
      <c r="C404" s="176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18"/>
      <c r="P404" s="18"/>
      <c r="Q404" s="27"/>
      <c r="R404" s="27"/>
      <c r="S404" s="27"/>
      <c r="T404" s="27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1"/>
      <c r="BN404" s="21"/>
      <c r="BO404" s="21"/>
      <c r="BP404" s="21"/>
      <c r="BQ404" s="21"/>
      <c r="BR404" s="21"/>
      <c r="BS404" s="24"/>
      <c r="BT404" s="25"/>
      <c r="BU404" s="26"/>
    </row>
  </sheetData>
  <autoFilter ref="A2:BW23"/>
  <mergeCells count="16">
    <mergeCell ref="M120:M121"/>
    <mergeCell ref="M6:M7"/>
    <mergeCell ref="M4:M5"/>
    <mergeCell ref="M15:M16"/>
    <mergeCell ref="M21:M22"/>
    <mergeCell ref="M27:M28"/>
    <mergeCell ref="A1:BT1"/>
    <mergeCell ref="J3:J7"/>
    <mergeCell ref="K3:K7"/>
    <mergeCell ref="K8:K9"/>
    <mergeCell ref="J8:J9"/>
    <mergeCell ref="K14:K16"/>
    <mergeCell ref="J17:J22"/>
    <mergeCell ref="J23:J28"/>
    <mergeCell ref="K23:K28"/>
    <mergeCell ref="A29:N29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2019-12-13T06:08:09Z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