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шаблон!$A$2:$BW$38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шаблон!$A$1:$BO$49</definedName>
  </definedNames>
  <calcPr calcId="145621"/>
</workbook>
</file>

<file path=xl/calcChain.xml><?xml version="1.0" encoding="utf-8"?>
<calcChain xmlns="http://schemas.openxmlformats.org/spreadsheetml/2006/main">
  <c r="BH44" i="4" l="1"/>
  <c r="BI44" i="4"/>
  <c r="BJ44" i="4"/>
  <c r="BK44" i="4"/>
  <c r="BL44" i="4"/>
  <c r="BM44" i="4"/>
  <c r="BN44" i="4"/>
  <c r="BG44" i="4"/>
  <c r="BE44" i="4"/>
  <c r="BC44" i="4"/>
  <c r="AU44" i="4"/>
  <c r="AM44" i="4"/>
  <c r="AI44" i="4"/>
  <c r="AG44" i="4"/>
  <c r="P44" i="4"/>
  <c r="Q44" i="4"/>
  <c r="R44" i="4"/>
  <c r="S44" i="4"/>
  <c r="T44" i="4"/>
  <c r="U44" i="4"/>
  <c r="O44" i="4"/>
  <c r="V44" i="4" l="1"/>
  <c r="W44" i="4"/>
  <c r="X44" i="4"/>
  <c r="Y44" i="4"/>
  <c r="Z44" i="4"/>
  <c r="AA44" i="4"/>
  <c r="AB44" i="4"/>
  <c r="AC44" i="4"/>
  <c r="AD44" i="4"/>
  <c r="AE44" i="4"/>
  <c r="AJ44" i="4"/>
  <c r="AK44" i="4"/>
  <c r="AN44" i="4"/>
  <c r="AO44" i="4"/>
  <c r="AP44" i="4"/>
  <c r="AQ44" i="4"/>
  <c r="AR44" i="4"/>
  <c r="AS44" i="4"/>
  <c r="AV44" i="4"/>
  <c r="AW44" i="4"/>
  <c r="AX44" i="4"/>
  <c r="AY44" i="4"/>
  <c r="AZ44" i="4"/>
  <c r="BA44" i="4"/>
  <c r="N43" i="4" l="1"/>
  <c r="U42" i="4"/>
  <c r="O42" i="4" s="1"/>
  <c r="U43" i="4"/>
  <c r="O43" i="4" s="1"/>
  <c r="U41" i="4"/>
  <c r="O41" i="4" s="1"/>
  <c r="N41" i="4"/>
  <c r="U40" i="4"/>
  <c r="AM38" i="4" s="1"/>
  <c r="N40" i="4"/>
  <c r="N39" i="4"/>
  <c r="O39" i="4" s="1"/>
  <c r="R39" i="4" s="1"/>
  <c r="S38" i="4"/>
  <c r="P38" i="4"/>
  <c r="U37" i="4"/>
  <c r="O37" i="4" s="1"/>
  <c r="O36" i="4"/>
  <c r="T36" i="4" s="1"/>
  <c r="U35" i="4"/>
  <c r="O35" i="4" s="1"/>
  <c r="N35" i="4"/>
  <c r="U34" i="4"/>
  <c r="O34" i="4" s="1"/>
  <c r="N34" i="4"/>
  <c r="N33" i="4"/>
  <c r="O33" i="4" s="1"/>
  <c r="S32" i="4"/>
  <c r="P32" i="4"/>
  <c r="AM32" i="4" l="1"/>
  <c r="O40" i="4"/>
  <c r="AU32" i="4"/>
  <c r="Q33" i="4"/>
  <c r="T33" i="4"/>
  <c r="R33" i="4"/>
  <c r="BE38" i="4"/>
  <c r="AU38" i="4"/>
  <c r="BG38" i="4"/>
  <c r="O38" i="4"/>
  <c r="R38" i="4"/>
  <c r="Q39" i="4"/>
  <c r="T39" i="4"/>
  <c r="T38" i="4" s="1"/>
  <c r="O32" i="4"/>
  <c r="T32" i="4"/>
  <c r="R36" i="4"/>
  <c r="R32" i="4" s="1"/>
  <c r="Q36" i="4"/>
  <c r="P29" i="4"/>
  <c r="S29" i="4"/>
  <c r="O30" i="4"/>
  <c r="T30" i="4" s="1"/>
  <c r="T29" i="4" s="1"/>
  <c r="U31" i="4"/>
  <c r="O31" i="4" s="1"/>
  <c r="U36" i="4" l="1"/>
  <c r="BE32" i="4" s="1"/>
  <c r="O29" i="4"/>
  <c r="Q32" i="4"/>
  <c r="U33" i="4"/>
  <c r="AI32" i="4" s="1"/>
  <c r="U39" i="4"/>
  <c r="Q38" i="4"/>
  <c r="R30" i="4"/>
  <c r="R29" i="4" s="1"/>
  <c r="Q30" i="4"/>
  <c r="Q29" i="4" s="1"/>
  <c r="BN32" i="4" l="1"/>
  <c r="U32" i="4"/>
  <c r="U38" i="4"/>
  <c r="AI38" i="4"/>
  <c r="BN38" i="4" s="1"/>
  <c r="U30" i="4"/>
  <c r="BE29" i="4" l="1"/>
  <c r="BN29" i="4" s="1"/>
  <c r="U29" i="4"/>
  <c r="U25" i="4" l="1"/>
  <c r="O25" i="4" s="1"/>
  <c r="P24" i="4" l="1"/>
  <c r="S24" i="4"/>
  <c r="U26" i="4"/>
  <c r="O26" i="4" s="1"/>
  <c r="U28" i="4"/>
  <c r="O28" i="4" s="1"/>
  <c r="O27" i="4"/>
  <c r="T27" i="4" s="1"/>
  <c r="T24" i="4" s="1"/>
  <c r="U23" i="4"/>
  <c r="O23" i="4" s="1"/>
  <c r="O22" i="4"/>
  <c r="T22" i="4" s="1"/>
  <c r="T20" i="4" s="1"/>
  <c r="U21" i="4"/>
  <c r="O21" i="4" s="1"/>
  <c r="N21" i="4"/>
  <c r="S20" i="4"/>
  <c r="P20" i="4"/>
  <c r="BC20" i="4" l="1"/>
  <c r="BC24" i="4"/>
  <c r="O24" i="4"/>
  <c r="R27" i="4"/>
  <c r="R24" i="4" s="1"/>
  <c r="Q27" i="4"/>
  <c r="O20" i="4"/>
  <c r="R22" i="4"/>
  <c r="R20" i="4" s="1"/>
  <c r="Q22" i="4"/>
  <c r="U19" i="4"/>
  <c r="O19" i="4" s="1"/>
  <c r="O18" i="4"/>
  <c r="T18" i="4" s="1"/>
  <c r="T17" i="4" s="1"/>
  <c r="S17" i="4"/>
  <c r="P17" i="4"/>
  <c r="P14" i="4"/>
  <c r="S14" i="4"/>
  <c r="O15" i="4"/>
  <c r="T15" i="4" s="1"/>
  <c r="T14" i="4" s="1"/>
  <c r="U16" i="4"/>
  <c r="O16" i="4" s="1"/>
  <c r="P11" i="4"/>
  <c r="S11" i="4"/>
  <c r="U13" i="4"/>
  <c r="O13" i="4" s="1"/>
  <c r="O12" i="4"/>
  <c r="T12" i="4" s="1"/>
  <c r="T11" i="4" s="1"/>
  <c r="O14" i="4" l="1"/>
  <c r="U27" i="4"/>
  <c r="Q24" i="4"/>
  <c r="U22" i="4"/>
  <c r="Q20" i="4"/>
  <c r="O17" i="4"/>
  <c r="R18" i="4"/>
  <c r="R17" i="4" s="1"/>
  <c r="Q18" i="4"/>
  <c r="R15" i="4"/>
  <c r="R14" i="4" s="1"/>
  <c r="Q15" i="4"/>
  <c r="O11" i="4"/>
  <c r="R12" i="4"/>
  <c r="R11" i="4" s="1"/>
  <c r="Q12" i="4"/>
  <c r="BE24" i="4" l="1"/>
  <c r="U24" i="4"/>
  <c r="BE20" i="4"/>
  <c r="U20" i="4"/>
  <c r="U15" i="4"/>
  <c r="Q14" i="4"/>
  <c r="Q17" i="4"/>
  <c r="U18" i="4"/>
  <c r="U12" i="4"/>
  <c r="Q11" i="4"/>
  <c r="BE14" i="4" l="1"/>
  <c r="U14" i="4"/>
  <c r="U17" i="4"/>
  <c r="BE17" i="4"/>
  <c r="BE11" i="4"/>
  <c r="U11" i="4"/>
  <c r="P7" i="4" l="1"/>
  <c r="S7" i="4"/>
  <c r="O9" i="4"/>
  <c r="T9" i="4" s="1"/>
  <c r="T7" i="4" s="1"/>
  <c r="U10" i="4"/>
  <c r="O10" i="4" s="1"/>
  <c r="N8" i="4"/>
  <c r="U8" i="4"/>
  <c r="O8" i="4" s="1"/>
  <c r="U6" i="4"/>
  <c r="O6" i="4" s="1"/>
  <c r="U5" i="4"/>
  <c r="O5" i="4" s="1"/>
  <c r="O4" i="4"/>
  <c r="T4" i="4" s="1"/>
  <c r="T3" i="4" s="1"/>
  <c r="BC3" i="4"/>
  <c r="P3" i="4"/>
  <c r="S3" i="4"/>
  <c r="O7" i="4" l="1"/>
  <c r="BE3" i="4"/>
  <c r="R4" i="4"/>
  <c r="R3" i="4" s="1"/>
  <c r="BC7" i="4"/>
  <c r="Q4" i="4"/>
  <c r="R9" i="4"/>
  <c r="R7" i="4" s="1"/>
  <c r="Q9" i="4"/>
  <c r="O3" i="4"/>
  <c r="N6" i="4"/>
  <c r="N5" i="4"/>
  <c r="N4" i="4"/>
  <c r="U9" i="4" l="1"/>
  <c r="Q7" i="4"/>
  <c r="Q3" i="4"/>
  <c r="U4" i="4"/>
  <c r="BE7" i="4" l="1"/>
  <c r="U7" i="4"/>
  <c r="AG3" i="4"/>
  <c r="U3" i="4"/>
  <c r="BN11" i="4" l="1"/>
  <c r="BN14" i="4"/>
  <c r="BN17" i="4"/>
  <c r="BN3" i="4" l="1"/>
  <c r="BN7" i="4"/>
  <c r="BN20" i="4"/>
  <c r="BN24" i="4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 s="1"/>
  <c r="Q74" i="2"/>
  <c r="Q73" i="2" s="1"/>
  <c r="P74" i="2"/>
  <c r="P72" i="2"/>
  <c r="Q72" i="2"/>
  <c r="Q70" i="2" s="1"/>
  <c r="S72" i="2"/>
  <c r="S70" i="2" s="1"/>
  <c r="N55" i="2"/>
  <c r="Q56" i="2"/>
  <c r="S56" i="2"/>
  <c r="P56" i="2"/>
  <c r="S59" i="2"/>
  <c r="Q59" i="2"/>
  <c r="P59" i="2"/>
  <c r="T59" i="2"/>
  <c r="BB55" i="2" s="1"/>
  <c r="P40" i="2"/>
  <c r="P48" i="2"/>
  <c r="T48" i="2" s="1"/>
  <c r="BF46" i="2" s="1"/>
  <c r="N62" i="2"/>
  <c r="P63" i="2"/>
  <c r="P62" i="2"/>
  <c r="Q63" i="2"/>
  <c r="Q62" i="2"/>
  <c r="P37" i="2"/>
  <c r="Q37" i="2"/>
  <c r="P41" i="2"/>
  <c r="S36" i="2"/>
  <c r="N35" i="2"/>
  <c r="P36" i="2"/>
  <c r="P35" i="2" s="1"/>
  <c r="Q36" i="2"/>
  <c r="T72" i="2"/>
  <c r="BB70" i="2" s="1"/>
  <c r="BK70" i="2" s="1"/>
  <c r="P70" i="2"/>
  <c r="T74" i="2"/>
  <c r="P73" i="2"/>
  <c r="T40" i="2"/>
  <c r="BB38" i="2" s="1"/>
  <c r="BK38" i="2" s="1"/>
  <c r="P38" i="2"/>
  <c r="P55" i="2"/>
  <c r="T56" i="2"/>
  <c r="S55" i="2"/>
  <c r="Q55" i="2"/>
  <c r="BB73" i="2"/>
  <c r="BK73" i="2" s="1"/>
  <c r="T73" i="2"/>
  <c r="T70" i="2"/>
  <c r="AF55" i="2"/>
  <c r="T5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N23" i="2"/>
  <c r="S24" i="2"/>
  <c r="S23" i="2" s="1"/>
  <c r="S26" i="2"/>
  <c r="S25" i="2" s="1"/>
  <c r="N25" i="2"/>
  <c r="S28" i="2"/>
  <c r="S27" i="2"/>
  <c r="N27" i="2"/>
  <c r="S30" i="2"/>
  <c r="Q30" i="2"/>
  <c r="P30" i="2"/>
  <c r="N8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0" i="2"/>
  <c r="P9" i="2"/>
  <c r="P8" i="2" s="1"/>
  <c r="Q9" i="2"/>
  <c r="M44" i="2"/>
  <c r="N44" i="2" s="1"/>
  <c r="R43" i="2"/>
  <c r="O43" i="2"/>
  <c r="T22" i="2"/>
  <c r="P21" i="2"/>
  <c r="T30" i="2"/>
  <c r="T28" i="2"/>
  <c r="T26" i="2"/>
  <c r="BB25" i="2" s="1"/>
  <c r="BK25" i="2" s="1"/>
  <c r="T24" i="2"/>
  <c r="BB23" i="2"/>
  <c r="BK23" i="2" s="1"/>
  <c r="T23" i="2"/>
  <c r="BB27" i="2"/>
  <c r="BK27" i="2" s="1"/>
  <c r="T27" i="2"/>
  <c r="AF29" i="2"/>
  <c r="BH21" i="2"/>
  <c r="BK21" i="2" s="1"/>
  <c r="T21" i="2"/>
  <c r="M80" i="2"/>
  <c r="T80" i="2"/>
  <c r="N80" i="2" s="1"/>
  <c r="N79" i="2" s="1"/>
  <c r="S79" i="2"/>
  <c r="R79" i="2"/>
  <c r="Q79" i="2"/>
  <c r="P79" i="2"/>
  <c r="O79" i="2"/>
  <c r="M78" i="2"/>
  <c r="N78" i="2"/>
  <c r="N77" i="2" s="1"/>
  <c r="R77" i="2"/>
  <c r="O77" i="2"/>
  <c r="BD79" i="2"/>
  <c r="BK79" i="2"/>
  <c r="T79" i="2"/>
  <c r="Q78" i="2"/>
  <c r="Q77" i="2" s="1"/>
  <c r="S78" i="2"/>
  <c r="S77" i="2" s="1"/>
  <c r="P78" i="2"/>
  <c r="T78" i="2" s="1"/>
  <c r="P77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N3" i="2" s="1"/>
  <c r="R3" i="2"/>
  <c r="O3" i="2"/>
  <c r="AZ3" i="2"/>
  <c r="Q5" i="2"/>
  <c r="Q3" i="2" s="1"/>
  <c r="P5" i="2"/>
  <c r="P3" i="2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6" i="2"/>
  <c r="N19" i="2"/>
  <c r="N18" i="2"/>
  <c r="Q84" i="2"/>
  <c r="P20" i="2"/>
  <c r="S20" i="2"/>
  <c r="S18" i="2"/>
  <c r="N13" i="2"/>
  <c r="P14" i="2"/>
  <c r="S14" i="2"/>
  <c r="S13" i="2"/>
  <c r="Q7" i="2"/>
  <c r="Q6" i="2" s="1"/>
  <c r="P18" i="2"/>
  <c r="P13" i="2"/>
  <c r="N60" i="2" l="1"/>
  <c r="Q61" i="2"/>
  <c r="Q60" i="2" s="1"/>
  <c r="S61" i="2"/>
  <c r="S60" i="2" s="1"/>
  <c r="P61" i="2"/>
  <c r="Q52" i="2"/>
  <c r="Q51" i="2" s="1"/>
  <c r="N51" i="2"/>
  <c r="P52" i="2"/>
  <c r="S52" i="2"/>
  <c r="S51" i="2" s="1"/>
  <c r="P83" i="2"/>
  <c r="T83" i="2" s="1"/>
  <c r="BF81" i="2" s="1"/>
  <c r="Q83" i="2"/>
  <c r="BB77" i="2"/>
  <c r="BK77" i="2" s="1"/>
  <c r="T77" i="2"/>
  <c r="S17" i="2"/>
  <c r="S16" i="2" s="1"/>
  <c r="P17" i="2"/>
  <c r="N16" i="2"/>
  <c r="Q17" i="2"/>
  <c r="Q16" i="2" s="1"/>
  <c r="S47" i="2"/>
  <c r="S46" i="2" s="1"/>
  <c r="P47" i="2"/>
  <c r="Q47" i="2"/>
  <c r="Q46" i="2" s="1"/>
  <c r="N46" i="2"/>
  <c r="Q54" i="2"/>
  <c r="Q53" i="2" s="1"/>
  <c r="N53" i="2"/>
  <c r="S54" i="2"/>
  <c r="S53" i="2" s="1"/>
  <c r="P54" i="2"/>
  <c r="S50" i="2"/>
  <c r="S49" i="2" s="1"/>
  <c r="Q50" i="2"/>
  <c r="Q49" i="2" s="1"/>
  <c r="N49" i="2"/>
  <c r="P50" i="2"/>
  <c r="S82" i="2"/>
  <c r="S81" i="2" s="1"/>
  <c r="Q82" i="2"/>
  <c r="Q81" i="2" s="1"/>
  <c r="N81" i="2"/>
  <c r="P82" i="2"/>
  <c r="N11" i="2"/>
  <c r="P12" i="2"/>
  <c r="S12" i="2"/>
  <c r="S11" i="2" s="1"/>
  <c r="Q12" i="2"/>
  <c r="Q11" i="2" s="1"/>
  <c r="S34" i="2"/>
  <c r="Q34" i="2"/>
  <c r="Q29" i="2" s="1"/>
  <c r="N29" i="2"/>
  <c r="P34" i="2"/>
  <c r="P29" i="2" s="1"/>
  <c r="BK55" i="2"/>
  <c r="T25" i="2"/>
  <c r="Q8" i="2"/>
  <c r="T10" i="2"/>
  <c r="BF8" i="2" s="1"/>
  <c r="T38" i="2"/>
  <c r="T36" i="2"/>
  <c r="BB35" i="2" s="1"/>
  <c r="Q35" i="2"/>
  <c r="P6" i="2"/>
  <c r="T7" i="2"/>
  <c r="Q18" i="2"/>
  <c r="T20" i="2"/>
  <c r="T86" i="2"/>
  <c r="BF84" i="2" s="1"/>
  <c r="P84" i="2"/>
  <c r="S44" i="2"/>
  <c r="S43" i="2" s="1"/>
  <c r="P44" i="2"/>
  <c r="Q44" i="2"/>
  <c r="Q43" i="2" s="1"/>
  <c r="N43" i="2"/>
  <c r="T9" i="2"/>
  <c r="S8" i="2"/>
  <c r="BB41" i="2"/>
  <c r="BK41" i="2" s="1"/>
  <c r="T41" i="2"/>
  <c r="T63" i="2"/>
  <c r="S62" i="2"/>
  <c r="Q65" i="2"/>
  <c r="N64" i="2"/>
  <c r="S65" i="2"/>
  <c r="P65" i="2"/>
  <c r="Q13" i="2"/>
  <c r="T14" i="2"/>
  <c r="T85" i="2"/>
  <c r="S84" i="2"/>
  <c r="S3" i="2"/>
  <c r="T5" i="2"/>
  <c r="S29" i="2"/>
  <c r="T34" i="2"/>
  <c r="S35" i="2"/>
  <c r="T37" i="2"/>
  <c r="S68" i="2"/>
  <c r="P68" i="2"/>
  <c r="Q68" i="2"/>
  <c r="N75" i="2"/>
  <c r="S76" i="2"/>
  <c r="S75" i="2" s="1"/>
  <c r="Q76" i="2"/>
  <c r="Q75" i="2" s="1"/>
  <c r="P76" i="2"/>
  <c r="P11" i="2" l="1"/>
  <c r="T12" i="2"/>
  <c r="P81" i="2"/>
  <c r="T82" i="2"/>
  <c r="P49" i="2"/>
  <c r="T50" i="2"/>
  <c r="T54" i="2"/>
  <c r="P53" i="2"/>
  <c r="P46" i="2"/>
  <c r="T47" i="2"/>
  <c r="P16" i="2"/>
  <c r="T17" i="2"/>
  <c r="T61" i="2"/>
  <c r="P60" i="2"/>
  <c r="P51" i="2"/>
  <c r="T52" i="2"/>
  <c r="T76" i="2"/>
  <c r="P75" i="2"/>
  <c r="T68" i="2"/>
  <c r="BB64" i="2" s="1"/>
  <c r="BJ35" i="2"/>
  <c r="BK35" i="2" s="1"/>
  <c r="T35" i="2"/>
  <c r="BB29" i="2"/>
  <c r="BK29" i="2" s="1"/>
  <c r="T29" i="2"/>
  <c r="T3" i="2"/>
  <c r="BB3" i="2"/>
  <c r="BK3" i="2" s="1"/>
  <c r="BB13" i="2"/>
  <c r="BK13" i="2" s="1"/>
  <c r="T13" i="2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BB51" i="2" l="1"/>
  <c r="BK51" i="2" s="1"/>
  <c r="T51" i="2"/>
  <c r="BB16" i="2"/>
  <c r="BK16" i="2" s="1"/>
  <c r="T16" i="2"/>
  <c r="BB46" i="2"/>
  <c r="BK46" i="2" s="1"/>
  <c r="T46" i="2"/>
  <c r="T49" i="2"/>
  <c r="BB49" i="2"/>
  <c r="BK49" i="2" s="1"/>
  <c r="BB81" i="2"/>
  <c r="BK81" i="2" s="1"/>
  <c r="T81" i="2"/>
  <c r="T11" i="2"/>
  <c r="BB11" i="2"/>
  <c r="BK11" i="2" s="1"/>
  <c r="T60" i="2"/>
  <c r="BB60" i="2"/>
  <c r="BK60" i="2" s="1"/>
  <c r="BB53" i="2"/>
  <c r="BK53" i="2" s="1"/>
  <c r="T53" i="2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<sst xmlns="http://schemas.openxmlformats.org/spreadsheetml/2006/main" count="619" uniqueCount="436">
  <si>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</si>
  <si>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</si>
  <si>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</si>
  <si>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</si>
  <si>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</si>
  <si>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</si>
  <si>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</si>
  <si>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</si>
  <si>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</si>
  <si>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</si>
  <si>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</si>
  <si>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</si>
  <si>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</si>
  <si>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</si>
  <si>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</si>
  <si>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</si>
  <si>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</si>
  <si>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</si>
  <si>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</si>
  <si>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</si>
  <si>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</si>
  <si>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</si>
  <si>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</si>
  <si>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</si>
  <si>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</si>
  <si>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</si>
  <si>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</si>
  <si>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</si>
  <si>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</si>
  <si>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</si>
  <si>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</si>
  <si>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</si>
  <si>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</si>
  <si>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</si>
  <si>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</si>
  <si>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</si>
  <si>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</si>
  <si>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</si>
  <si>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</si>
  <si>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</si>
  <si>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</si>
  <si>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</si>
  <si>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</si>
  <si>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</si>
  <si>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</si>
  <si>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</si>
  <si>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</si>
  <si>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</si>
  <si>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</si>
  <si>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</si>
  <si>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</si>
  <si>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</si>
  <si>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</si>
  <si>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</si>
  <si>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</si>
  <si>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</si>
  <si>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</si>
  <si>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</si>
  <si>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</si>
  <si>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</si>
  <si>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</si>
  <si>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</si>
  <si>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</si>
  <si>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</si>
  <si>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</si>
  <si>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</si>
  <si>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</si>
  <si>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</si>
  <si>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</si>
  <si>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</si>
  <si>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</si>
  <si>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</si>
  <si>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</si>
  <si>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</si>
  <si>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</si>
  <si>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</si>
  <si>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</si>
  <si>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</si>
  <si>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</si>
  <si>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</si>
  <si>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</si>
  <si>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</si>
  <si>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</si>
  <si>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</si>
  <si>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</si>
  <si>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</si>
  <si>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</si>
  <si>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</si>
  <si>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</si>
  <si>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</si>
  <si>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</si>
  <si>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</si>
  <si>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</si>
  <si>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</si>
  <si>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</si>
  <si>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</si>
  <si>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</si>
  <si>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</si>
  <si>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</si>
  <si>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</si>
  <si>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</si>
  <si>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</si>
  <si>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</si>
  <si>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</si>
  <si>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</si>
  <si>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</si>
  <si>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</si>
  <si>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</si>
  <si>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</si>
  <si>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</si>
  <si>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</si>
  <si>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</si>
  <si>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</si>
  <si>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</si>
  <si>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</si>
  <si>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</si>
  <si>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</si>
  <si>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</si>
  <si>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</si>
  <si>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</si>
  <si>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</si>
  <si>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</si>
  <si>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</si>
  <si>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</si>
  <si>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</si>
  <si>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</si>
  <si>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</si>
  <si>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</si>
  <si>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</si>
  <si>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</si>
  <si>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</si>
  <si>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</si>
  <si>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</si>
  <si>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</si>
  <si>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</si>
  <si>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</si>
  <si>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</si>
  <si>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</si>
  <si>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</si>
  <si>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</si>
  <si>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</si>
  <si>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</si>
  <si>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</si>
  <si>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</si>
  <si>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</si>
  <si>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</si>
  <si>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</si>
  <si>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</si>
  <si>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</si>
  <si>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</si>
  <si>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</si>
  <si>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</si>
  <si>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</si>
  <si>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</si>
  <si>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</si>
  <si>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</si>
  <si>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</si>
  <si>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</si>
  <si>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</si>
  <si>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</si>
  <si>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</si>
  <si>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</si>
  <si>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</si>
  <si>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</si>
  <si>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</si>
  <si>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</si>
  <si>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</si>
  <si>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</si>
  <si>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</si>
  <si>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</si>
  <si>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</si>
  <si>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</si>
  <si>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</si>
  <si>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</si>
  <si>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</si>
  <si>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</si>
  <si>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</si>
  <si>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</si>
  <si>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</si>
  <si>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</si>
  <si>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</si>
  <si>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</si>
  <si>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</si>
  <si>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</si>
  <si>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</si>
  <si>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</si>
  <si>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</si>
  <si>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</si>
  <si>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</si>
  <si>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</si>
  <si>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</si>
  <si>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</si>
  <si>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</si>
  <si>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</si>
  <si>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</si>
  <si>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</si>
  <si>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</si>
  <si>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</si>
  <si>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</si>
  <si>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</si>
  <si>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</si>
  <si>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</si>
  <si>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</si>
  <si>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</si>
  <si>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</si>
  <si>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</si>
  <si>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</si>
  <si>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</si>
  <si>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</si>
  <si>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</si>
  <si>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</si>
  <si>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</si>
  <si>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</si>
  <si>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</si>
  <si>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</si>
  <si>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</si>
  <si>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</si>
  <si>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</si>
  <si>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</si>
  <si>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</si>
  <si>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</si>
  <si>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</si>
  <si>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</si>
  <si>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</si>
  <si>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</si>
  <si>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</si>
  <si>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</si>
  <si>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</si>
  <si>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</si>
  <si>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</si>
  <si>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</si>
  <si>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</si>
  <si>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</si>
  <si>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</si>
  <si>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</si>
  <si>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</si>
  <si>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</si>
  <si>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</si>
  <si>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</si>
  <si>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</si>
  <si>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</si>
  <si>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</si>
  <si>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</si>
  <si>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</si>
  <si>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</si>
  <si>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</si>
  <si>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</si>
  <si>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</si>
  <si>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</si>
  <si>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</si>
  <si>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</si>
  <si>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</si>
  <si>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</si>
  <si>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</si>
  <si>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</si>
  <si>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</si>
  <si>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</si>
  <si>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</si>
  <si>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</si>
  <si>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</si>
  <si>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</si>
  <si>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</si>
  <si>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</si>
  <si>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</si>
  <si>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</si>
  <si>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</si>
  <si>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</si>
  <si>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</si>
  <si>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</si>
  <si>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</si>
  <si>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</si>
  <si>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</si>
  <si>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</si>
  <si>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</si>
  <si>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</si>
  <si>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</si>
  <si>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</si>
  <si>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</si>
  <si>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</si>
  <si>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</si>
  <si>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</si>
  <si>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</si>
  <si>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</si>
  <si>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</si>
  <si>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</si>
  <si>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</si>
  <si>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</si>
  <si>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</si>
  <si>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</si>
  <si>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</si>
  <si>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</si>
  <si>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</si>
  <si>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</si>
  <si>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</si>
  <si>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</si>
  <si>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</si>
  <si>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</si>
  <si>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</si>
  <si>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</si>
  <si>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</si>
  <si>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</si>
  <si>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</si>
  <si>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</si>
  <si>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</si>
  <si>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</si>
  <si>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</si>
  <si>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</si>
  <si>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</si>
  <si>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</si>
  <si>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</si>
  <si>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</si>
  <si>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</si>
  <si>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</si>
  <si>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</si>
  <si>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</si>
  <si>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</si>
  <si>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</si>
  <si>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</si>
  <si>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</si>
  <si>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</si>
  <si>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</si>
  <si>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</si>
  <si>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</si>
  <si>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</si>
  <si>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</si>
  <si>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</si>
  <si>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</si>
  <si>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</si>
  <si>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</si>
  <si>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</si>
  <si>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проектировании).</t>
  </si>
  <si>
    <t>О.РЭС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</si>
  <si>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</t>
  </si>
  <si>
    <t>6</t>
  </si>
  <si>
    <t>12</t>
  </si>
  <si>
    <t>41883436 (ЗЭС-3794/2019)</t>
  </si>
  <si>
    <t>41878192 (ЗЭС-3784/2019)</t>
  </si>
  <si>
    <t>41864994 (ЦЭС-18162/2019)</t>
  </si>
  <si>
    <t>41877628 (ЦЭС-18173/2019)</t>
  </si>
  <si>
    <t>41878624 (ЦЭС-18378/2019)</t>
  </si>
  <si>
    <t>41868802 (ЮЭС-3964/2019)</t>
  </si>
  <si>
    <t>41878261 (ЮЭС-3995/2019)</t>
  </si>
  <si>
    <t>41882882 (ЦЭС-18248/2019)</t>
  </si>
  <si>
    <t>41890610 (ЮЭС-4028/2019)</t>
  </si>
  <si>
    <t>41890626 (ЮЭС-4029/2019)</t>
  </si>
  <si>
    <t>41883436</t>
  </si>
  <si>
    <t>41878192</t>
  </si>
  <si>
    <t>41864994</t>
  </si>
  <si>
    <t>41877628</t>
  </si>
  <si>
    <t>41878624</t>
  </si>
  <si>
    <t>41868802</t>
  </si>
  <si>
    <t>41878261</t>
  </si>
  <si>
    <t>41882882</t>
  </si>
  <si>
    <t>41890610</t>
  </si>
  <si>
    <t>41890626</t>
  </si>
  <si>
    <t>Общество с ограниченной ответственностью «Опора Телеком»</t>
  </si>
  <si>
    <t>ООО "Т2 Мобайл" Курский филиал</t>
  </si>
  <si>
    <t>Творогов Николай Васильевич</t>
  </si>
  <si>
    <t>Чекоданов Юрий Валентинович</t>
  </si>
  <si>
    <t>Ефанов Федор Алексеевич</t>
  </si>
  <si>
    <t>Апухтин Виталий Владимирович</t>
  </si>
  <si>
    <t>Нестерова Александра Павловна</t>
  </si>
  <si>
    <t>Зиновьева Людмила Михайловна</t>
  </si>
  <si>
    <t>Алтухов Сергей Иванович</t>
  </si>
  <si>
    <t>Шевякина Виктория Сергеевна</t>
  </si>
  <si>
    <t>ЛРЭС</t>
  </si>
  <si>
    <t>КуРЭС</t>
  </si>
  <si>
    <t>Су.РЭС</t>
  </si>
  <si>
    <t>П.РЭС</t>
  </si>
  <si>
    <t>Курская обл., Льговский р-он, п. Селекционный, кад. №46:13:150101</t>
  </si>
  <si>
    <t>Курская обл., п. Иванино, кад:№46:12:050108:3</t>
  </si>
  <si>
    <t>Курская обл., Медвенский р-н, Панинский с/с, СТ "Родничок"</t>
  </si>
  <si>
    <t>Курская обл., Октябрьский р-н​,Никольский с/с</t>
  </si>
  <si>
    <t>Курская обл., Октябрьский р-н, д. Катырина, уч. 46:17:050301:324</t>
  </si>
  <si>
    <t>Курская обл., Октябрьский р-н,с.Черницыно,ул.Спортивная,д.4</t>
  </si>
  <si>
    <t>Курская обл., Обоянский район, с.Трубеж</t>
  </si>
  <si>
    <t>Курская обл., Обоянский район, г. ОбоянЬ. ул. Ленина, д.165 В</t>
  </si>
  <si>
    <t>Курская обл., Пристенский р-н, Ярыгинский с/с, х.Подольхи кад.№ 46:19:110101:399</t>
  </si>
  <si>
    <t>Курская обл., Суджанский район, с. Мартыновка, ул. Васькова Гора, кад.№ 46:23:140101:305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</si>
  <si>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0,12 км от опоры № 2 (номер опоры уточнить при проектировании) существующей ВЛ-0,4 кВ № 2 д</t>
  </si>
  <si>
    <t>Строительство новых линий электропередачи: 
- строительство воздушной линии электропередачи 0,4 кВ самонесущим изолированным проводом ВЛИ-0,4 кВ протяженностью 0,045 км от ТП-10/0,4 кВ        № 494 до границы земельного участка заявителя с увеличением пр</t>
  </si>
  <si>
    <t>Строительство новых линий электропередачи: строительство воздушной линии электропередачи 10 кВ – ответвления протяженностью 0,105 км от опоры № 166 (номер опоры уточнить при проектировании) ВЛ-10 кВ № 12 до проектируемой ТП-10/0,4 кВ (точку врезки, марку</t>
  </si>
  <si>
    <t>Реконструкция объектов электросетевого хозяйства: реконструкция существующей ТП-10/0,4 кВ № 606 в части монтажа дополнительного коммутационного аппарата проектируемой ВЛ-0,4 кВ (тип и технические характеристики коммутационного аппарата уточнить при проект</t>
  </si>
  <si>
    <t>Реконструкция объектов электросетевого хозяйства: реконструкция существующей ВЛ-0,4 кВ № 2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</si>
  <si>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объектов электросетевого хозяйства:  реконструкция существующей ВЛ-10 кВ № 414.1 в части монтажа ответвительной арматуры в точке врезки (объем реконструкции уточнить при проектировании) в т.ч. по ТУ Ц-17504.</t>
  </si>
  <si>
    <t>Реконструкция объектов электросетевого хозяйства: реконструкция существующей ВЛ-0,4 кВ № 1 в части монтажа ответвительной арматуры в точке врезки ответвления (объем реконструкции уточнить при проектировании).</t>
  </si>
  <si>
    <t>Расширение распределительных устройств: реконструкция существующей ТП-10/0,4 кВ № 152 в части монтажа дополнительного линейного коммутационного аппарата (объем реконструкции уточнить при проектировании).
10.6.	Модернизация оборудования:</t>
  </si>
  <si>
    <t>Расширение распределительных устройств: 
- реконструкция существующей ТП-10/0,4 кВ № 494 в части замены трансформатора  мощностью 10 кВА на трансформатор мощностью 25 кВА (объем реконструкции уточнить при проектировании).
- реконструкция существующей ТП</t>
  </si>
  <si>
    <t>Реконструкция объектов электросетевого хозяйства:  реконструкция существующей ВЛ-10 кВ № 12 в части монтажа ответвительной арматуры в точке врезки (объем реконструкции уточнить при проектировании).</t>
  </si>
  <si>
    <t>перекидка (3-х фазная)</t>
  </si>
  <si>
    <t>Реконструкция существующей ВЛ-10 кВ № 1308 в части монтажа совместным подвесом проектируемой ВЛ-0,4 кВ протяженностью 0,25 км с установкой 3-х дополнительных опор</t>
  </si>
  <si>
    <t>1) 0,29 км
2) перекидка (3-х фазная)</t>
  </si>
  <si>
    <t xml:space="preserve"> ТП-10/0,4 кВ № 12/100  (инв. № 54.1842716)</t>
  </si>
  <si>
    <t>ТП-10/0,4 кВ № 606 (инв. № 54.101021)</t>
  </si>
  <si>
    <t>перекидка (1-но фазная)</t>
  </si>
  <si>
    <t>СТП 63 кВА (со шкафом АСУЭ в комплекте со счетчиком (МЭК-104))</t>
  </si>
  <si>
    <t>1) 0,6 км
2) перекидка (3-х фазная)</t>
  </si>
  <si>
    <t>1) 0,12 км
2) перекидка (1-но фазная)</t>
  </si>
  <si>
    <t>1) 0,12 км
2) перекидка (3-х фазная)</t>
  </si>
  <si>
    <t>Аналог. Ц-17504.
Остальной объем строительства в Ц-17504 (Очередь 151 СНТ Родничок)</t>
  </si>
  <si>
    <t>1) 0,34 км
2) перекидка (3-х фазная)</t>
  </si>
  <si>
    <t>ТП-10/0,4 кВ № 152 (инв. № 00000390)</t>
  </si>
  <si>
    <t>СТП 16 кВА (со шкафом АСУЭ в комплекте со счетчиком (МЭК-104))</t>
  </si>
  <si>
    <t>1) 0,17 км 
2) перекидка (1-но фазная)</t>
  </si>
  <si>
    <t>1) 0,045 км 
2) перекидка (3-х фазная)</t>
  </si>
  <si>
    <t>1) Замена тр-ра 10 кВА на тр-р 25 кВА (с заменой коммутационных аппаратов)
2) Монтаж АВ-0,4 кВ (до 63 А)</t>
  </si>
  <si>
    <t>ВЛ-10кВ  (№12010870-00)</t>
  </si>
  <si>
    <t>1) 0,01 км (с монтажом одной опоры)
2) перекидка (3-х фазная)</t>
  </si>
  <si>
    <t>Реконструкция ВЛ-0,4 кВ, км</t>
  </si>
  <si>
    <t>Реконструкция в части переключения реконструируемой ВЛ-0,4 кВ №2 от ТП-10/0,4 кВ №4/400 на питание от проектируемой ТП-10/0,4 кВ</t>
  </si>
  <si>
    <t xml:space="preserve"> перекидка (3-х фазная)</t>
  </si>
  <si>
    <t xml:space="preserve"> перекидка (1-но фазная)</t>
  </si>
  <si>
    <t>Замена тр-ра 10 кВА на тр-р 25 кВА (с заменой коммутационных аппаратов)</t>
  </si>
  <si>
    <t>0,01 с монтажом 1 опоры</t>
  </si>
  <si>
    <t xml:space="preserve"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0,6 км от опоры № 1 (номер опоры уточнить при проектировании) </t>
  </si>
  <si>
    <t xml:space="preserve">Строительство новых линий электропередачи: 
- строительство воздушной линии электропередачи 0,4 кВ самонесущим изолированным проводом ВЛИ-0,4 кВ протяженностью 0,29 км от ТП-10/0,4 кВ № 12/100 до границы земельного участка заявителя </t>
  </si>
  <si>
    <t xml:space="preserve">Расширение распределительных устройств: реконструкция существующей         ТП-10/0,4 кВ № 12/100 в части монтажа дополнительного линейного коммутационного аппарата (объем реконструкции уточнить при проектировании).
</t>
  </si>
  <si>
    <t xml:space="preserve">Строительство новых линий электропередачи: 
- строительство воздушной линии электропередачи 0,4 кВ самонесущим изолированным проводом ВЛИ-0,4 кВ протяженностью 0,34 км от ТП-10/0,4 кВ № 152 до границы земельного участка заявителя </t>
  </si>
  <si>
    <t xml:space="preserve">Строительство новых линий электропередачи: строительство воздушной линии электропередачи 10 кВ – ответвления протяженностью 0,04 км от опоры № 15 ВЛ-10 кВ № 424.15 до проектируемой ТП-10/0,4 кВ </t>
  </si>
  <si>
    <t>Реконструкция объектов электросетевого хозяйства: выполнить переключение  реконструируемой ВЛ-0,4 кВ №2 от ТП-10/0,4 кВ №4/400 на питание от проектируемой ТП-10/0,4 кВ строящейся в соответствии с пунктом 10.2. настоящих технических условий</t>
  </si>
  <si>
    <t xml:space="preserve">Строительство новых линий электропередачи: строительство воздушной линии электропередачи 10 кВ ответвления протяженностью 0,55 км от опоры № 4-11 (номер опоры уточнить при проектировании) существующей ВЛ-10 кВ № 7006 до проектируемой ТП-10/0,4 кВ </t>
  </si>
  <si>
    <t>Реконструкция существующей ВЛ-10 кВ в части монтажа совместным подвесом проектируемой ВЛ-0,4 кВ протяженностью 0,25 км с установкой 3-х дополнительных опор</t>
  </si>
  <si>
    <t>1) Замена трансформатора 10 кВА на тр-р 25 кВА
2) Монтаж АВ-0,4 кВ -4 шт.</t>
  </si>
  <si>
    <t>Реконструкция в части переключения реконструируемой ВЛ-0,4 кВ от ТП-10/0,4 кВ на питание от проектируемой ТП-10/0,4 кВ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</si>
  <si>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153 льготники (Юго-запад)») </t>
  </si>
  <si>
    <t>Заместитель директора по КС</t>
  </si>
  <si>
    <t>Начальник УИ</t>
  </si>
  <si>
    <t>Начальник УТР</t>
  </si>
  <si>
    <t>____________________</t>
  </si>
  <si>
    <t>И.Н. Смахтин</t>
  </si>
  <si>
    <t>В.В. Тупицкий</t>
  </si>
  <si>
    <t>В.В. Волошин</t>
  </si>
  <si>
    <t>И.о. Начальника УТП</t>
  </si>
  <si>
    <t>М.Ю. Рязанцева</t>
  </si>
  <si>
    <t>1) СТП 16 кВА - 1 шт.
2) СТП 63 кВА - 1 шт.</t>
  </si>
  <si>
    <t>1,945 (с учетом перекидок и дополнительных опор)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</si>
</sst>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b/>
      <sz val="40"/>
      <name val="Arial"/>
      <family val="2"/>
      <charset val="204"/>
    </font>
    <font>
      <b/>
      <sz val="40"/>
      <color theme="1"/>
      <name val="Arial"/>
      <family val="2"/>
      <charset val="204"/>
    </font>
    <font>
      <sz val="1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left" wrapText="1"/>
    </xf>
    <xf numFmtId="164" fontId="8" fillId="0" borderId="6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6" fillId="0" borderId="8" xfId="0" applyNumberFormat="1" applyFont="1" applyFill="1" applyBorder="1" applyAlignment="1">
      <alignment horizontal="center" vertical="center" wrapText="1"/>
    </xf>
    <xf numFmtId="14" fontId="16" fillId="0" borderId="9" xfId="0" applyNumberFormat="1" applyFont="1" applyFill="1" applyBorder="1" applyAlignment="1">
      <alignment horizontal="center" vertical="center" wrapText="1"/>
    </xf>
    <xf numFmtId="14" fontId="16" fillId="0" borderId="10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1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2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199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0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19"/>
  <sheetViews>
    <sheetView tabSelected="1" view="pageBreakPreview" zoomScale="30" zoomScaleNormal="30" zoomScaleSheetLayoutView="30" workbookViewId="0">
      <pane ySplit="2" topLeftCell="A39" activePane="bottomLeft" state="frozen"/>
      <selection pane="bottomLeft" activeCell="A44" sqref="A44:N44"/>
    </sheetView>
  </sheetViews>
  <sheetFormatPr defaultColWidth="9.140625" defaultRowHeight="34.5" x14ac:dyDescent="0.45"/>
  <cols>
    <col min="1" max="1" width="25.285156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3" style="176" customWidth="1"/>
    <col min="8" max="8" width="23" style="176" hidden="1" customWidth="1"/>
    <col min="9" max="9" width="30.28515625" style="176" customWidth="1"/>
    <col min="10" max="10" width="50.42578125" style="176" customWidth="1"/>
    <col min="11" max="11" width="53.7109375" style="176" customWidth="1"/>
    <col min="12" max="12" width="32.140625" style="176" customWidth="1"/>
    <col min="13" max="13" width="44.140625" style="176" customWidth="1"/>
    <col min="14" max="14" width="78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4.1406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23" style="176" hidden="1" customWidth="1"/>
    <col min="24" max="24" width="25.28515625" style="176" hidden="1" customWidth="1"/>
    <col min="25" max="25" width="20.140625" style="176" hidden="1" customWidth="1"/>
    <col min="26" max="26" width="24.5703125" style="176" hidden="1" customWidth="1"/>
    <col min="27" max="27" width="26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105.28515625" style="176" customWidth="1"/>
    <col min="33" max="33" width="27.7109375" style="176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4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61.5703125" style="176" customWidth="1"/>
    <col min="55" max="55" width="29.5703125" style="176" customWidth="1"/>
    <col min="56" max="56" width="38.7109375" style="176" customWidth="1"/>
    <col min="57" max="57" width="32" style="176" customWidth="1"/>
    <col min="58" max="58" width="85.7109375" style="176" customWidth="1"/>
    <col min="59" max="59" width="33.7109375" style="176" customWidth="1"/>
    <col min="60" max="60" width="41.5703125" style="176" hidden="1" customWidth="1"/>
    <col min="61" max="61" width="24.140625" style="176" hidden="1" customWidth="1"/>
    <col min="62" max="62" width="41.710937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2.5" customHeight="1" x14ac:dyDescent="0.95">
      <c r="A1" s="205" t="s">
        <v>424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205"/>
      <c r="BF1" s="205"/>
      <c r="BG1" s="205"/>
      <c r="BH1" s="205"/>
      <c r="BI1" s="205"/>
      <c r="BJ1" s="205"/>
      <c r="BK1" s="205"/>
      <c r="BL1" s="205"/>
      <c r="BM1" s="205"/>
      <c r="BN1" s="205"/>
      <c r="BO1" s="205"/>
      <c r="BP1" s="205"/>
      <c r="BQ1" s="205"/>
      <c r="BR1" s="205"/>
      <c r="BS1" s="205"/>
      <c r="BT1" s="205"/>
    </row>
    <row r="2" spans="1:73" s="22" customFormat="1" ht="377.25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408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17" t="s">
        <v>335</v>
      </c>
      <c r="B3" s="18" t="s">
        <v>345</v>
      </c>
      <c r="C3" s="24">
        <v>43735</v>
      </c>
      <c r="D3" s="19">
        <v>458.33300000000003</v>
      </c>
      <c r="E3" s="19">
        <v>458.33300000000003</v>
      </c>
      <c r="F3" s="20">
        <v>15</v>
      </c>
      <c r="G3" s="18" t="s">
        <v>355</v>
      </c>
      <c r="H3" s="18" t="s">
        <v>365</v>
      </c>
      <c r="I3" s="18" t="s">
        <v>369</v>
      </c>
      <c r="J3" s="221" t="s">
        <v>332</v>
      </c>
      <c r="K3" s="221" t="s">
        <v>382</v>
      </c>
      <c r="L3" s="20" t="s">
        <v>393</v>
      </c>
      <c r="M3" s="20"/>
      <c r="N3" s="20"/>
      <c r="O3" s="21">
        <f>SUM(O4:O6)</f>
        <v>296.77325000000002</v>
      </c>
      <c r="P3" s="21">
        <f t="shared" ref="P3:U3" si="0">SUM(P4:P6)</f>
        <v>0</v>
      </c>
      <c r="Q3" s="21">
        <f t="shared" si="0"/>
        <v>35.070957499999999</v>
      </c>
      <c r="R3" s="21">
        <f t="shared" si="0"/>
        <v>244.93913000000001</v>
      </c>
      <c r="S3" s="21">
        <f t="shared" si="0"/>
        <v>2.59</v>
      </c>
      <c r="T3" s="21">
        <f t="shared" si="0"/>
        <v>14.173162500000002</v>
      </c>
      <c r="U3" s="21">
        <f t="shared" si="0"/>
        <v>296.77324999999996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 t="s">
        <v>390</v>
      </c>
      <c r="AG3" s="21">
        <f>U4</f>
        <v>283.46324999999996</v>
      </c>
      <c r="AH3" s="20"/>
      <c r="AI3" s="20"/>
      <c r="AJ3" s="20"/>
      <c r="AK3" s="21"/>
      <c r="AL3" s="198"/>
      <c r="AM3" s="20"/>
      <c r="AN3" s="20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 t="s">
        <v>243</v>
      </c>
      <c r="BC3" s="21">
        <f>U5</f>
        <v>4.62</v>
      </c>
      <c r="BD3" s="198" t="s">
        <v>389</v>
      </c>
      <c r="BE3" s="21">
        <f>U6</f>
        <v>8.69</v>
      </c>
      <c r="BF3" s="21"/>
      <c r="BG3" s="20"/>
      <c r="BH3" s="20"/>
      <c r="BI3" s="23"/>
      <c r="BJ3" s="23"/>
      <c r="BK3" s="20"/>
      <c r="BL3" s="23"/>
      <c r="BM3" s="21"/>
      <c r="BN3" s="181">
        <f t="shared" ref="BN3:BN17" si="1">W3+Y3+AA3+AC3+AE3+AG3+AI3+AM3+AO3+AQ3+AS3+AU3+AW3+AY3+BA3+BC3+BE3+BG3+BI3+BK3+BM3</f>
        <v>296.77324999999996</v>
      </c>
      <c r="BO3" s="24">
        <v>43917</v>
      </c>
      <c r="BP3" s="21" t="s">
        <v>210</v>
      </c>
      <c r="BQ3" s="21"/>
      <c r="BR3" s="195" t="s">
        <v>333</v>
      </c>
      <c r="BS3" s="23"/>
      <c r="BT3" s="24"/>
      <c r="BU3" s="25"/>
    </row>
    <row r="4" spans="1:73" s="22" customFormat="1" ht="261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22"/>
      <c r="K4" s="222"/>
      <c r="L4" s="20"/>
      <c r="M4" s="20" t="s">
        <v>315</v>
      </c>
      <c r="N4" s="21" t="str">
        <f>AF3</f>
        <v>Реконструкция существующей ВЛ-10 кВ № 1308 в части монтажа совместным подвесом проектируемой ВЛ-0,4 кВ протяженностью 0,25 км с установкой 3-х дополнительных опор</v>
      </c>
      <c r="O4" s="21">
        <f>(0.25*785.253)+(3*29.05)</f>
        <v>283.46325000000002</v>
      </c>
      <c r="P4" s="20"/>
      <c r="Q4" s="21">
        <f>O4*0.11</f>
        <v>31.180957500000002</v>
      </c>
      <c r="R4" s="21">
        <f>O4*0.84</f>
        <v>238.10912999999999</v>
      </c>
      <c r="S4" s="21">
        <v>0</v>
      </c>
      <c r="T4" s="21">
        <f>O4*0.05</f>
        <v>14.173162500000002</v>
      </c>
      <c r="U4" s="21">
        <f>SUM(Q4:T4)</f>
        <v>283.46324999999996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8"/>
      <c r="AM4" s="20"/>
      <c r="AN4" s="20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198"/>
      <c r="BE4" s="21"/>
      <c r="BF4" s="21"/>
      <c r="BG4" s="20"/>
      <c r="BH4" s="20"/>
      <c r="BI4" s="23"/>
      <c r="BJ4" s="23"/>
      <c r="BK4" s="20"/>
      <c r="BL4" s="23"/>
      <c r="BM4" s="21"/>
      <c r="BN4" s="181"/>
      <c r="BO4" s="24"/>
      <c r="BP4" s="21"/>
      <c r="BQ4" s="21"/>
      <c r="BR4" s="195"/>
      <c r="BS4" s="23"/>
      <c r="BT4" s="24"/>
      <c r="BU4" s="25"/>
    </row>
    <row r="5" spans="1:73" s="22" customFormat="1" ht="171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22"/>
      <c r="K5" s="222"/>
      <c r="L5" s="20"/>
      <c r="M5" s="20" t="s">
        <v>311</v>
      </c>
      <c r="N5" s="21" t="str">
        <f>BB3</f>
        <v>Монтаж АВ-0,4 кВ (до 63 А)</v>
      </c>
      <c r="O5" s="21">
        <f>U5</f>
        <v>4.62</v>
      </c>
      <c r="P5" s="21"/>
      <c r="Q5" s="21">
        <v>1.28</v>
      </c>
      <c r="R5" s="21">
        <v>0.75</v>
      </c>
      <c r="S5" s="21">
        <v>2.59</v>
      </c>
      <c r="T5" s="21">
        <v>0</v>
      </c>
      <c r="U5" s="21">
        <f>SUM(Q5:T5)</f>
        <v>4.62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8"/>
      <c r="AM5" s="20"/>
      <c r="AN5" s="20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198"/>
      <c r="BE5" s="21"/>
      <c r="BF5" s="21"/>
      <c r="BG5" s="20"/>
      <c r="BH5" s="20"/>
      <c r="BI5" s="23"/>
      <c r="BJ5" s="23"/>
      <c r="BK5" s="20"/>
      <c r="BL5" s="23"/>
      <c r="BM5" s="21"/>
      <c r="BN5" s="181"/>
      <c r="BO5" s="24"/>
      <c r="BP5" s="21"/>
      <c r="BQ5" s="21"/>
      <c r="BR5" s="195"/>
      <c r="BS5" s="23"/>
      <c r="BT5" s="24"/>
      <c r="BU5" s="25"/>
    </row>
    <row r="6" spans="1:73" s="22" customFormat="1" ht="171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23"/>
      <c r="K6" s="223"/>
      <c r="L6" s="20"/>
      <c r="M6" s="20" t="s">
        <v>310</v>
      </c>
      <c r="N6" s="20" t="str">
        <f>BD3</f>
        <v>перекидка (3-х фазная)</v>
      </c>
      <c r="O6" s="21">
        <f>U6</f>
        <v>8.69</v>
      </c>
      <c r="P6" s="21"/>
      <c r="Q6" s="21">
        <v>2.61</v>
      </c>
      <c r="R6" s="21">
        <v>6.08</v>
      </c>
      <c r="S6" s="21">
        <v>0</v>
      </c>
      <c r="T6" s="21">
        <v>0</v>
      </c>
      <c r="U6" s="21">
        <f>Q6+R6+S6+T6</f>
        <v>8.69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8"/>
      <c r="AM6" s="20"/>
      <c r="AN6" s="20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198"/>
      <c r="BE6" s="21"/>
      <c r="BF6" s="21"/>
      <c r="BG6" s="20"/>
      <c r="BH6" s="20"/>
      <c r="BI6" s="23"/>
      <c r="BJ6" s="23"/>
      <c r="BK6" s="20"/>
      <c r="BL6" s="23"/>
      <c r="BM6" s="21"/>
      <c r="BN6" s="181"/>
      <c r="BO6" s="24"/>
      <c r="BP6" s="21"/>
      <c r="BQ6" s="21"/>
      <c r="BR6" s="195"/>
      <c r="BS6" s="23"/>
      <c r="BT6" s="24"/>
      <c r="BU6" s="25"/>
    </row>
    <row r="7" spans="1:73" s="22" customFormat="1" ht="409.6" customHeight="1" x14ac:dyDescent="0.25">
      <c r="A7" s="17" t="s">
        <v>336</v>
      </c>
      <c r="B7" s="18" t="s">
        <v>346</v>
      </c>
      <c r="C7" s="24">
        <v>43728</v>
      </c>
      <c r="D7" s="19">
        <v>458.33300000000003</v>
      </c>
      <c r="E7" s="19">
        <v>458.33300000000003</v>
      </c>
      <c r="F7" s="20">
        <v>5</v>
      </c>
      <c r="G7" s="18" t="s">
        <v>356</v>
      </c>
      <c r="H7" s="18" t="s">
        <v>366</v>
      </c>
      <c r="I7" s="18" t="s">
        <v>370</v>
      </c>
      <c r="J7" s="221" t="s">
        <v>415</v>
      </c>
      <c r="K7" s="221" t="s">
        <v>416</v>
      </c>
      <c r="L7" s="20" t="s">
        <v>392</v>
      </c>
      <c r="M7" s="20"/>
      <c r="N7" s="20"/>
      <c r="O7" s="21">
        <f>SUM(O8:O10)</f>
        <v>354.64</v>
      </c>
      <c r="P7" s="21">
        <f t="shared" ref="P7:U7" si="2">SUM(P8:P10)</f>
        <v>0</v>
      </c>
      <c r="Q7" s="21">
        <f t="shared" si="2"/>
        <v>41.436299999999996</v>
      </c>
      <c r="R7" s="21">
        <f t="shared" si="2"/>
        <v>290.13389999999998</v>
      </c>
      <c r="S7" s="21">
        <f t="shared" si="2"/>
        <v>2.59</v>
      </c>
      <c r="T7" s="21">
        <f t="shared" si="2"/>
        <v>20.479799999999997</v>
      </c>
      <c r="U7" s="21">
        <f t="shared" si="2"/>
        <v>354.64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8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 t="s">
        <v>243</v>
      </c>
      <c r="BC7" s="21">
        <f>U8</f>
        <v>4.62</v>
      </c>
      <c r="BD7" s="198" t="s">
        <v>391</v>
      </c>
      <c r="BE7" s="21">
        <f>U9+U10</f>
        <v>350.02</v>
      </c>
      <c r="BF7" s="20"/>
      <c r="BG7" s="20"/>
      <c r="BH7" s="20"/>
      <c r="BI7" s="23"/>
      <c r="BJ7" s="23"/>
      <c r="BK7" s="20"/>
      <c r="BL7" s="23"/>
      <c r="BM7" s="21"/>
      <c r="BN7" s="181">
        <f t="shared" si="1"/>
        <v>354.64</v>
      </c>
      <c r="BO7" s="24">
        <v>43910</v>
      </c>
      <c r="BP7" s="21" t="s">
        <v>210</v>
      </c>
      <c r="BQ7" s="21"/>
      <c r="BR7" s="195" t="s">
        <v>333</v>
      </c>
      <c r="BS7" s="23"/>
      <c r="BT7" s="24"/>
      <c r="BU7" s="25"/>
    </row>
    <row r="8" spans="1:73" s="22" customFormat="1" ht="147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22"/>
      <c r="K8" s="222"/>
      <c r="L8" s="20"/>
      <c r="M8" s="20" t="s">
        <v>311</v>
      </c>
      <c r="N8" s="21" t="str">
        <f>BB7</f>
        <v>Монтаж АВ-0,4 кВ (до 63 А)</v>
      </c>
      <c r="O8" s="21">
        <f>U8</f>
        <v>4.62</v>
      </c>
      <c r="P8" s="21"/>
      <c r="Q8" s="21">
        <v>1.28</v>
      </c>
      <c r="R8" s="21">
        <v>0.75</v>
      </c>
      <c r="S8" s="21">
        <v>2.59</v>
      </c>
      <c r="T8" s="21">
        <v>0</v>
      </c>
      <c r="U8" s="21">
        <f>SUM(Q8:T8)</f>
        <v>4.62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8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198"/>
      <c r="BE8" s="21"/>
      <c r="BF8" s="20"/>
      <c r="BG8" s="20"/>
      <c r="BH8" s="20"/>
      <c r="BI8" s="23"/>
      <c r="BJ8" s="23"/>
      <c r="BK8" s="20"/>
      <c r="BL8" s="23"/>
      <c r="BM8" s="21"/>
      <c r="BN8" s="181"/>
      <c r="BO8" s="24"/>
      <c r="BP8" s="21"/>
      <c r="BQ8" s="21"/>
      <c r="BR8" s="195"/>
      <c r="BS8" s="23"/>
      <c r="BT8" s="24"/>
      <c r="BU8" s="25"/>
    </row>
    <row r="9" spans="1:73" s="22" customFormat="1" ht="147" customHeight="1" x14ac:dyDescent="0.25">
      <c r="A9" s="17"/>
      <c r="B9" s="18"/>
      <c r="C9" s="24"/>
      <c r="D9" s="19"/>
      <c r="E9" s="19"/>
      <c r="F9" s="20"/>
      <c r="G9" s="18"/>
      <c r="H9" s="18"/>
      <c r="I9" s="18"/>
      <c r="J9" s="222"/>
      <c r="K9" s="222"/>
      <c r="L9" s="20"/>
      <c r="M9" s="203" t="s">
        <v>310</v>
      </c>
      <c r="N9" s="20">
        <v>0.28999999999999998</v>
      </c>
      <c r="O9" s="21">
        <f>(N9*1177)</f>
        <v>341.33</v>
      </c>
      <c r="P9" s="21"/>
      <c r="Q9" s="21">
        <f>O9*0.11</f>
        <v>37.546299999999995</v>
      </c>
      <c r="R9" s="21">
        <f>O9*0.83</f>
        <v>283.3039</v>
      </c>
      <c r="S9" s="21">
        <v>0</v>
      </c>
      <c r="T9" s="21">
        <f>O9*0.06</f>
        <v>20.479799999999997</v>
      </c>
      <c r="U9" s="21">
        <f>SUM(Q9:T9)</f>
        <v>341.33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198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198"/>
      <c r="BE9" s="21"/>
      <c r="BF9" s="20"/>
      <c r="BG9" s="20"/>
      <c r="BH9" s="20"/>
      <c r="BI9" s="23"/>
      <c r="BJ9" s="23"/>
      <c r="BK9" s="20"/>
      <c r="BL9" s="23"/>
      <c r="BM9" s="21"/>
      <c r="BN9" s="181"/>
      <c r="BO9" s="24"/>
      <c r="BP9" s="21"/>
      <c r="BQ9" s="21"/>
      <c r="BR9" s="195"/>
      <c r="BS9" s="23"/>
      <c r="BT9" s="24"/>
      <c r="BU9" s="25"/>
    </row>
    <row r="10" spans="1:73" s="22" customFormat="1" ht="147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23"/>
      <c r="K10" s="223"/>
      <c r="L10" s="20"/>
      <c r="M10" s="204"/>
      <c r="N10" s="20" t="s">
        <v>410</v>
      </c>
      <c r="O10" s="21">
        <f>U10</f>
        <v>8.69</v>
      </c>
      <c r="P10" s="21"/>
      <c r="Q10" s="21">
        <v>2.61</v>
      </c>
      <c r="R10" s="21">
        <v>6.08</v>
      </c>
      <c r="S10" s="21">
        <v>0</v>
      </c>
      <c r="T10" s="21">
        <v>0</v>
      </c>
      <c r="U10" s="21">
        <f>Q10+R10+S10+T10</f>
        <v>8.69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198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198"/>
      <c r="BE10" s="21"/>
      <c r="BF10" s="20"/>
      <c r="BG10" s="20"/>
      <c r="BH10" s="20"/>
      <c r="BI10" s="23"/>
      <c r="BJ10" s="23"/>
      <c r="BK10" s="20"/>
      <c r="BL10" s="23"/>
      <c r="BM10" s="21"/>
      <c r="BN10" s="181"/>
      <c r="BO10" s="24"/>
      <c r="BP10" s="21"/>
      <c r="BQ10" s="21"/>
      <c r="BR10" s="195"/>
      <c r="BS10" s="23"/>
      <c r="BT10" s="24"/>
      <c r="BU10" s="25"/>
    </row>
    <row r="11" spans="1:73" s="22" customFormat="1" ht="197.25" customHeight="1" x14ac:dyDescent="0.25">
      <c r="A11" s="17" t="s">
        <v>337</v>
      </c>
      <c r="B11" s="18" t="s">
        <v>347</v>
      </c>
      <c r="C11" s="24">
        <v>43738</v>
      </c>
      <c r="D11" s="19">
        <v>11110.665999999999</v>
      </c>
      <c r="E11" s="19">
        <v>11110.665999999999</v>
      </c>
      <c r="F11" s="20">
        <v>15</v>
      </c>
      <c r="G11" s="18" t="s">
        <v>357</v>
      </c>
      <c r="H11" s="18" t="s">
        <v>140</v>
      </c>
      <c r="I11" s="18" t="s">
        <v>372</v>
      </c>
      <c r="J11" s="221" t="s">
        <v>414</v>
      </c>
      <c r="K11" s="221" t="s">
        <v>385</v>
      </c>
      <c r="L11" s="20"/>
      <c r="M11" s="20"/>
      <c r="N11" s="198"/>
      <c r="O11" s="23">
        <f>SUM(O12:O13)</f>
        <v>714.89</v>
      </c>
      <c r="P11" s="23">
        <f t="shared" ref="P11:U11" si="3">SUM(P12:P13)</f>
        <v>0</v>
      </c>
      <c r="Q11" s="23">
        <f t="shared" si="3"/>
        <v>80.291999999999987</v>
      </c>
      <c r="R11" s="23">
        <f t="shared" si="3"/>
        <v>592.226</v>
      </c>
      <c r="S11" s="23">
        <f t="shared" si="3"/>
        <v>0</v>
      </c>
      <c r="T11" s="23">
        <f t="shared" si="3"/>
        <v>42.371999999999993</v>
      </c>
      <c r="U11" s="23">
        <f t="shared" si="3"/>
        <v>714.89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198"/>
      <c r="AM11" s="2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198" t="s">
        <v>396</v>
      </c>
      <c r="BE11" s="182">
        <f>U12+U13</f>
        <v>714.89</v>
      </c>
      <c r="BF11" s="23"/>
      <c r="BG11" s="20"/>
      <c r="BH11" s="20"/>
      <c r="BI11" s="23"/>
      <c r="BJ11" s="20"/>
      <c r="BK11" s="20"/>
      <c r="BL11" s="23"/>
      <c r="BM11" s="21"/>
      <c r="BN11" s="181">
        <f t="shared" si="1"/>
        <v>714.89</v>
      </c>
      <c r="BO11" s="24">
        <v>44104</v>
      </c>
      <c r="BP11" s="21" t="s">
        <v>210</v>
      </c>
      <c r="BQ11" s="21"/>
      <c r="BR11" s="23" t="s">
        <v>334</v>
      </c>
      <c r="BS11" s="23"/>
      <c r="BT11" s="24"/>
      <c r="BU11" s="25"/>
    </row>
    <row r="12" spans="1:73" s="22" customFormat="1" ht="252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22"/>
      <c r="K12" s="222"/>
      <c r="L12" s="20"/>
      <c r="M12" s="203" t="s">
        <v>310</v>
      </c>
      <c r="N12" s="198">
        <v>0.6</v>
      </c>
      <c r="O12" s="21">
        <f>(N12*1177)</f>
        <v>706.19999999999993</v>
      </c>
      <c r="P12" s="21"/>
      <c r="Q12" s="21">
        <f>O12*0.11</f>
        <v>77.681999999999988</v>
      </c>
      <c r="R12" s="21">
        <f>O12*0.83</f>
        <v>586.14599999999996</v>
      </c>
      <c r="S12" s="21">
        <v>0</v>
      </c>
      <c r="T12" s="21">
        <f>O12*0.06</f>
        <v>42.371999999999993</v>
      </c>
      <c r="U12" s="21">
        <f t="shared" ref="U12" si="4">SUM(Q12:T12)</f>
        <v>706.19999999999993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198"/>
      <c r="AM12" s="2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198"/>
      <c r="BE12" s="182"/>
      <c r="BF12" s="23"/>
      <c r="BG12" s="20"/>
      <c r="BH12" s="20"/>
      <c r="BI12" s="23"/>
      <c r="BJ12" s="20"/>
      <c r="BK12" s="20"/>
      <c r="BL12" s="23"/>
      <c r="BM12" s="21"/>
      <c r="BN12" s="181"/>
      <c r="BO12" s="24"/>
      <c r="BP12" s="21"/>
      <c r="BQ12" s="21"/>
      <c r="BR12" s="23"/>
      <c r="BS12" s="23"/>
      <c r="BT12" s="24"/>
      <c r="BU12" s="25"/>
    </row>
    <row r="13" spans="1:73" s="22" customFormat="1" ht="252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23"/>
      <c r="K13" s="223"/>
      <c r="L13" s="20"/>
      <c r="M13" s="204"/>
      <c r="N13" s="20" t="s">
        <v>410</v>
      </c>
      <c r="O13" s="21">
        <f>U13</f>
        <v>8.69</v>
      </c>
      <c r="P13" s="21"/>
      <c r="Q13" s="21">
        <v>2.61</v>
      </c>
      <c r="R13" s="21">
        <v>6.08</v>
      </c>
      <c r="S13" s="21">
        <v>0</v>
      </c>
      <c r="T13" s="21">
        <v>0</v>
      </c>
      <c r="U13" s="21">
        <f>Q13+R13+S13+T13</f>
        <v>8.69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198"/>
      <c r="AM13" s="20"/>
      <c r="AN13" s="20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198"/>
      <c r="BE13" s="182"/>
      <c r="BF13" s="23"/>
      <c r="BG13" s="20"/>
      <c r="BH13" s="20"/>
      <c r="BI13" s="23"/>
      <c r="BJ13" s="20"/>
      <c r="BK13" s="20"/>
      <c r="BL13" s="23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272.25" customHeight="1" x14ac:dyDescent="0.25">
      <c r="A14" s="17" t="s">
        <v>338</v>
      </c>
      <c r="B14" s="18" t="s">
        <v>348</v>
      </c>
      <c r="C14" s="24">
        <v>43717</v>
      </c>
      <c r="D14" s="19">
        <v>458.33300000000003</v>
      </c>
      <c r="E14" s="19">
        <v>458.33300000000003</v>
      </c>
      <c r="F14" s="20">
        <v>15</v>
      </c>
      <c r="G14" s="18" t="s">
        <v>358</v>
      </c>
      <c r="H14" s="18" t="s">
        <v>140</v>
      </c>
      <c r="I14" s="18" t="s">
        <v>373</v>
      </c>
      <c r="J14" s="221" t="s">
        <v>332</v>
      </c>
      <c r="K14" s="221" t="s">
        <v>330</v>
      </c>
      <c r="L14" s="20"/>
      <c r="M14" s="20"/>
      <c r="N14" s="198"/>
      <c r="O14" s="21">
        <f>SUM(O15:O16)</f>
        <v>147.79</v>
      </c>
      <c r="P14" s="21">
        <f t="shared" ref="P14:U14" si="5">SUM(P15:P16)</f>
        <v>0</v>
      </c>
      <c r="Q14" s="21">
        <f t="shared" si="5"/>
        <v>18.1464</v>
      </c>
      <c r="R14" s="21">
        <f t="shared" si="5"/>
        <v>121.16919999999998</v>
      </c>
      <c r="S14" s="21">
        <f t="shared" si="5"/>
        <v>0</v>
      </c>
      <c r="T14" s="21">
        <f t="shared" si="5"/>
        <v>8.4743999999999993</v>
      </c>
      <c r="U14" s="21">
        <f t="shared" si="5"/>
        <v>147.79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8"/>
      <c r="AM14" s="20"/>
      <c r="AN14" s="20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198" t="s">
        <v>397</v>
      </c>
      <c r="BE14" s="181">
        <f>U15+U16</f>
        <v>147.79</v>
      </c>
      <c r="BF14" s="21"/>
      <c r="BG14" s="20"/>
      <c r="BH14" s="20"/>
      <c r="BI14" s="23"/>
      <c r="BJ14" s="20"/>
      <c r="BK14" s="20"/>
      <c r="BL14" s="23"/>
      <c r="BM14" s="21"/>
      <c r="BN14" s="181">
        <f t="shared" si="1"/>
        <v>147.79</v>
      </c>
      <c r="BO14" s="24">
        <v>43899</v>
      </c>
      <c r="BP14" s="21" t="s">
        <v>210</v>
      </c>
      <c r="BQ14" s="21"/>
      <c r="BR14" s="23" t="s">
        <v>333</v>
      </c>
      <c r="BS14" s="23"/>
      <c r="BT14" s="24"/>
      <c r="BU14" s="25"/>
    </row>
    <row r="15" spans="1:73" s="22" customFormat="1" ht="272.2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22"/>
      <c r="K15" s="222"/>
      <c r="L15" s="20"/>
      <c r="M15" s="203" t="s">
        <v>310</v>
      </c>
      <c r="N15" s="198">
        <v>0.12</v>
      </c>
      <c r="O15" s="21">
        <f>(N15*1177)</f>
        <v>141.23999999999998</v>
      </c>
      <c r="P15" s="21"/>
      <c r="Q15" s="21">
        <f>O15*0.11</f>
        <v>15.536399999999999</v>
      </c>
      <c r="R15" s="21">
        <f>O15*0.83</f>
        <v>117.22919999999998</v>
      </c>
      <c r="S15" s="21">
        <v>0</v>
      </c>
      <c r="T15" s="21">
        <f>O15*0.06</f>
        <v>8.4743999999999993</v>
      </c>
      <c r="U15" s="21">
        <f t="shared" ref="U15" si="6">SUM(Q15:T15)</f>
        <v>141.23999999999998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8"/>
      <c r="AM15" s="20"/>
      <c r="AN15" s="20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198"/>
      <c r="BE15" s="181"/>
      <c r="BF15" s="21"/>
      <c r="BG15" s="20"/>
      <c r="BH15" s="20"/>
      <c r="BI15" s="23"/>
      <c r="BJ15" s="20"/>
      <c r="BK15" s="20"/>
      <c r="BL15" s="23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272.2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23"/>
      <c r="K16" s="223"/>
      <c r="L16" s="20"/>
      <c r="M16" s="204"/>
      <c r="N16" s="20" t="s">
        <v>411</v>
      </c>
      <c r="O16" s="21">
        <f>U16</f>
        <v>6.55</v>
      </c>
      <c r="P16" s="21"/>
      <c r="Q16" s="21">
        <v>2.61</v>
      </c>
      <c r="R16" s="21">
        <v>3.94</v>
      </c>
      <c r="S16" s="21">
        <v>0</v>
      </c>
      <c r="T16" s="21">
        <v>0</v>
      </c>
      <c r="U16" s="21">
        <f>Q16+R16+S16+T16</f>
        <v>6.55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8"/>
      <c r="AM16" s="20"/>
      <c r="AN16" s="20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198"/>
      <c r="BE16" s="181"/>
      <c r="BF16" s="21"/>
      <c r="BG16" s="20"/>
      <c r="BH16" s="20"/>
      <c r="BI16" s="23"/>
      <c r="BJ16" s="20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234.75" customHeight="1" x14ac:dyDescent="0.25">
      <c r="A17" s="17" t="s">
        <v>339</v>
      </c>
      <c r="B17" s="18" t="s">
        <v>349</v>
      </c>
      <c r="C17" s="24">
        <v>43728</v>
      </c>
      <c r="D17" s="19">
        <v>458.33300000000003</v>
      </c>
      <c r="E17" s="19">
        <v>458.33300000000003</v>
      </c>
      <c r="F17" s="20">
        <v>12</v>
      </c>
      <c r="G17" s="18" t="s">
        <v>359</v>
      </c>
      <c r="H17" s="18" t="s">
        <v>140</v>
      </c>
      <c r="I17" s="221" t="s">
        <v>374</v>
      </c>
      <c r="J17" s="221" t="s">
        <v>379</v>
      </c>
      <c r="K17" s="221" t="s">
        <v>383</v>
      </c>
      <c r="L17" s="20"/>
      <c r="M17" s="20"/>
      <c r="N17" s="198"/>
      <c r="O17" s="23">
        <f>SUM(O18:O19)</f>
        <v>149.92999999999998</v>
      </c>
      <c r="P17" s="23">
        <f t="shared" ref="P17" si="7">SUM(P18:P19)</f>
        <v>0</v>
      </c>
      <c r="Q17" s="23">
        <f t="shared" ref="Q17" si="8">SUM(Q18:Q19)</f>
        <v>18.1464</v>
      </c>
      <c r="R17" s="23">
        <f t="shared" ref="R17" si="9">SUM(R18:R19)</f>
        <v>123.30919999999998</v>
      </c>
      <c r="S17" s="23">
        <f t="shared" ref="S17" si="10">SUM(S18:S19)</f>
        <v>0</v>
      </c>
      <c r="T17" s="23">
        <f t="shared" ref="T17" si="11">SUM(T18:T19)</f>
        <v>8.4743999999999993</v>
      </c>
      <c r="U17" s="23">
        <f t="shared" ref="U17" si="12">SUM(U18:U19)</f>
        <v>149.92999999999998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8"/>
      <c r="AM17" s="20"/>
      <c r="AN17" s="20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198" t="s">
        <v>398</v>
      </c>
      <c r="BE17" s="21">
        <f>U18+U19</f>
        <v>149.92999999999998</v>
      </c>
      <c r="BF17" s="21"/>
      <c r="BG17" s="20"/>
      <c r="BH17" s="20"/>
      <c r="BI17" s="23"/>
      <c r="BJ17" s="20"/>
      <c r="BK17" s="20"/>
      <c r="BL17" s="23"/>
      <c r="BM17" s="21"/>
      <c r="BN17" s="181">
        <f t="shared" si="1"/>
        <v>149.92999999999998</v>
      </c>
      <c r="BO17" s="24">
        <v>43910</v>
      </c>
      <c r="BP17" s="21" t="s">
        <v>210</v>
      </c>
      <c r="BQ17" s="21"/>
      <c r="BR17" s="23" t="s">
        <v>333</v>
      </c>
      <c r="BS17" s="23"/>
      <c r="BT17" s="24"/>
      <c r="BU17" s="25"/>
    </row>
    <row r="18" spans="1:73" s="22" customFormat="1" ht="234.75" customHeight="1" x14ac:dyDescent="0.25">
      <c r="A18" s="17"/>
      <c r="B18" s="18"/>
      <c r="C18" s="24"/>
      <c r="D18" s="19"/>
      <c r="E18" s="19"/>
      <c r="F18" s="20"/>
      <c r="G18" s="18"/>
      <c r="H18" s="18"/>
      <c r="I18" s="222"/>
      <c r="J18" s="222"/>
      <c r="K18" s="222"/>
      <c r="L18" s="20"/>
      <c r="M18" s="203" t="s">
        <v>310</v>
      </c>
      <c r="N18" s="198">
        <v>0.12</v>
      </c>
      <c r="O18" s="21">
        <f>(N18*1177)</f>
        <v>141.23999999999998</v>
      </c>
      <c r="P18" s="21"/>
      <c r="Q18" s="21">
        <f>O18*0.11</f>
        <v>15.536399999999999</v>
      </c>
      <c r="R18" s="21">
        <f>O18*0.83</f>
        <v>117.22919999999998</v>
      </c>
      <c r="S18" s="21">
        <v>0</v>
      </c>
      <c r="T18" s="21">
        <f>O18*0.06</f>
        <v>8.4743999999999993</v>
      </c>
      <c r="U18" s="21">
        <f t="shared" ref="U18" si="13">SUM(Q18:T18)</f>
        <v>141.23999999999998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8"/>
      <c r="AM18" s="20"/>
      <c r="AN18" s="20"/>
      <c r="AO18" s="21"/>
      <c r="AP18" s="21"/>
      <c r="AQ18" s="21"/>
      <c r="AR18" s="21"/>
      <c r="AS18" s="21"/>
      <c r="AT18" s="181"/>
      <c r="AU18" s="21"/>
      <c r="AV18" s="21"/>
      <c r="AW18" s="21"/>
      <c r="AX18" s="21"/>
      <c r="AY18" s="21"/>
      <c r="AZ18" s="21"/>
      <c r="BA18" s="21"/>
      <c r="BB18" s="21"/>
      <c r="BC18" s="21"/>
      <c r="BD18" s="198"/>
      <c r="BE18" s="181"/>
      <c r="BF18" s="21"/>
      <c r="BG18" s="20"/>
      <c r="BH18" s="20"/>
      <c r="BI18" s="23"/>
      <c r="BJ18" s="20"/>
      <c r="BK18" s="20"/>
      <c r="BL18" s="23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234.75" customHeight="1" x14ac:dyDescent="0.25">
      <c r="A19" s="17"/>
      <c r="B19" s="18"/>
      <c r="C19" s="24"/>
      <c r="D19" s="19"/>
      <c r="E19" s="19"/>
      <c r="F19" s="20"/>
      <c r="G19" s="18"/>
      <c r="H19" s="18"/>
      <c r="I19" s="223"/>
      <c r="J19" s="223"/>
      <c r="K19" s="223"/>
      <c r="L19" s="20"/>
      <c r="M19" s="204"/>
      <c r="N19" s="20" t="s">
        <v>410</v>
      </c>
      <c r="O19" s="21">
        <f>U19</f>
        <v>8.69</v>
      </c>
      <c r="P19" s="21"/>
      <c r="Q19" s="21">
        <v>2.61</v>
      </c>
      <c r="R19" s="21">
        <v>6.08</v>
      </c>
      <c r="S19" s="21">
        <v>0</v>
      </c>
      <c r="T19" s="21">
        <v>0</v>
      </c>
      <c r="U19" s="21">
        <f>Q19+R19+S19+T19</f>
        <v>8.69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8"/>
      <c r="AM19" s="20"/>
      <c r="AN19" s="20"/>
      <c r="AO19" s="21"/>
      <c r="AP19" s="21"/>
      <c r="AQ19" s="21"/>
      <c r="AR19" s="21"/>
      <c r="AS19" s="21"/>
      <c r="AT19" s="181"/>
      <c r="AU19" s="21"/>
      <c r="AV19" s="21"/>
      <c r="AW19" s="21"/>
      <c r="AX19" s="21"/>
      <c r="AY19" s="21"/>
      <c r="AZ19" s="21"/>
      <c r="BA19" s="21"/>
      <c r="BB19" s="21"/>
      <c r="BC19" s="21"/>
      <c r="BD19" s="198"/>
      <c r="BE19" s="181"/>
      <c r="BF19" s="21"/>
      <c r="BG19" s="20"/>
      <c r="BH19" s="20"/>
      <c r="BI19" s="23"/>
      <c r="BJ19" s="20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237" customHeight="1" x14ac:dyDescent="0.25">
      <c r="A20" s="17" t="s">
        <v>340</v>
      </c>
      <c r="B20" s="18" t="s">
        <v>350</v>
      </c>
      <c r="C20" s="17">
        <v>43728</v>
      </c>
      <c r="D20" s="19">
        <v>458.33300000000003</v>
      </c>
      <c r="E20" s="19">
        <v>458.33300000000003</v>
      </c>
      <c r="F20" s="20">
        <v>15</v>
      </c>
      <c r="G20" s="18" t="s">
        <v>360</v>
      </c>
      <c r="H20" s="18" t="s">
        <v>331</v>
      </c>
      <c r="I20" s="18" t="s">
        <v>375</v>
      </c>
      <c r="J20" s="221" t="s">
        <v>417</v>
      </c>
      <c r="K20" s="221" t="s">
        <v>386</v>
      </c>
      <c r="L20" s="20" t="s">
        <v>401</v>
      </c>
      <c r="M20" s="20"/>
      <c r="N20" s="20"/>
      <c r="O20" s="21">
        <f>SUM(O21:O23)</f>
        <v>413.49</v>
      </c>
      <c r="P20" s="21">
        <f t="shared" ref="P20" si="14">SUM(P21:P23)</f>
        <v>0</v>
      </c>
      <c r="Q20" s="21">
        <f t="shared" ref="Q20" si="15">SUM(Q21:Q23)</f>
        <v>47.909800000000004</v>
      </c>
      <c r="R20" s="21">
        <f t="shared" ref="R20" si="16">SUM(R21:R23)</f>
        <v>338.9794</v>
      </c>
      <c r="S20" s="21">
        <f t="shared" ref="S20" si="17">SUM(S21:S23)</f>
        <v>2.59</v>
      </c>
      <c r="T20" s="21">
        <f t="shared" ref="T20" si="18">SUM(T21:T23)</f>
        <v>24.0108</v>
      </c>
      <c r="U20" s="21">
        <f t="shared" ref="U20" si="19">SUM(U21:U23)</f>
        <v>413.49000000000007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 t="s">
        <v>243</v>
      </c>
      <c r="BC20" s="21">
        <f>U21</f>
        <v>4.62</v>
      </c>
      <c r="BD20" s="198" t="s">
        <v>400</v>
      </c>
      <c r="BE20" s="21">
        <f>U22+U23</f>
        <v>408.87000000000006</v>
      </c>
      <c r="BF20" s="20"/>
      <c r="BG20" s="20"/>
      <c r="BH20" s="20"/>
      <c r="BI20" s="23"/>
      <c r="BJ20" s="20"/>
      <c r="BK20" s="21"/>
      <c r="BL20" s="20"/>
      <c r="BM20" s="21"/>
      <c r="BN20" s="181">
        <f t="shared" ref="BN20:BN24" si="20">W20+Y20+AA20+AC20+AE20+AG20+AI20+AM20+AO20+AQ20+AS20+AU20+AW20+AY20+BA20+BC20+BE20+BG20+BI20+BK20+BM20</f>
        <v>413.49000000000007</v>
      </c>
      <c r="BO20" s="24">
        <v>44094</v>
      </c>
      <c r="BP20" s="21" t="s">
        <v>210</v>
      </c>
      <c r="BQ20" s="21"/>
      <c r="BR20" s="23" t="s">
        <v>334</v>
      </c>
      <c r="BS20" s="23"/>
      <c r="BT20" s="24"/>
      <c r="BU20" s="25"/>
    </row>
    <row r="21" spans="1:73" s="22" customFormat="1" ht="187.5" customHeight="1" x14ac:dyDescent="0.25">
      <c r="A21" s="17"/>
      <c r="B21" s="18"/>
      <c r="C21" s="17"/>
      <c r="D21" s="19"/>
      <c r="E21" s="19"/>
      <c r="F21" s="20"/>
      <c r="G21" s="18"/>
      <c r="H21" s="18"/>
      <c r="I21" s="18"/>
      <c r="J21" s="222"/>
      <c r="K21" s="222"/>
      <c r="L21" s="20"/>
      <c r="M21" s="20" t="s">
        <v>311</v>
      </c>
      <c r="N21" s="21" t="str">
        <f>BB20</f>
        <v>Монтаж АВ-0,4 кВ (до 63 А)</v>
      </c>
      <c r="O21" s="21">
        <f>U21</f>
        <v>4.62</v>
      </c>
      <c r="P21" s="21"/>
      <c r="Q21" s="21">
        <v>1.28</v>
      </c>
      <c r="R21" s="21">
        <v>0.75</v>
      </c>
      <c r="S21" s="21">
        <v>2.59</v>
      </c>
      <c r="T21" s="21">
        <v>0</v>
      </c>
      <c r="U21" s="21">
        <f>SUM(Q21:T21)</f>
        <v>4.62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98"/>
      <c r="BE21" s="21"/>
      <c r="BF21" s="20"/>
      <c r="BG21" s="20"/>
      <c r="BH21" s="20"/>
      <c r="BI21" s="23"/>
      <c r="BJ21" s="20"/>
      <c r="BK21" s="21"/>
      <c r="BL21" s="20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187.5" customHeight="1" x14ac:dyDescent="0.25">
      <c r="A22" s="17"/>
      <c r="B22" s="18"/>
      <c r="C22" s="17"/>
      <c r="D22" s="19"/>
      <c r="E22" s="19"/>
      <c r="F22" s="20"/>
      <c r="G22" s="18"/>
      <c r="H22" s="18"/>
      <c r="I22" s="18"/>
      <c r="J22" s="222"/>
      <c r="K22" s="222"/>
      <c r="L22" s="20"/>
      <c r="M22" s="203" t="s">
        <v>310</v>
      </c>
      <c r="N22" s="198">
        <v>0.34</v>
      </c>
      <c r="O22" s="21">
        <f>(N22*1177)</f>
        <v>400.18</v>
      </c>
      <c r="P22" s="21"/>
      <c r="Q22" s="21">
        <f>O22*0.11</f>
        <v>44.019800000000004</v>
      </c>
      <c r="R22" s="21">
        <f>O22*0.83</f>
        <v>332.14940000000001</v>
      </c>
      <c r="S22" s="21">
        <v>0</v>
      </c>
      <c r="T22" s="21">
        <f>O22*0.06</f>
        <v>24.0108</v>
      </c>
      <c r="U22" s="21">
        <f t="shared" ref="U22" si="21">SUM(Q22:T22)</f>
        <v>400.18000000000006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198"/>
      <c r="BE22" s="21"/>
      <c r="BF22" s="20"/>
      <c r="BG22" s="20"/>
      <c r="BH22" s="20"/>
      <c r="BI22" s="23"/>
      <c r="BJ22" s="20"/>
      <c r="BK22" s="21"/>
      <c r="BL22" s="20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187.5" customHeight="1" x14ac:dyDescent="0.25">
      <c r="A23" s="17"/>
      <c r="B23" s="18"/>
      <c r="C23" s="17"/>
      <c r="D23" s="19"/>
      <c r="E23" s="19"/>
      <c r="F23" s="20"/>
      <c r="G23" s="18"/>
      <c r="H23" s="18"/>
      <c r="I23" s="18"/>
      <c r="J23" s="223"/>
      <c r="K23" s="223"/>
      <c r="L23" s="20"/>
      <c r="M23" s="204"/>
      <c r="N23" s="20" t="s">
        <v>410</v>
      </c>
      <c r="O23" s="21">
        <f>U23</f>
        <v>8.69</v>
      </c>
      <c r="P23" s="21"/>
      <c r="Q23" s="21">
        <v>2.61</v>
      </c>
      <c r="R23" s="21">
        <v>6.08</v>
      </c>
      <c r="S23" s="21">
        <v>0</v>
      </c>
      <c r="T23" s="21">
        <v>0</v>
      </c>
      <c r="U23" s="21">
        <f>Q23+R23+S23+T23</f>
        <v>8.69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198"/>
      <c r="BE23" s="21"/>
      <c r="BF23" s="20"/>
      <c r="BG23" s="20"/>
      <c r="BH23" s="20"/>
      <c r="BI23" s="23"/>
      <c r="BJ23" s="20"/>
      <c r="BK23" s="21"/>
      <c r="BL23" s="20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366.75" customHeight="1" x14ac:dyDescent="0.25">
      <c r="A24" s="17" t="s">
        <v>341</v>
      </c>
      <c r="B24" s="18" t="s">
        <v>351</v>
      </c>
      <c r="C24" s="17">
        <v>43732</v>
      </c>
      <c r="D24" s="19">
        <v>458.33300000000003</v>
      </c>
      <c r="E24" s="19">
        <v>458.33300000000003</v>
      </c>
      <c r="F24" s="20">
        <v>15</v>
      </c>
      <c r="G24" s="18" t="s">
        <v>361</v>
      </c>
      <c r="H24" s="18" t="s">
        <v>331</v>
      </c>
      <c r="I24" s="18" t="s">
        <v>376</v>
      </c>
      <c r="J24" s="221" t="s">
        <v>380</v>
      </c>
      <c r="K24" s="221" t="s">
        <v>387</v>
      </c>
      <c r="L24" s="20" t="s">
        <v>406</v>
      </c>
      <c r="M24" s="20"/>
      <c r="N24" s="20"/>
      <c r="O24" s="21">
        <f>SUM(O25:O28)</f>
        <v>387.79499999999996</v>
      </c>
      <c r="P24" s="21">
        <f t="shared" ref="P24:U24" si="22">SUM(P25:P28)</f>
        <v>0</v>
      </c>
      <c r="Q24" s="21">
        <f t="shared" si="22"/>
        <v>45.666150000000002</v>
      </c>
      <c r="R24" s="21">
        <f t="shared" si="22"/>
        <v>83.41095</v>
      </c>
      <c r="S24" s="21">
        <f t="shared" si="22"/>
        <v>218.9</v>
      </c>
      <c r="T24" s="21">
        <f t="shared" si="22"/>
        <v>39.817900000000002</v>
      </c>
      <c r="U24" s="21">
        <f t="shared" si="22"/>
        <v>387.79499999999996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 t="s">
        <v>405</v>
      </c>
      <c r="BC24" s="21">
        <f>U25+U26</f>
        <v>326.14</v>
      </c>
      <c r="BD24" s="198" t="s">
        <v>404</v>
      </c>
      <c r="BE24" s="23">
        <f>U27+U28</f>
        <v>61.654999999999994</v>
      </c>
      <c r="BF24" s="23"/>
      <c r="BG24" s="20"/>
      <c r="BH24" s="20"/>
      <c r="BI24" s="23"/>
      <c r="BJ24" s="20"/>
      <c r="BK24" s="21"/>
      <c r="BL24" s="20"/>
      <c r="BM24" s="21"/>
      <c r="BN24" s="181">
        <f t="shared" si="20"/>
        <v>387.79499999999996</v>
      </c>
      <c r="BO24" s="24">
        <v>44098</v>
      </c>
      <c r="BP24" s="21" t="s">
        <v>210</v>
      </c>
      <c r="BQ24" s="21"/>
      <c r="BR24" s="23" t="s">
        <v>334</v>
      </c>
      <c r="BS24" s="23"/>
      <c r="BT24" s="24"/>
      <c r="BU24" s="25"/>
    </row>
    <row r="25" spans="1:73" s="22" customFormat="1" ht="91.5" customHeight="1" x14ac:dyDescent="0.25">
      <c r="A25" s="17"/>
      <c r="B25" s="18"/>
      <c r="C25" s="17"/>
      <c r="D25" s="19"/>
      <c r="E25" s="19"/>
      <c r="F25" s="20"/>
      <c r="G25" s="18"/>
      <c r="H25" s="18"/>
      <c r="I25" s="18"/>
      <c r="J25" s="222"/>
      <c r="K25" s="222"/>
      <c r="L25" s="20"/>
      <c r="M25" s="203" t="s">
        <v>311</v>
      </c>
      <c r="N25" s="20" t="s">
        <v>412</v>
      </c>
      <c r="O25" s="21">
        <f>U25</f>
        <v>321.52</v>
      </c>
      <c r="P25" s="21"/>
      <c r="Q25" s="21">
        <v>35.950000000000003</v>
      </c>
      <c r="R25" s="21">
        <v>32.619999999999997</v>
      </c>
      <c r="S25" s="21">
        <v>216.31</v>
      </c>
      <c r="T25" s="21">
        <v>36.64</v>
      </c>
      <c r="U25" s="21">
        <f>SUM(Q25:T25)</f>
        <v>321.52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181"/>
      <c r="AU25" s="21"/>
      <c r="AV25" s="21"/>
      <c r="AW25" s="21"/>
      <c r="AX25" s="21"/>
      <c r="AY25" s="21"/>
      <c r="AZ25" s="21"/>
      <c r="BA25" s="21"/>
      <c r="BB25" s="21"/>
      <c r="BC25" s="21"/>
      <c r="BD25" s="198"/>
      <c r="BE25" s="23"/>
      <c r="BF25" s="23"/>
      <c r="BG25" s="20"/>
      <c r="BH25" s="20"/>
      <c r="BI25" s="23"/>
      <c r="BJ25" s="20"/>
      <c r="BK25" s="21"/>
      <c r="BL25" s="20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91.5" customHeight="1" x14ac:dyDescent="0.25">
      <c r="A26" s="17"/>
      <c r="B26" s="18"/>
      <c r="C26" s="17"/>
      <c r="D26" s="19"/>
      <c r="E26" s="19"/>
      <c r="F26" s="20"/>
      <c r="G26" s="18"/>
      <c r="H26" s="18"/>
      <c r="I26" s="18"/>
      <c r="J26" s="222"/>
      <c r="K26" s="222"/>
      <c r="L26" s="20"/>
      <c r="M26" s="204"/>
      <c r="N26" s="20" t="s">
        <v>243</v>
      </c>
      <c r="O26" s="21">
        <f>U26</f>
        <v>4.62</v>
      </c>
      <c r="P26" s="21"/>
      <c r="Q26" s="21">
        <v>1.28</v>
      </c>
      <c r="R26" s="21">
        <v>0.75</v>
      </c>
      <c r="S26" s="21">
        <v>2.59</v>
      </c>
      <c r="T26" s="21">
        <v>0</v>
      </c>
      <c r="U26" s="21">
        <f>SUM(Q26:T26)</f>
        <v>4.62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181"/>
      <c r="AU26" s="21"/>
      <c r="AV26" s="21"/>
      <c r="AW26" s="21"/>
      <c r="AX26" s="21"/>
      <c r="AY26" s="21"/>
      <c r="AZ26" s="21"/>
      <c r="BA26" s="21"/>
      <c r="BB26" s="21"/>
      <c r="BC26" s="21"/>
      <c r="BD26" s="198"/>
      <c r="BE26" s="23"/>
      <c r="BF26" s="23"/>
      <c r="BG26" s="20"/>
      <c r="BH26" s="20"/>
      <c r="BI26" s="23"/>
      <c r="BJ26" s="20"/>
      <c r="BK26" s="21"/>
      <c r="BL26" s="20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91.5" customHeight="1" x14ac:dyDescent="0.25">
      <c r="A27" s="17"/>
      <c r="B27" s="18"/>
      <c r="C27" s="17"/>
      <c r="D27" s="19"/>
      <c r="E27" s="19"/>
      <c r="F27" s="20"/>
      <c r="G27" s="18"/>
      <c r="H27" s="18"/>
      <c r="I27" s="18"/>
      <c r="J27" s="222"/>
      <c r="K27" s="222"/>
      <c r="L27" s="20"/>
      <c r="M27" s="203" t="s">
        <v>310</v>
      </c>
      <c r="N27" s="198">
        <v>4.4999999999999998E-2</v>
      </c>
      <c r="O27" s="21">
        <f>(N27*1177)</f>
        <v>52.964999999999996</v>
      </c>
      <c r="P27" s="21"/>
      <c r="Q27" s="21">
        <f>O27*0.11</f>
        <v>5.8261499999999993</v>
      </c>
      <c r="R27" s="21">
        <f>O27*0.83</f>
        <v>43.960949999999997</v>
      </c>
      <c r="S27" s="21">
        <v>0</v>
      </c>
      <c r="T27" s="21">
        <f>O27*0.06</f>
        <v>3.1778999999999997</v>
      </c>
      <c r="U27" s="21">
        <f t="shared" ref="U27" si="23">SUM(Q27:T27)</f>
        <v>52.964999999999996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1"/>
      <c r="BC27" s="21"/>
      <c r="BD27" s="198"/>
      <c r="BE27" s="23"/>
      <c r="BF27" s="23"/>
      <c r="BG27" s="20"/>
      <c r="BH27" s="20"/>
      <c r="BI27" s="23"/>
      <c r="BJ27" s="20"/>
      <c r="BK27" s="21"/>
      <c r="BL27" s="20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91.5" customHeight="1" x14ac:dyDescent="0.25">
      <c r="A28" s="17"/>
      <c r="B28" s="18"/>
      <c r="C28" s="17"/>
      <c r="D28" s="19"/>
      <c r="E28" s="19"/>
      <c r="F28" s="20"/>
      <c r="G28" s="18"/>
      <c r="H28" s="18"/>
      <c r="I28" s="18"/>
      <c r="J28" s="223"/>
      <c r="K28" s="223"/>
      <c r="L28" s="20"/>
      <c r="M28" s="204"/>
      <c r="N28" s="20" t="s">
        <v>410</v>
      </c>
      <c r="O28" s="21">
        <f>U28</f>
        <v>8.69</v>
      </c>
      <c r="P28" s="21"/>
      <c r="Q28" s="21">
        <v>2.61</v>
      </c>
      <c r="R28" s="21">
        <v>6.08</v>
      </c>
      <c r="S28" s="21">
        <v>0</v>
      </c>
      <c r="T28" s="21">
        <v>0</v>
      </c>
      <c r="U28" s="21">
        <f>Q28+R28+S28+T28</f>
        <v>8.69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181"/>
      <c r="AU28" s="21"/>
      <c r="AV28" s="21"/>
      <c r="AW28" s="21"/>
      <c r="AX28" s="21"/>
      <c r="AY28" s="21"/>
      <c r="AZ28" s="21"/>
      <c r="BA28" s="21"/>
      <c r="BB28" s="21"/>
      <c r="BC28" s="21"/>
      <c r="BD28" s="198"/>
      <c r="BE28" s="23"/>
      <c r="BF28" s="23"/>
      <c r="BG28" s="20"/>
      <c r="BH28" s="20"/>
      <c r="BI28" s="23"/>
      <c r="BJ28" s="20"/>
      <c r="BK28" s="21"/>
      <c r="BL28" s="20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250.5" customHeight="1" x14ac:dyDescent="0.25">
      <c r="A29" s="17" t="s">
        <v>342</v>
      </c>
      <c r="B29" s="18" t="s">
        <v>352</v>
      </c>
      <c r="C29" s="17">
        <v>43746</v>
      </c>
      <c r="D29" s="19">
        <v>458.33300000000003</v>
      </c>
      <c r="E29" s="19"/>
      <c r="F29" s="20">
        <v>5</v>
      </c>
      <c r="G29" s="18" t="s">
        <v>362</v>
      </c>
      <c r="H29" s="18" t="s">
        <v>137</v>
      </c>
      <c r="I29" s="221" t="s">
        <v>371</v>
      </c>
      <c r="J29" s="221" t="s">
        <v>418</v>
      </c>
      <c r="K29" s="221" t="s">
        <v>384</v>
      </c>
      <c r="L29" s="20"/>
      <c r="M29" s="20"/>
      <c r="N29" s="20"/>
      <c r="O29" s="23">
        <f>SUM(O30:O31)</f>
        <v>206.64000000000001</v>
      </c>
      <c r="P29" s="23">
        <f t="shared" ref="P29:U29" si="24">SUM(P30:P31)</f>
        <v>0</v>
      </c>
      <c r="Q29" s="23">
        <f t="shared" si="24"/>
        <v>24.619900000000001</v>
      </c>
      <c r="R29" s="23">
        <f t="shared" si="24"/>
        <v>170.0147</v>
      </c>
      <c r="S29" s="23">
        <f t="shared" si="24"/>
        <v>0</v>
      </c>
      <c r="T29" s="23">
        <f t="shared" si="24"/>
        <v>12.0054</v>
      </c>
      <c r="U29" s="23">
        <f t="shared" si="24"/>
        <v>206.64000000000004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8" t="s">
        <v>403</v>
      </c>
      <c r="BE29" s="23">
        <f>U30+U31</f>
        <v>206.64000000000004</v>
      </c>
      <c r="BF29" s="23"/>
      <c r="BG29" s="20"/>
      <c r="BH29" s="20"/>
      <c r="BI29" s="23"/>
      <c r="BJ29" s="20"/>
      <c r="BK29" s="20"/>
      <c r="BL29" s="23"/>
      <c r="BM29" s="21"/>
      <c r="BN29" s="181">
        <f>BE29</f>
        <v>206.64000000000004</v>
      </c>
      <c r="BO29" s="24">
        <v>43929</v>
      </c>
      <c r="BP29" s="21" t="s">
        <v>399</v>
      </c>
      <c r="BQ29" s="21"/>
      <c r="BR29" s="23" t="s">
        <v>333</v>
      </c>
      <c r="BS29" s="23"/>
      <c r="BT29" s="24"/>
      <c r="BU29" s="25"/>
    </row>
    <row r="30" spans="1:73" s="22" customFormat="1" ht="250.5" customHeight="1" x14ac:dyDescent="0.25">
      <c r="A30" s="17"/>
      <c r="B30" s="18"/>
      <c r="C30" s="17"/>
      <c r="D30" s="19"/>
      <c r="E30" s="19"/>
      <c r="F30" s="20"/>
      <c r="G30" s="18"/>
      <c r="H30" s="18"/>
      <c r="I30" s="223"/>
      <c r="J30" s="222"/>
      <c r="K30" s="222"/>
      <c r="L30" s="20"/>
      <c r="M30" s="203" t="s">
        <v>310</v>
      </c>
      <c r="N30" s="198">
        <v>0.17</v>
      </c>
      <c r="O30" s="21">
        <f>(N30*1177)</f>
        <v>200.09</v>
      </c>
      <c r="P30" s="21"/>
      <c r="Q30" s="21">
        <f>O30*0.11</f>
        <v>22.009900000000002</v>
      </c>
      <c r="R30" s="21">
        <f>O30*0.83</f>
        <v>166.07470000000001</v>
      </c>
      <c r="S30" s="21">
        <v>0</v>
      </c>
      <c r="T30" s="21">
        <f>O30*0.06</f>
        <v>12.0054</v>
      </c>
      <c r="U30" s="21">
        <f t="shared" ref="U30" si="25">SUM(Q30:T30)</f>
        <v>200.09000000000003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98"/>
      <c r="BE30" s="182"/>
      <c r="BF30" s="23"/>
      <c r="BG30" s="20"/>
      <c r="BH30" s="20"/>
      <c r="BI30" s="23"/>
      <c r="BJ30" s="20"/>
      <c r="BK30" s="20"/>
      <c r="BL30" s="23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250.5" customHeight="1" x14ac:dyDescent="0.25">
      <c r="A31" s="17"/>
      <c r="B31" s="18"/>
      <c r="C31" s="17"/>
      <c r="D31" s="19"/>
      <c r="E31" s="19"/>
      <c r="F31" s="20"/>
      <c r="G31" s="18"/>
      <c r="H31" s="18"/>
      <c r="I31" s="18"/>
      <c r="J31" s="223"/>
      <c r="K31" s="223"/>
      <c r="L31" s="20"/>
      <c r="M31" s="204"/>
      <c r="N31" s="20" t="s">
        <v>411</v>
      </c>
      <c r="O31" s="21">
        <f>U31</f>
        <v>6.55</v>
      </c>
      <c r="P31" s="21"/>
      <c r="Q31" s="21">
        <v>2.61</v>
      </c>
      <c r="R31" s="21">
        <v>3.94</v>
      </c>
      <c r="S31" s="21">
        <v>0</v>
      </c>
      <c r="T31" s="21">
        <v>0</v>
      </c>
      <c r="U31" s="21">
        <f>Q31+R31+S31+T31</f>
        <v>6.55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8"/>
      <c r="BE31" s="182"/>
      <c r="BF31" s="23"/>
      <c r="BG31" s="20"/>
      <c r="BH31" s="20"/>
      <c r="BI31" s="23"/>
      <c r="BJ31" s="20"/>
      <c r="BK31" s="20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249.75" customHeight="1" x14ac:dyDescent="0.25">
      <c r="A32" s="17" t="s">
        <v>343</v>
      </c>
      <c r="B32" s="18" t="s">
        <v>353</v>
      </c>
      <c r="C32" s="17">
        <v>43739</v>
      </c>
      <c r="D32" s="19">
        <v>458.33300000000003</v>
      </c>
      <c r="E32" s="19"/>
      <c r="F32" s="20">
        <v>10</v>
      </c>
      <c r="G32" s="18" t="s">
        <v>363</v>
      </c>
      <c r="H32" s="18" t="s">
        <v>368</v>
      </c>
      <c r="I32" s="221" t="s">
        <v>377</v>
      </c>
      <c r="J32" s="221" t="s">
        <v>381</v>
      </c>
      <c r="K32" s="221" t="s">
        <v>388</v>
      </c>
      <c r="L32" s="20"/>
      <c r="M32" s="20"/>
      <c r="N32" s="20"/>
      <c r="O32" s="21">
        <f>SUM(O33:O37)</f>
        <v>535.61000000000013</v>
      </c>
      <c r="P32" s="21">
        <f t="shared" ref="P32:U32" si="26">SUM(P33:P37)</f>
        <v>0</v>
      </c>
      <c r="Q32" s="21">
        <f t="shared" si="26"/>
        <v>59.711100000000002</v>
      </c>
      <c r="R32" s="21">
        <f t="shared" si="26"/>
        <v>228.93650000000002</v>
      </c>
      <c r="S32" s="21">
        <f t="shared" si="26"/>
        <v>207.5</v>
      </c>
      <c r="T32" s="21">
        <f t="shared" si="26"/>
        <v>39.462399999999995</v>
      </c>
      <c r="U32" s="21">
        <f t="shared" si="26"/>
        <v>535.61000000000013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>
        <v>0.105</v>
      </c>
      <c r="AI32" s="21">
        <f>U33</f>
        <v>134.82</v>
      </c>
      <c r="AJ32" s="21"/>
      <c r="AK32" s="21"/>
      <c r="AL32" s="181">
        <v>1</v>
      </c>
      <c r="AM32" s="21">
        <f>U34</f>
        <v>69</v>
      </c>
      <c r="AN32" s="21"/>
      <c r="AO32" s="21"/>
      <c r="AP32" s="21"/>
      <c r="AQ32" s="21"/>
      <c r="AR32" s="21"/>
      <c r="AS32" s="21"/>
      <c r="AT32" s="21" t="s">
        <v>402</v>
      </c>
      <c r="AU32" s="21">
        <f>U35</f>
        <v>290.91000000000003</v>
      </c>
      <c r="AV32" s="21"/>
      <c r="AW32" s="21"/>
      <c r="AX32" s="21"/>
      <c r="AY32" s="21"/>
      <c r="AZ32" s="21"/>
      <c r="BA32" s="21"/>
      <c r="BB32" s="21"/>
      <c r="BC32" s="21"/>
      <c r="BD32" s="198" t="s">
        <v>407</v>
      </c>
      <c r="BE32" s="182">
        <f>U36+U37</f>
        <v>40.879999999999995</v>
      </c>
      <c r="BF32" s="20"/>
      <c r="BG32" s="20"/>
      <c r="BH32" s="20"/>
      <c r="BI32" s="23"/>
      <c r="BJ32" s="20"/>
      <c r="BK32" s="20"/>
      <c r="BL32" s="23"/>
      <c r="BM32" s="21"/>
      <c r="BN32" s="181">
        <f>AI32+AM32+AU32+BE32</f>
        <v>535.61</v>
      </c>
      <c r="BO32" s="24">
        <v>44105</v>
      </c>
      <c r="BP32" s="21" t="s">
        <v>210</v>
      </c>
      <c r="BQ32" s="21"/>
      <c r="BR32" s="23" t="s">
        <v>334</v>
      </c>
      <c r="BS32" s="23"/>
      <c r="BT32" s="24"/>
      <c r="BU32" s="25"/>
    </row>
    <row r="33" spans="1:73" s="22" customFormat="1" ht="115.9" customHeight="1" x14ac:dyDescent="0.25">
      <c r="A33" s="17"/>
      <c r="B33" s="18"/>
      <c r="C33" s="17"/>
      <c r="D33" s="19"/>
      <c r="E33" s="19"/>
      <c r="F33" s="20"/>
      <c r="G33" s="18"/>
      <c r="H33" s="18"/>
      <c r="I33" s="223"/>
      <c r="J33" s="222"/>
      <c r="K33" s="222"/>
      <c r="L33" s="20"/>
      <c r="M33" s="20" t="s">
        <v>314</v>
      </c>
      <c r="N33" s="198">
        <f>AH32</f>
        <v>0.105</v>
      </c>
      <c r="O33" s="20">
        <f>(N33*1284)</f>
        <v>134.82</v>
      </c>
      <c r="P33" s="20"/>
      <c r="Q33" s="21">
        <f>O33*0.11</f>
        <v>14.8302</v>
      </c>
      <c r="R33" s="21">
        <f>O33*0.84</f>
        <v>113.24879999999999</v>
      </c>
      <c r="S33" s="21">
        <v>0</v>
      </c>
      <c r="T33" s="21">
        <f>O33*0.05</f>
        <v>6.7409999999999997</v>
      </c>
      <c r="U33" s="21">
        <f>SUM(Q33:T33)</f>
        <v>134.82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8"/>
      <c r="BE33" s="198"/>
      <c r="BF33" s="20"/>
      <c r="BG33" s="20"/>
      <c r="BH33" s="20"/>
      <c r="BI33" s="23"/>
      <c r="BJ33" s="20"/>
      <c r="BK33" s="20"/>
      <c r="BL33" s="23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115.9" customHeight="1" x14ac:dyDescent="0.25">
      <c r="A34" s="17"/>
      <c r="B34" s="18"/>
      <c r="C34" s="17"/>
      <c r="D34" s="19"/>
      <c r="E34" s="19"/>
      <c r="F34" s="20"/>
      <c r="G34" s="18"/>
      <c r="H34" s="18"/>
      <c r="I34" s="18"/>
      <c r="J34" s="222"/>
      <c r="K34" s="222"/>
      <c r="L34" s="20"/>
      <c r="M34" s="20" t="s">
        <v>316</v>
      </c>
      <c r="N34" s="198">
        <f>AL32</f>
        <v>1</v>
      </c>
      <c r="O34" s="21">
        <f>U34</f>
        <v>69</v>
      </c>
      <c r="P34" s="20"/>
      <c r="Q34" s="21">
        <v>2.78</v>
      </c>
      <c r="R34" s="21">
        <v>18.77</v>
      </c>
      <c r="S34" s="21">
        <v>44.17</v>
      </c>
      <c r="T34" s="21">
        <v>3.28</v>
      </c>
      <c r="U34" s="21">
        <f>SUM(Q34:T34)</f>
        <v>69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8"/>
      <c r="BE34" s="198"/>
      <c r="BF34" s="20"/>
      <c r="BG34" s="20"/>
      <c r="BH34" s="20"/>
      <c r="BI34" s="23"/>
      <c r="BJ34" s="20"/>
      <c r="BK34" s="20"/>
      <c r="BL34" s="23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115.9" customHeight="1" x14ac:dyDescent="0.25">
      <c r="A35" s="17"/>
      <c r="B35" s="18"/>
      <c r="C35" s="17"/>
      <c r="D35" s="19"/>
      <c r="E35" s="19"/>
      <c r="F35" s="20"/>
      <c r="G35" s="18"/>
      <c r="H35" s="18"/>
      <c r="I35" s="18"/>
      <c r="J35" s="222"/>
      <c r="K35" s="222"/>
      <c r="L35" s="20"/>
      <c r="M35" s="197" t="s">
        <v>318</v>
      </c>
      <c r="N35" s="21" t="str">
        <f>AT32</f>
        <v>СТП 16 кВА (со шкафом АСУЭ в комплекте со счетчиком (МЭК-104))</v>
      </c>
      <c r="O35" s="21">
        <f>U35</f>
        <v>290.91000000000003</v>
      </c>
      <c r="P35" s="20"/>
      <c r="Q35" s="21">
        <v>35.950000000000003</v>
      </c>
      <c r="R35" s="21">
        <v>64.12</v>
      </c>
      <c r="S35" s="21">
        <v>163.33000000000001</v>
      </c>
      <c r="T35" s="21">
        <v>27.51</v>
      </c>
      <c r="U35" s="21">
        <f>SUM(Q35:T35)</f>
        <v>290.91000000000003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8"/>
      <c r="BE35" s="198"/>
      <c r="BF35" s="20"/>
      <c r="BG35" s="20"/>
      <c r="BH35" s="20"/>
      <c r="BI35" s="23"/>
      <c r="BJ35" s="20"/>
      <c r="BK35" s="20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115.9" customHeight="1" x14ac:dyDescent="0.25">
      <c r="A36" s="17"/>
      <c r="B36" s="18"/>
      <c r="C36" s="17"/>
      <c r="D36" s="19"/>
      <c r="E36" s="19"/>
      <c r="F36" s="20"/>
      <c r="G36" s="18"/>
      <c r="H36" s="18"/>
      <c r="I36" s="18"/>
      <c r="J36" s="222"/>
      <c r="K36" s="222"/>
      <c r="L36" s="20"/>
      <c r="M36" s="203" t="s">
        <v>310</v>
      </c>
      <c r="N36" s="198" t="s">
        <v>413</v>
      </c>
      <c r="O36" s="21">
        <f>(0.01*1177)+20.42</f>
        <v>32.19</v>
      </c>
      <c r="P36" s="21"/>
      <c r="Q36" s="21">
        <f>O36*0.11</f>
        <v>3.5408999999999997</v>
      </c>
      <c r="R36" s="21">
        <f>O36*0.83</f>
        <v>26.717699999999997</v>
      </c>
      <c r="S36" s="21">
        <v>0</v>
      </c>
      <c r="T36" s="21">
        <f>O36*0.06</f>
        <v>1.9313999999999998</v>
      </c>
      <c r="U36" s="21">
        <f t="shared" ref="U36" si="27">SUM(Q36:T36)</f>
        <v>32.19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8"/>
      <c r="BE36" s="198"/>
      <c r="BF36" s="20"/>
      <c r="BG36" s="20"/>
      <c r="BH36" s="20"/>
      <c r="BI36" s="23"/>
      <c r="BJ36" s="20"/>
      <c r="BK36" s="20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15.9" customHeight="1" x14ac:dyDescent="0.25">
      <c r="A37" s="17"/>
      <c r="B37" s="18"/>
      <c r="C37" s="17"/>
      <c r="D37" s="19"/>
      <c r="E37" s="19"/>
      <c r="F37" s="20"/>
      <c r="G37" s="18"/>
      <c r="H37" s="18"/>
      <c r="I37" s="18"/>
      <c r="J37" s="223"/>
      <c r="K37" s="223"/>
      <c r="L37" s="20"/>
      <c r="M37" s="204"/>
      <c r="N37" s="20" t="s">
        <v>410</v>
      </c>
      <c r="O37" s="21">
        <f>U37</f>
        <v>8.69</v>
      </c>
      <c r="P37" s="21"/>
      <c r="Q37" s="21">
        <v>2.61</v>
      </c>
      <c r="R37" s="21">
        <v>6.08</v>
      </c>
      <c r="S37" s="21">
        <v>0</v>
      </c>
      <c r="T37" s="21">
        <v>0</v>
      </c>
      <c r="U37" s="21">
        <f>Q37+R37+S37+T37</f>
        <v>8.69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8"/>
      <c r="BE37" s="198"/>
      <c r="BF37" s="20"/>
      <c r="BG37" s="20"/>
      <c r="BH37" s="20"/>
      <c r="BI37" s="23"/>
      <c r="BJ37" s="20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409.6" customHeight="1" x14ac:dyDescent="0.25">
      <c r="A38" s="17" t="s">
        <v>344</v>
      </c>
      <c r="B38" s="18" t="s">
        <v>354</v>
      </c>
      <c r="C38" s="17">
        <v>43746</v>
      </c>
      <c r="D38" s="19">
        <v>458.33300000000003</v>
      </c>
      <c r="E38" s="19"/>
      <c r="F38" s="20">
        <v>7</v>
      </c>
      <c r="G38" s="18" t="s">
        <v>364</v>
      </c>
      <c r="H38" s="18" t="s">
        <v>367</v>
      </c>
      <c r="I38" s="18" t="s">
        <v>378</v>
      </c>
      <c r="J38" s="221" t="s">
        <v>420</v>
      </c>
      <c r="K38" s="221" t="s">
        <v>419</v>
      </c>
      <c r="L38" s="20"/>
      <c r="M38" s="20"/>
      <c r="N38" s="20"/>
      <c r="O38" s="21">
        <f>SUM(O39:O43)</f>
        <v>1246.97</v>
      </c>
      <c r="P38" s="21">
        <f t="shared" ref="P38:U38" si="28">SUM(P39:P43)</f>
        <v>0</v>
      </c>
      <c r="Q38" s="21">
        <f t="shared" si="28"/>
        <v>123.92200000000001</v>
      </c>
      <c r="R38" s="21">
        <f t="shared" si="28"/>
        <v>687.62800000000004</v>
      </c>
      <c r="S38" s="21">
        <f t="shared" si="28"/>
        <v>369.32</v>
      </c>
      <c r="T38" s="21">
        <f t="shared" si="28"/>
        <v>66.100000000000009</v>
      </c>
      <c r="U38" s="21">
        <f t="shared" si="28"/>
        <v>1246.97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>
        <v>0.55000000000000004</v>
      </c>
      <c r="AI38" s="23">
        <f>U39</f>
        <v>706.2</v>
      </c>
      <c r="AJ38" s="20"/>
      <c r="AK38" s="21"/>
      <c r="AL38" s="198">
        <v>1</v>
      </c>
      <c r="AM38" s="23">
        <f>U40</f>
        <v>69</v>
      </c>
      <c r="AN38" s="20"/>
      <c r="AO38" s="23"/>
      <c r="AP38" s="20"/>
      <c r="AQ38" s="21"/>
      <c r="AR38" s="21"/>
      <c r="AS38" s="21"/>
      <c r="AT38" s="21" t="s">
        <v>395</v>
      </c>
      <c r="AU38" s="23">
        <f>U41</f>
        <v>452.72999999999996</v>
      </c>
      <c r="AV38" s="21"/>
      <c r="AW38" s="21"/>
      <c r="AX38" s="21"/>
      <c r="AY38" s="21"/>
      <c r="AZ38" s="21"/>
      <c r="BA38" s="21"/>
      <c r="BB38" s="21"/>
      <c r="BC38" s="21"/>
      <c r="BD38" s="198" t="s">
        <v>394</v>
      </c>
      <c r="BE38" s="23">
        <f>U42</f>
        <v>6.55</v>
      </c>
      <c r="BF38" s="20" t="s">
        <v>409</v>
      </c>
      <c r="BG38" s="23">
        <f>U43</f>
        <v>12.49</v>
      </c>
      <c r="BH38" s="20"/>
      <c r="BI38" s="23"/>
      <c r="BJ38" s="20"/>
      <c r="BK38" s="23"/>
      <c r="BL38" s="23"/>
      <c r="BM38" s="21"/>
      <c r="BN38" s="181">
        <f>AI38+AM38+AU38+BE38+BG38</f>
        <v>1246.97</v>
      </c>
      <c r="BO38" s="24">
        <v>43929</v>
      </c>
      <c r="BP38" s="21" t="s">
        <v>210</v>
      </c>
      <c r="BQ38" s="21"/>
      <c r="BR38" s="23" t="s">
        <v>333</v>
      </c>
      <c r="BS38" s="23"/>
      <c r="BT38" s="24"/>
      <c r="BU38" s="25"/>
    </row>
    <row r="39" spans="1:73" s="22" customFormat="1" ht="134.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222"/>
      <c r="K39" s="222"/>
      <c r="L39" s="20"/>
      <c r="M39" s="20" t="s">
        <v>314</v>
      </c>
      <c r="N39" s="198">
        <f>AH38</f>
        <v>0.55000000000000004</v>
      </c>
      <c r="O39" s="20">
        <f>(N39*1284)</f>
        <v>706.2</v>
      </c>
      <c r="P39" s="20"/>
      <c r="Q39" s="21">
        <f>O39*0.11</f>
        <v>77.682000000000002</v>
      </c>
      <c r="R39" s="21">
        <f>O39*0.84</f>
        <v>593.20799999999997</v>
      </c>
      <c r="S39" s="21">
        <v>0</v>
      </c>
      <c r="T39" s="21">
        <f>O39*0.05</f>
        <v>35.31</v>
      </c>
      <c r="U39" s="21">
        <f>SUM(Q39:T39)</f>
        <v>706.2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0"/>
      <c r="AK39" s="21"/>
      <c r="AL39" s="198"/>
      <c r="AM39" s="20"/>
      <c r="AN39" s="20"/>
      <c r="AO39" s="21"/>
      <c r="AP39" s="21"/>
      <c r="AQ39" s="21"/>
      <c r="AR39" s="21"/>
      <c r="AS39" s="21"/>
      <c r="AT39" s="198"/>
      <c r="AU39" s="20"/>
      <c r="AV39" s="21"/>
      <c r="AW39" s="21"/>
      <c r="AX39" s="21"/>
      <c r="AY39" s="21"/>
      <c r="AZ39" s="21"/>
      <c r="BA39" s="21"/>
      <c r="BB39" s="21"/>
      <c r="BC39" s="21"/>
      <c r="BD39" s="198"/>
      <c r="BE39" s="23"/>
      <c r="BF39" s="20"/>
      <c r="BG39" s="23"/>
      <c r="BH39" s="20"/>
      <c r="BI39" s="23"/>
      <c r="BJ39" s="20"/>
      <c r="BK39" s="23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34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222"/>
      <c r="K40" s="222"/>
      <c r="L40" s="20"/>
      <c r="M40" s="20" t="s">
        <v>316</v>
      </c>
      <c r="N40" s="198">
        <f>AL38</f>
        <v>1</v>
      </c>
      <c r="O40" s="21">
        <f>U40</f>
        <v>69</v>
      </c>
      <c r="P40" s="20"/>
      <c r="Q40" s="21">
        <v>2.78</v>
      </c>
      <c r="R40" s="21">
        <v>18.77</v>
      </c>
      <c r="S40" s="21">
        <v>44.17</v>
      </c>
      <c r="T40" s="21">
        <v>3.28</v>
      </c>
      <c r="U40" s="21">
        <f>SUM(Q40:T40)</f>
        <v>69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0"/>
      <c r="AK40" s="21"/>
      <c r="AL40" s="198"/>
      <c r="AM40" s="20"/>
      <c r="AN40" s="20"/>
      <c r="AO40" s="21"/>
      <c r="AP40" s="21"/>
      <c r="AQ40" s="21"/>
      <c r="AR40" s="21"/>
      <c r="AS40" s="21"/>
      <c r="AT40" s="198"/>
      <c r="AU40" s="20"/>
      <c r="AV40" s="21"/>
      <c r="AW40" s="21"/>
      <c r="AX40" s="21"/>
      <c r="AY40" s="21"/>
      <c r="AZ40" s="21"/>
      <c r="BA40" s="21"/>
      <c r="BB40" s="21"/>
      <c r="BC40" s="21"/>
      <c r="BD40" s="198"/>
      <c r="BE40" s="23"/>
      <c r="BF40" s="20"/>
      <c r="BG40" s="23"/>
      <c r="BH40" s="20"/>
      <c r="BI40" s="23"/>
      <c r="BJ40" s="20"/>
      <c r="BK40" s="23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34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222"/>
      <c r="K41" s="222"/>
      <c r="L41" s="20"/>
      <c r="M41" s="197" t="s">
        <v>318</v>
      </c>
      <c r="N41" s="21" t="str">
        <f>AT38</f>
        <v>СТП 63 кВА (со шкафом АСУЭ в комплекте со счетчиком (МЭК-104))</v>
      </c>
      <c r="O41" s="21">
        <f>U41</f>
        <v>452.72999999999996</v>
      </c>
      <c r="P41" s="20"/>
      <c r="Q41" s="21">
        <v>35.950000000000003</v>
      </c>
      <c r="R41" s="21">
        <v>64.12</v>
      </c>
      <c r="S41" s="21">
        <v>325.14999999999998</v>
      </c>
      <c r="T41" s="21">
        <v>27.51</v>
      </c>
      <c r="U41" s="21">
        <f>SUM(Q41:T41)</f>
        <v>452.72999999999996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0"/>
      <c r="AK41" s="21"/>
      <c r="AL41" s="198"/>
      <c r="AM41" s="20"/>
      <c r="AN41" s="20"/>
      <c r="AO41" s="21"/>
      <c r="AP41" s="21"/>
      <c r="AQ41" s="21"/>
      <c r="AR41" s="21"/>
      <c r="AS41" s="21"/>
      <c r="AT41" s="198"/>
      <c r="AU41" s="20"/>
      <c r="AV41" s="21"/>
      <c r="AW41" s="21"/>
      <c r="AX41" s="21"/>
      <c r="AY41" s="21"/>
      <c r="AZ41" s="21"/>
      <c r="BA41" s="21"/>
      <c r="BB41" s="21"/>
      <c r="BC41" s="21"/>
      <c r="BD41" s="198"/>
      <c r="BE41" s="23"/>
      <c r="BF41" s="20"/>
      <c r="BG41" s="23"/>
      <c r="BH41" s="20"/>
      <c r="BI41" s="23"/>
      <c r="BJ41" s="20"/>
      <c r="BK41" s="23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34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222"/>
      <c r="K42" s="222"/>
      <c r="L42" s="20"/>
      <c r="M42" s="196" t="s">
        <v>310</v>
      </c>
      <c r="N42" s="20" t="s">
        <v>411</v>
      </c>
      <c r="O42" s="21">
        <f>U42</f>
        <v>6.55</v>
      </c>
      <c r="P42" s="21"/>
      <c r="Q42" s="21">
        <v>2.61</v>
      </c>
      <c r="R42" s="21">
        <v>3.94</v>
      </c>
      <c r="S42" s="21">
        <v>0</v>
      </c>
      <c r="T42" s="21">
        <v>0</v>
      </c>
      <c r="U42" s="21">
        <f>Q42+R42+S42+T42</f>
        <v>6.55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0"/>
      <c r="AK42" s="21"/>
      <c r="AL42" s="198"/>
      <c r="AM42" s="20"/>
      <c r="AN42" s="20"/>
      <c r="AO42" s="21"/>
      <c r="AP42" s="21"/>
      <c r="AQ42" s="21"/>
      <c r="AR42" s="21"/>
      <c r="AS42" s="21"/>
      <c r="AT42" s="198"/>
      <c r="AU42" s="20"/>
      <c r="AV42" s="21"/>
      <c r="AW42" s="21"/>
      <c r="AX42" s="21"/>
      <c r="AY42" s="21"/>
      <c r="AZ42" s="21"/>
      <c r="BA42" s="21"/>
      <c r="BB42" s="21"/>
      <c r="BC42" s="21"/>
      <c r="BD42" s="198"/>
      <c r="BE42" s="23"/>
      <c r="BF42" s="20"/>
      <c r="BG42" s="23"/>
      <c r="BH42" s="20"/>
      <c r="BI42" s="23"/>
      <c r="BJ42" s="20"/>
      <c r="BK42" s="23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213.6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223"/>
      <c r="K43" s="223"/>
      <c r="L43" s="20"/>
      <c r="M43" s="20" t="s">
        <v>408</v>
      </c>
      <c r="N43" s="20" t="str">
        <f>BF38</f>
        <v>Реконструкция в части переключения реконструируемой ВЛ-0,4 кВ №2 от ТП-10/0,4 кВ №4/400 на питание от проектируемой ТП-10/0,4 кВ</v>
      </c>
      <c r="O43" s="21">
        <f>U43</f>
        <v>12.49</v>
      </c>
      <c r="P43" s="21"/>
      <c r="Q43" s="21">
        <v>4.9000000000000004</v>
      </c>
      <c r="R43" s="21">
        <v>7.59</v>
      </c>
      <c r="S43" s="21">
        <v>0</v>
      </c>
      <c r="T43" s="21">
        <v>0</v>
      </c>
      <c r="U43" s="21">
        <f>Q43+R43+S43+T43</f>
        <v>12.49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0"/>
      <c r="AK43" s="21"/>
      <c r="AL43" s="198"/>
      <c r="AM43" s="20"/>
      <c r="AN43" s="20"/>
      <c r="AO43" s="21"/>
      <c r="AP43" s="21"/>
      <c r="AQ43" s="21"/>
      <c r="AR43" s="21"/>
      <c r="AS43" s="21"/>
      <c r="AT43" s="198"/>
      <c r="AU43" s="20"/>
      <c r="AV43" s="21"/>
      <c r="AW43" s="21"/>
      <c r="AX43" s="21"/>
      <c r="AY43" s="21"/>
      <c r="AZ43" s="21"/>
      <c r="BA43" s="21"/>
      <c r="BB43" s="21"/>
      <c r="BC43" s="21"/>
      <c r="BD43" s="198"/>
      <c r="BE43" s="23"/>
      <c r="BF43" s="20"/>
      <c r="BG43" s="23"/>
      <c r="BH43" s="20"/>
      <c r="BI43" s="23"/>
      <c r="BJ43" s="20"/>
      <c r="BK43" s="23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34" customFormat="1" ht="408.75" customHeight="1" x14ac:dyDescent="0.25">
      <c r="A44" s="224" t="s">
        <v>39</v>
      </c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6"/>
      <c r="O44" s="227">
        <f>O3+O7+O11+O14+O17+O20+O24+O29+O32+O38</f>
        <v>4454.5282500000003</v>
      </c>
      <c r="P44" s="227">
        <f t="shared" ref="P44:U44" si="29">P3+P7+P11+P14+P17+P20+P24+P29+P32+P38</f>
        <v>0</v>
      </c>
      <c r="Q44" s="227">
        <f t="shared" si="29"/>
        <v>494.92100749999997</v>
      </c>
      <c r="R44" s="227">
        <f t="shared" si="29"/>
        <v>2880.7469800000003</v>
      </c>
      <c r="S44" s="227">
        <f t="shared" si="29"/>
        <v>803.49</v>
      </c>
      <c r="T44" s="227">
        <f t="shared" si="29"/>
        <v>275.37026250000002</v>
      </c>
      <c r="U44" s="227">
        <f t="shared" si="29"/>
        <v>4454.5282500000003</v>
      </c>
      <c r="V44" s="227" t="e">
        <f>V3+V7+V11+V14+V17+V20+V24+#REF!+V29+V32+V38</f>
        <v>#REF!</v>
      </c>
      <c r="W44" s="227" t="e">
        <f>W3+W7+W11+W14+W17+W20+W24+#REF!+W29+W32+W38</f>
        <v>#REF!</v>
      </c>
      <c r="X44" s="227" t="e">
        <f>X3+X7+X11+X14+X17+X20+X24+#REF!+X29+X32+X38</f>
        <v>#REF!</v>
      </c>
      <c r="Y44" s="227" t="e">
        <f>Y3+Y7+Y11+Y14+Y17+Y20+Y24+#REF!+Y29+Y32+Y38</f>
        <v>#REF!</v>
      </c>
      <c r="Z44" s="227" t="e">
        <f>Z3+Z7+Z11+Z14+Z17+Z20+Z24+#REF!+Z29+Z32+Z38</f>
        <v>#REF!</v>
      </c>
      <c r="AA44" s="227" t="e">
        <f>AA3+AA7+AA11+AA14+AA17+AA20+AA24+#REF!+AA29+AA32+AA38</f>
        <v>#REF!</v>
      </c>
      <c r="AB44" s="227" t="e">
        <f>AB3+AB7+AB11+AB14+AB17+AB20+AB24+#REF!+AB29+AB32+AB38</f>
        <v>#REF!</v>
      </c>
      <c r="AC44" s="227" t="e">
        <f>AC3+AC7+AC11+AC14+AC17+AC20+AC24+#REF!+AC29+AC32+AC38</f>
        <v>#REF!</v>
      </c>
      <c r="AD44" s="227" t="e">
        <f>AD3+AD7+AD11+AD14+AD17+AD20+AD24+#REF!+AD29+AD32+AD38</f>
        <v>#REF!</v>
      </c>
      <c r="AE44" s="227" t="e">
        <f>AE3+AE7+AE11+AE14+AE17+AE20+AE24+#REF!+AE29+AE32+AE38</f>
        <v>#REF!</v>
      </c>
      <c r="AF44" s="227" t="s">
        <v>421</v>
      </c>
      <c r="AG44" s="227">
        <f t="shared" ref="AG44" si="30">AG3+AG7+AG11+AG14+AG17+AG20+AG24+AG29+AG32+AG38</f>
        <v>283.46324999999996</v>
      </c>
      <c r="AH44" s="229">
        <v>0.65500000000000003</v>
      </c>
      <c r="AI44" s="227">
        <f t="shared" ref="AI44" si="31">AI3+AI7+AI11+AI14+AI17+AI20+AI24+AI29+AI32+AI38</f>
        <v>841.02</v>
      </c>
      <c r="AJ44" s="227" t="e">
        <f>AJ3+AJ7+AJ11+AJ14+AJ17+AJ20+AJ24+#REF!+AJ29+AJ32+AJ38</f>
        <v>#REF!</v>
      </c>
      <c r="AK44" s="227" t="e">
        <f>AK3+AK7+AK11+AK14+AK17+AK20+AK24+#REF!+AK29+AK32+AK38</f>
        <v>#REF!</v>
      </c>
      <c r="AL44" s="227">
        <v>2</v>
      </c>
      <c r="AM44" s="227">
        <f t="shared" ref="AM44" si="32">AM3+AM7+AM11+AM14+AM17+AM20+AM24+AM29+AM32+AM38</f>
        <v>138</v>
      </c>
      <c r="AN44" s="227" t="e">
        <f>AN3+AN7+AN11+AN14+AN17+AN20+AN24+#REF!+AN29+AN32+AN38</f>
        <v>#REF!</v>
      </c>
      <c r="AO44" s="227" t="e">
        <f>AO3+AO7+AO11+AO14+AO17+AO20+AO24+#REF!+AO29+AO32+AO38</f>
        <v>#REF!</v>
      </c>
      <c r="AP44" s="227" t="e">
        <f>AP3+AP7+AP11+AP14+AP17+AP20+AP24+#REF!+AP29+AP32+AP38</f>
        <v>#REF!</v>
      </c>
      <c r="AQ44" s="227" t="e">
        <f>AQ3+AQ7+AQ11+AQ14+AQ17+AQ20+AQ24+#REF!+AQ29+AQ32+AQ38</f>
        <v>#REF!</v>
      </c>
      <c r="AR44" s="227" t="e">
        <f>AR3+AR7+AR11+AR14+AR17+AR20+AR24+#REF!+AR29+AR32+AR38</f>
        <v>#REF!</v>
      </c>
      <c r="AS44" s="227" t="e">
        <f>AS3+AS7+AS11+AS14+AS17+AS20+AS24+#REF!+AS29+AS32+AS38</f>
        <v>#REF!</v>
      </c>
      <c r="AT44" s="227" t="s">
        <v>434</v>
      </c>
      <c r="AU44" s="227">
        <f t="shared" ref="AU44" si="33">AU3+AU7+AU11+AU14+AU17+AU20+AU24+AU29+AU32+AU38</f>
        <v>743.64</v>
      </c>
      <c r="AV44" s="227" t="e">
        <f>AV3+AV7+AV11+AV14+AV17+AV20+AV24+#REF!+AV29+AV32+AV38</f>
        <v>#REF!</v>
      </c>
      <c r="AW44" s="227" t="e">
        <f>AW3+AW7+AW11+AW14+AW17+AW20+AW24+#REF!+AW29+AW32+AW38</f>
        <v>#REF!</v>
      </c>
      <c r="AX44" s="227" t="e">
        <f>AX3+AX7+AX11+AX14+AX17+AX20+AX24+#REF!+AX29+AX32+AX38</f>
        <v>#REF!</v>
      </c>
      <c r="AY44" s="227" t="e">
        <f>AY3+AY7+AY11+AY14+AY17+AY20+AY24+#REF!+AY29+AY32+AY38</f>
        <v>#REF!</v>
      </c>
      <c r="AZ44" s="227" t="e">
        <f>AZ3+AZ7+AZ11+AZ14+AZ17+AZ20+AZ24+#REF!+AZ29+AZ32+AZ38</f>
        <v>#REF!</v>
      </c>
      <c r="BA44" s="227" t="e">
        <f>BA3+BA7+BA11+BA14+BA17+BA20+BA24+#REF!+BA29+BA32+BA38</f>
        <v>#REF!</v>
      </c>
      <c r="BB44" s="227" t="s">
        <v>422</v>
      </c>
      <c r="BC44" s="227">
        <f t="shared" ref="BC44" si="34">BC3+BC7+BC11+BC14+BC17+BC20+BC24+BC29+BC32+BC38</f>
        <v>340</v>
      </c>
      <c r="BD44" s="227" t="s">
        <v>435</v>
      </c>
      <c r="BE44" s="227">
        <f t="shared" ref="BE44" si="35">BE3+BE7+BE11+BE14+BE17+BE20+BE24+BE29+BE32+BE38</f>
        <v>2095.9150000000004</v>
      </c>
      <c r="BF44" s="227" t="s">
        <v>423</v>
      </c>
      <c r="BG44" s="227">
        <f t="shared" ref="BG44:BN44" si="36">BG3+BG7+BG11+BG14+BG17+BG20+BG24+BG29+BG32+BG38</f>
        <v>12.49</v>
      </c>
      <c r="BH44" s="227">
        <f t="shared" si="36"/>
        <v>0</v>
      </c>
      <c r="BI44" s="227">
        <f t="shared" si="36"/>
        <v>0</v>
      </c>
      <c r="BJ44" s="227">
        <f t="shared" si="36"/>
        <v>0</v>
      </c>
      <c r="BK44" s="227">
        <f t="shared" si="36"/>
        <v>0</v>
      </c>
      <c r="BL44" s="227">
        <f t="shared" si="36"/>
        <v>0</v>
      </c>
      <c r="BM44" s="227">
        <f t="shared" si="36"/>
        <v>0</v>
      </c>
      <c r="BN44" s="227">
        <f t="shared" si="36"/>
        <v>4454.5282500000003</v>
      </c>
      <c r="BO44" s="228"/>
      <c r="BP44" s="229"/>
      <c r="BQ44" s="230"/>
      <c r="BR44" s="231"/>
      <c r="BS44" s="231"/>
      <c r="BT44" s="232"/>
      <c r="BU44" s="233"/>
    </row>
    <row r="45" spans="1:73" s="22" customFormat="1" ht="108.75" customHeight="1" x14ac:dyDescent="0.25">
      <c r="A45" s="213"/>
      <c r="B45" s="214"/>
      <c r="C45" s="214"/>
      <c r="D45" s="215"/>
      <c r="E45" s="215"/>
      <c r="F45" s="216"/>
      <c r="G45" s="214"/>
      <c r="H45" s="214"/>
      <c r="I45" s="214"/>
      <c r="J45" s="214"/>
      <c r="K45" s="214"/>
      <c r="L45" s="216"/>
      <c r="M45" s="216"/>
      <c r="N45" s="216"/>
      <c r="O45" s="217"/>
      <c r="P45" s="217"/>
      <c r="Q45" s="217"/>
      <c r="R45" s="217"/>
      <c r="S45" s="217"/>
      <c r="T45" s="217"/>
      <c r="U45" s="217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6"/>
      <c r="BE45" s="216"/>
      <c r="BF45" s="216"/>
      <c r="BG45" s="216"/>
      <c r="BH45" s="216"/>
      <c r="BI45" s="217"/>
      <c r="BJ45" s="216"/>
      <c r="BK45" s="216"/>
      <c r="BL45" s="217"/>
      <c r="BM45" s="218"/>
      <c r="BN45" s="218"/>
      <c r="BO45" s="219"/>
      <c r="BP45" s="218"/>
      <c r="BQ45" s="206"/>
      <c r="BR45" s="23"/>
      <c r="BS45" s="23"/>
      <c r="BT45" s="24"/>
      <c r="BU45" s="25"/>
    </row>
    <row r="46" spans="1:73" s="22" customFormat="1" ht="204" customHeight="1" x14ac:dyDescent="0.25">
      <c r="A46" s="220" t="s">
        <v>425</v>
      </c>
      <c r="B46" s="211"/>
      <c r="C46" s="211"/>
      <c r="D46" s="212"/>
      <c r="E46" s="212"/>
      <c r="F46" s="180"/>
      <c r="G46" s="211"/>
      <c r="H46" s="211"/>
      <c r="I46" s="211"/>
      <c r="J46" s="211"/>
      <c r="K46" s="211"/>
      <c r="L46" s="180"/>
      <c r="M46" s="180"/>
      <c r="N46" s="180"/>
      <c r="O46" s="220" t="s">
        <v>428</v>
      </c>
      <c r="P46" s="40"/>
      <c r="Q46" s="40"/>
      <c r="R46" s="40"/>
      <c r="S46" s="40"/>
      <c r="T46" s="40"/>
      <c r="U46" s="40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220" t="s">
        <v>429</v>
      </c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180"/>
      <c r="BE46" s="180"/>
      <c r="BF46" s="180"/>
      <c r="BG46" s="180"/>
      <c r="BH46" s="180"/>
      <c r="BI46" s="40"/>
      <c r="BJ46" s="180"/>
      <c r="BK46" s="180"/>
      <c r="BL46" s="40"/>
      <c r="BM46" s="36"/>
      <c r="BN46" s="36"/>
      <c r="BO46" s="26"/>
      <c r="BP46" s="36"/>
      <c r="BQ46" s="206"/>
      <c r="BR46" s="23"/>
      <c r="BS46" s="23"/>
      <c r="BT46" s="24"/>
      <c r="BU46" s="25"/>
    </row>
    <row r="47" spans="1:73" s="22" customFormat="1" ht="204" customHeight="1" x14ac:dyDescent="0.25">
      <c r="A47" s="220" t="s">
        <v>426</v>
      </c>
      <c r="B47" s="211"/>
      <c r="C47" s="211"/>
      <c r="D47" s="212"/>
      <c r="E47" s="212"/>
      <c r="F47" s="180"/>
      <c r="G47" s="211"/>
      <c r="H47" s="211"/>
      <c r="I47" s="211"/>
      <c r="J47" s="211"/>
      <c r="K47" s="211"/>
      <c r="L47" s="180"/>
      <c r="M47" s="180"/>
      <c r="N47" s="180"/>
      <c r="O47" s="220" t="s">
        <v>428</v>
      </c>
      <c r="P47" s="180"/>
      <c r="Q47" s="180"/>
      <c r="R47" s="180"/>
      <c r="S47" s="180"/>
      <c r="T47" s="180"/>
      <c r="U47" s="40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220" t="s">
        <v>430</v>
      </c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180"/>
      <c r="BE47" s="180"/>
      <c r="BF47" s="180"/>
      <c r="BG47" s="180"/>
      <c r="BH47" s="180"/>
      <c r="BI47" s="40"/>
      <c r="BJ47" s="180"/>
      <c r="BK47" s="180"/>
      <c r="BL47" s="40"/>
      <c r="BM47" s="36"/>
      <c r="BN47" s="36"/>
      <c r="BO47" s="26"/>
      <c r="BP47" s="36"/>
      <c r="BQ47" s="206"/>
      <c r="BR47" s="23"/>
      <c r="BS47" s="23"/>
      <c r="BT47" s="24"/>
      <c r="BU47" s="25"/>
    </row>
    <row r="48" spans="1:73" s="22" customFormat="1" ht="204" customHeight="1" x14ac:dyDescent="0.25">
      <c r="A48" s="220" t="s">
        <v>432</v>
      </c>
      <c r="B48" s="211"/>
      <c r="C48" s="211"/>
      <c r="D48" s="212"/>
      <c r="E48" s="212"/>
      <c r="F48" s="180"/>
      <c r="G48" s="211"/>
      <c r="H48" s="211"/>
      <c r="I48" s="211"/>
      <c r="J48" s="211"/>
      <c r="K48" s="211"/>
      <c r="L48" s="180"/>
      <c r="M48" s="180"/>
      <c r="N48" s="180"/>
      <c r="O48" s="220" t="s">
        <v>428</v>
      </c>
      <c r="P48" s="40"/>
      <c r="Q48" s="40"/>
      <c r="R48" s="40"/>
      <c r="S48" s="40"/>
      <c r="T48" s="40"/>
      <c r="U48" s="40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220" t="s">
        <v>433</v>
      </c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180"/>
      <c r="BE48" s="180"/>
      <c r="BF48" s="180"/>
      <c r="BG48" s="180"/>
      <c r="BH48" s="180"/>
      <c r="BI48" s="40"/>
      <c r="BJ48" s="180"/>
      <c r="BK48" s="180"/>
      <c r="BL48" s="40"/>
      <c r="BM48" s="36"/>
      <c r="BN48" s="36"/>
      <c r="BO48" s="26"/>
      <c r="BP48" s="36"/>
      <c r="BQ48" s="206"/>
      <c r="BR48" s="23"/>
      <c r="BS48" s="23"/>
      <c r="BT48" s="24"/>
      <c r="BU48" s="25"/>
    </row>
    <row r="49" spans="1:73" s="22" customFormat="1" ht="204" customHeight="1" x14ac:dyDescent="0.25">
      <c r="A49" s="220" t="s">
        <v>427</v>
      </c>
      <c r="B49" s="211"/>
      <c r="C49" s="211"/>
      <c r="D49" s="212"/>
      <c r="E49" s="212"/>
      <c r="F49" s="180"/>
      <c r="G49" s="211"/>
      <c r="H49" s="211"/>
      <c r="I49" s="211"/>
      <c r="J49" s="211"/>
      <c r="K49" s="211"/>
      <c r="L49" s="180"/>
      <c r="M49" s="180"/>
      <c r="N49" s="180"/>
      <c r="O49" s="220" t="s">
        <v>428</v>
      </c>
      <c r="P49" s="40"/>
      <c r="Q49" s="40"/>
      <c r="R49" s="40"/>
      <c r="S49" s="40"/>
      <c r="T49" s="40"/>
      <c r="U49" s="40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220" t="s">
        <v>431</v>
      </c>
      <c r="AH49" s="36"/>
      <c r="AI49" s="36"/>
      <c r="AJ49" s="180"/>
      <c r="AK49" s="40"/>
      <c r="AL49" s="180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180"/>
      <c r="BE49" s="40"/>
      <c r="BF49" s="40"/>
      <c r="BG49" s="180"/>
      <c r="BH49" s="180"/>
      <c r="BI49" s="40"/>
      <c r="BJ49" s="180"/>
      <c r="BK49" s="180"/>
      <c r="BL49" s="40"/>
      <c r="BM49" s="36"/>
      <c r="BN49" s="36"/>
      <c r="BO49" s="26"/>
      <c r="BP49" s="36"/>
      <c r="BQ49" s="206"/>
      <c r="BR49" s="23"/>
      <c r="BS49" s="23"/>
      <c r="BT49" s="24"/>
      <c r="BU49" s="25"/>
    </row>
    <row r="50" spans="1:73" s="22" customFormat="1" ht="132" customHeight="1" x14ac:dyDescent="0.25">
      <c r="A50" s="207"/>
      <c r="B50" s="208"/>
      <c r="C50" s="208"/>
      <c r="D50" s="209"/>
      <c r="E50" s="209"/>
      <c r="F50" s="198"/>
      <c r="G50" s="208"/>
      <c r="H50" s="208"/>
      <c r="I50" s="208"/>
      <c r="J50" s="208"/>
      <c r="K50" s="208"/>
      <c r="L50" s="198"/>
      <c r="M50" s="198"/>
      <c r="N50" s="198"/>
      <c r="O50" s="198"/>
      <c r="P50" s="198"/>
      <c r="Q50" s="182"/>
      <c r="R50" s="182"/>
      <c r="S50" s="182"/>
      <c r="T50" s="182"/>
      <c r="U50" s="182"/>
      <c r="V50" s="181"/>
      <c r="W50" s="181"/>
      <c r="X50" s="181"/>
      <c r="Y50" s="181"/>
      <c r="Z50" s="181"/>
      <c r="AA50" s="181"/>
      <c r="AB50" s="181"/>
      <c r="AC50" s="181"/>
      <c r="AD50" s="181"/>
      <c r="AE50" s="181"/>
      <c r="AF50" s="181"/>
      <c r="AG50" s="181"/>
      <c r="AH50" s="181"/>
      <c r="AI50" s="181"/>
      <c r="AJ50" s="181"/>
      <c r="AK50" s="181"/>
      <c r="AL50" s="181"/>
      <c r="AM50" s="181"/>
      <c r="AN50" s="181"/>
      <c r="AO50" s="181"/>
      <c r="AP50" s="181"/>
      <c r="AQ50" s="181"/>
      <c r="AR50" s="181"/>
      <c r="AS50" s="181"/>
      <c r="AT50" s="181"/>
      <c r="AU50" s="181"/>
      <c r="AV50" s="181"/>
      <c r="AW50" s="181"/>
      <c r="AX50" s="181"/>
      <c r="AY50" s="181"/>
      <c r="AZ50" s="181"/>
      <c r="BA50" s="181"/>
      <c r="BB50" s="181"/>
      <c r="BC50" s="181"/>
      <c r="BD50" s="198"/>
      <c r="BE50" s="198"/>
      <c r="BF50" s="198"/>
      <c r="BG50" s="198"/>
      <c r="BH50" s="198"/>
      <c r="BI50" s="182"/>
      <c r="BJ50" s="198"/>
      <c r="BK50" s="198"/>
      <c r="BL50" s="182"/>
      <c r="BM50" s="181"/>
      <c r="BN50" s="181"/>
      <c r="BO50" s="210"/>
      <c r="BP50" s="181"/>
      <c r="BQ50" s="21"/>
      <c r="BR50" s="23"/>
      <c r="BS50" s="23"/>
      <c r="BT50" s="24"/>
      <c r="BU50" s="25"/>
    </row>
    <row r="51" spans="1:73" s="22" customFormat="1" ht="132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8"/>
      <c r="BE51" s="198"/>
      <c r="BF51" s="20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409.6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8"/>
      <c r="BE52" s="23"/>
      <c r="BF52" s="23"/>
      <c r="BG52" s="20"/>
      <c r="BH52" s="20"/>
      <c r="BI52" s="23"/>
      <c r="BJ52" s="20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69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8"/>
      <c r="BE53" s="198"/>
      <c r="BF53" s="20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62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8"/>
      <c r="BE54" s="198"/>
      <c r="BF54" s="20"/>
      <c r="BG54" s="20"/>
      <c r="BH54" s="20"/>
      <c r="BI54" s="23"/>
      <c r="BJ54" s="20"/>
      <c r="BK54" s="23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62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0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8"/>
      <c r="BE55" s="198"/>
      <c r="BF55" s="20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409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8"/>
      <c r="BE56" s="23"/>
      <c r="BF56" s="23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54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8"/>
      <c r="BE57" s="198"/>
      <c r="BF57" s="20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86.7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8"/>
      <c r="BE58" s="198"/>
      <c r="BF58" s="20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77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8"/>
      <c r="BE59" s="23"/>
      <c r="BF59" s="23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77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8"/>
      <c r="BE60" s="182"/>
      <c r="BF60" s="23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244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83"/>
      <c r="BE61" s="23"/>
      <c r="BF61" s="23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244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0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8"/>
      <c r="BE62" s="182"/>
      <c r="BF62" s="23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231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8"/>
      <c r="BE63" s="23"/>
      <c r="BF63" s="23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231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0"/>
      <c r="R64" s="21"/>
      <c r="S64" s="20"/>
      <c r="T64" s="21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0"/>
      <c r="AQ64" s="20"/>
      <c r="AR64" s="20"/>
      <c r="AS64" s="21"/>
      <c r="AT64" s="21"/>
      <c r="AU64" s="21"/>
      <c r="AV64" s="21"/>
      <c r="AW64" s="21"/>
      <c r="AX64" s="21"/>
      <c r="AY64" s="21"/>
      <c r="AZ64" s="21"/>
      <c r="BA64" s="21"/>
      <c r="BB64" s="20"/>
      <c r="BC64" s="20"/>
      <c r="BD64" s="20"/>
      <c r="BE64" s="198"/>
      <c r="BF64" s="20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59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0"/>
      <c r="R65" s="21"/>
      <c r="S65" s="20"/>
      <c r="T65" s="21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8"/>
      <c r="BE65" s="198"/>
      <c r="BF65" s="20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59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8"/>
      <c r="BE66" s="198"/>
      <c r="BF66" s="20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408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8"/>
      <c r="AM67" s="21"/>
      <c r="AN67" s="20"/>
      <c r="AO67" s="21"/>
      <c r="AP67" s="20"/>
      <c r="AQ67" s="21"/>
      <c r="AR67" s="21"/>
      <c r="AS67" s="21"/>
      <c r="AT67" s="198"/>
      <c r="AU67" s="21"/>
      <c r="AV67" s="21"/>
      <c r="AW67" s="21"/>
      <c r="AX67" s="21"/>
      <c r="AY67" s="21"/>
      <c r="AZ67" s="21"/>
      <c r="BA67" s="21"/>
      <c r="BB67" s="21"/>
      <c r="BC67" s="21"/>
      <c r="BD67" s="198"/>
      <c r="BE67" s="21"/>
      <c r="BF67" s="20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38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8"/>
      <c r="BE68" s="198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38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8"/>
      <c r="BE69" s="198"/>
      <c r="BF69" s="20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38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8"/>
      <c r="BE70" s="198"/>
      <c r="BF70" s="20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38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8"/>
      <c r="BE71" s="198"/>
      <c r="BF71" s="20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38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8"/>
      <c r="BE72" s="198"/>
      <c r="BF72" s="20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282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1"/>
      <c r="AJ73" s="20"/>
      <c r="AK73" s="21"/>
      <c r="AL73" s="198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0"/>
      <c r="BC73" s="20"/>
      <c r="BD73" s="20"/>
      <c r="BE73" s="23"/>
      <c r="BF73" s="23"/>
      <c r="BG73" s="20"/>
      <c r="BH73" s="20"/>
      <c r="BI73" s="21"/>
      <c r="BJ73" s="20"/>
      <c r="BK73" s="23"/>
      <c r="BL73" s="23"/>
      <c r="BM73" s="21"/>
      <c r="BN73" s="21"/>
      <c r="BO73" s="24"/>
      <c r="BP73" s="21"/>
      <c r="BQ73" s="21"/>
      <c r="BR73" s="23"/>
      <c r="BS73" s="23"/>
      <c r="BT73" s="24"/>
      <c r="BU73" s="25"/>
    </row>
    <row r="74" spans="1:73" s="22" customFormat="1" ht="137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8"/>
      <c r="BE74" s="23"/>
      <c r="BF74" s="23"/>
      <c r="BG74" s="20"/>
      <c r="BH74" s="20"/>
      <c r="BI74" s="23"/>
      <c r="BJ74" s="20"/>
      <c r="BK74" s="23"/>
      <c r="BL74" s="23"/>
      <c r="BM74" s="21"/>
      <c r="BN74" s="21"/>
      <c r="BO74" s="24"/>
      <c r="BP74" s="21"/>
      <c r="BQ74" s="21"/>
      <c r="BR74" s="23"/>
      <c r="BS74" s="23"/>
      <c r="BT74" s="24"/>
      <c r="BU74" s="25"/>
    </row>
    <row r="75" spans="1:73" s="22" customFormat="1" ht="122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8"/>
      <c r="BE75" s="23"/>
      <c r="BF75" s="23"/>
      <c r="BG75" s="20"/>
      <c r="BH75" s="20"/>
      <c r="BI75" s="23"/>
      <c r="BJ75" s="20"/>
      <c r="BK75" s="23"/>
      <c r="BL75" s="23"/>
      <c r="BM75" s="21"/>
      <c r="BN75" s="21"/>
      <c r="BO75" s="24"/>
      <c r="BP75" s="21"/>
      <c r="BQ75" s="21"/>
      <c r="BR75" s="23"/>
      <c r="BS75" s="23"/>
      <c r="BT75" s="24"/>
      <c r="BU75" s="25"/>
    </row>
    <row r="76" spans="1:73" s="22" customFormat="1" ht="122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197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8"/>
      <c r="BE76" s="23"/>
      <c r="BF76" s="23"/>
      <c r="BG76" s="20"/>
      <c r="BH76" s="20"/>
      <c r="BI76" s="23"/>
      <c r="BJ76" s="20"/>
      <c r="BK76" s="23"/>
      <c r="BL76" s="23"/>
      <c r="BM76" s="21"/>
      <c r="BN76" s="21"/>
      <c r="BO76" s="24"/>
      <c r="BP76" s="21"/>
      <c r="BQ76" s="21"/>
      <c r="BR76" s="23"/>
      <c r="BS76" s="23"/>
      <c r="BT76" s="24"/>
      <c r="BU76" s="25"/>
    </row>
    <row r="77" spans="1:73" s="22" customFormat="1" ht="122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8"/>
      <c r="BE77" s="23"/>
      <c r="BF77" s="23"/>
      <c r="BG77" s="20"/>
      <c r="BH77" s="20"/>
      <c r="BI77" s="23"/>
      <c r="BJ77" s="20"/>
      <c r="BK77" s="23"/>
      <c r="BL77" s="23"/>
      <c r="BM77" s="21"/>
      <c r="BN77" s="21"/>
      <c r="BO77" s="24"/>
      <c r="BP77" s="21"/>
      <c r="BQ77" s="21"/>
      <c r="BR77" s="23"/>
      <c r="BS77" s="23"/>
      <c r="BT77" s="24"/>
      <c r="BU77" s="25"/>
    </row>
    <row r="78" spans="1:73" s="22" customFormat="1" ht="184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8"/>
      <c r="BE78" s="21"/>
      <c r="BF78" s="21"/>
      <c r="BG78" s="20"/>
      <c r="BH78" s="20"/>
      <c r="BI78" s="23"/>
      <c r="BJ78" s="20"/>
      <c r="BK78" s="23"/>
      <c r="BL78" s="23"/>
      <c r="BM78" s="21"/>
      <c r="BN78" s="21"/>
      <c r="BO78" s="24"/>
      <c r="BP78" s="21"/>
      <c r="BQ78" s="21"/>
      <c r="BR78" s="23"/>
      <c r="BS78" s="23"/>
      <c r="BT78" s="24"/>
      <c r="BU78" s="25"/>
    </row>
    <row r="79" spans="1:73" s="22" customFormat="1" ht="184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8"/>
      <c r="BE79" s="23"/>
      <c r="BF79" s="23"/>
      <c r="BG79" s="20"/>
      <c r="BH79" s="20"/>
      <c r="BI79" s="23"/>
      <c r="BJ79" s="20"/>
      <c r="BK79" s="23"/>
      <c r="BL79" s="23"/>
      <c r="BM79" s="21"/>
      <c r="BN79" s="21"/>
      <c r="BO79" s="24"/>
      <c r="BP79" s="21"/>
      <c r="BQ79" s="21"/>
      <c r="BR79" s="23"/>
      <c r="BS79" s="23"/>
      <c r="BT79" s="24"/>
      <c r="BU79" s="25"/>
    </row>
    <row r="80" spans="1:73" s="22" customFormat="1" ht="409.6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8"/>
      <c r="BE80" s="23"/>
      <c r="BF80" s="23"/>
      <c r="BG80" s="20"/>
      <c r="BH80" s="20"/>
      <c r="BI80" s="23"/>
      <c r="BJ80" s="20"/>
      <c r="BK80" s="20"/>
      <c r="BL80" s="23"/>
      <c r="BM80" s="21"/>
      <c r="BN80" s="21"/>
      <c r="BO80" s="24"/>
      <c r="BP80" s="21"/>
      <c r="BQ80" s="21"/>
      <c r="BR80" s="23"/>
      <c r="BS80" s="23"/>
      <c r="BT80" s="24"/>
      <c r="BU80" s="25"/>
    </row>
    <row r="81" spans="1:73" s="22" customFormat="1" ht="204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0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8"/>
      <c r="BE81" s="20"/>
      <c r="BF81" s="20"/>
      <c r="BG81" s="20"/>
      <c r="BH81" s="20"/>
      <c r="BI81" s="23"/>
      <c r="BJ81" s="20"/>
      <c r="BK81" s="20"/>
      <c r="BL81" s="23"/>
      <c r="BM81" s="21"/>
      <c r="BN81" s="21"/>
      <c r="BO81" s="24"/>
      <c r="BP81" s="21"/>
      <c r="BQ81" s="21"/>
      <c r="BR81" s="23"/>
      <c r="BS81" s="23"/>
      <c r="BT81" s="24"/>
      <c r="BU81" s="25"/>
    </row>
    <row r="82" spans="1:73" s="22" customFormat="1" ht="20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181"/>
      <c r="AU82" s="21"/>
      <c r="AV82" s="181"/>
      <c r="AW82" s="21"/>
      <c r="AX82" s="21"/>
      <c r="AY82" s="21"/>
      <c r="AZ82" s="21"/>
      <c r="BA82" s="21"/>
      <c r="BB82" s="21"/>
      <c r="BC82" s="21"/>
      <c r="BD82" s="198"/>
      <c r="BE82" s="23"/>
      <c r="BF82" s="23"/>
      <c r="BG82" s="20"/>
      <c r="BH82" s="20"/>
      <c r="BI82" s="23"/>
      <c r="BJ82" s="20"/>
      <c r="BK82" s="20"/>
      <c r="BL82" s="23"/>
      <c r="BM82" s="21"/>
      <c r="BN82" s="21"/>
      <c r="BO82" s="24"/>
      <c r="BP82" s="21"/>
      <c r="BQ82" s="21"/>
      <c r="BR82" s="23"/>
      <c r="BS82" s="23"/>
      <c r="BT82" s="24"/>
      <c r="BU82" s="25"/>
    </row>
    <row r="83" spans="1:73" s="22" customFormat="1" ht="409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1"/>
      <c r="AJ83" s="21"/>
      <c r="AK83" s="21"/>
      <c r="AL83" s="198"/>
      <c r="AM83" s="21"/>
      <c r="AN83" s="20"/>
      <c r="AO83" s="21"/>
      <c r="AP83" s="21"/>
      <c r="AQ83" s="21"/>
      <c r="AR83" s="21"/>
      <c r="AS83" s="21"/>
      <c r="AT83" s="198"/>
      <c r="AU83" s="21"/>
      <c r="AV83" s="181"/>
      <c r="AW83" s="21"/>
      <c r="AX83" s="21"/>
      <c r="AY83" s="21"/>
      <c r="AZ83" s="21"/>
      <c r="BA83" s="21"/>
      <c r="BB83" s="21"/>
      <c r="BC83" s="21"/>
      <c r="BD83" s="198"/>
      <c r="BE83" s="21"/>
      <c r="BF83" s="21"/>
      <c r="BG83" s="20"/>
      <c r="BH83" s="20"/>
      <c r="BI83" s="23"/>
      <c r="BJ83" s="20"/>
      <c r="BK83" s="20"/>
      <c r="BL83" s="23"/>
      <c r="BM83" s="21"/>
      <c r="BN83" s="21"/>
      <c r="BO83" s="24"/>
      <c r="BP83" s="21"/>
      <c r="BQ83" s="21"/>
      <c r="BR83" s="23"/>
      <c r="BS83" s="23"/>
      <c r="BT83" s="24"/>
      <c r="BU83" s="25"/>
    </row>
    <row r="84" spans="1:73" s="22" customFormat="1" ht="152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181"/>
      <c r="AU84" s="21"/>
      <c r="AV84" s="181"/>
      <c r="AW84" s="21"/>
      <c r="AX84" s="21"/>
      <c r="AY84" s="21"/>
      <c r="AZ84" s="21"/>
      <c r="BA84" s="21"/>
      <c r="BB84" s="21"/>
      <c r="BC84" s="21"/>
      <c r="BD84" s="198"/>
      <c r="BE84" s="182"/>
      <c r="BF84" s="23"/>
      <c r="BG84" s="20"/>
      <c r="BH84" s="20"/>
      <c r="BI84" s="23"/>
      <c r="BJ84" s="20"/>
      <c r="BK84" s="20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152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181"/>
      <c r="AU85" s="21"/>
      <c r="AV85" s="181"/>
      <c r="AW85" s="21"/>
      <c r="AX85" s="21"/>
      <c r="AY85" s="21"/>
      <c r="AZ85" s="21"/>
      <c r="BA85" s="21"/>
      <c r="BB85" s="21"/>
      <c r="BC85" s="21"/>
      <c r="BD85" s="198"/>
      <c r="BE85" s="182"/>
      <c r="BF85" s="23"/>
      <c r="BG85" s="20"/>
      <c r="BH85" s="20"/>
      <c r="BI85" s="23"/>
      <c r="BJ85" s="20"/>
      <c r="BK85" s="20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152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181"/>
      <c r="AU86" s="21"/>
      <c r="AV86" s="181"/>
      <c r="AW86" s="21"/>
      <c r="AX86" s="21"/>
      <c r="AY86" s="21"/>
      <c r="AZ86" s="21"/>
      <c r="BA86" s="21"/>
      <c r="BB86" s="21"/>
      <c r="BC86" s="21"/>
      <c r="BD86" s="198"/>
      <c r="BE86" s="182"/>
      <c r="BF86" s="23"/>
      <c r="BG86" s="20"/>
      <c r="BH86" s="20"/>
      <c r="BI86" s="23"/>
      <c r="BJ86" s="20"/>
      <c r="BK86" s="20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152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181"/>
      <c r="AU87" s="21"/>
      <c r="AV87" s="181"/>
      <c r="AW87" s="21"/>
      <c r="AX87" s="21"/>
      <c r="AY87" s="21"/>
      <c r="AZ87" s="21"/>
      <c r="BA87" s="21"/>
      <c r="BB87" s="21"/>
      <c r="BC87" s="21"/>
      <c r="BD87" s="198"/>
      <c r="BE87" s="182"/>
      <c r="BF87" s="23"/>
      <c r="BG87" s="20"/>
      <c r="BH87" s="20"/>
      <c r="BI87" s="23"/>
      <c r="BJ87" s="20"/>
      <c r="BK87" s="20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152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181"/>
      <c r="AU88" s="21"/>
      <c r="AV88" s="181"/>
      <c r="AW88" s="21"/>
      <c r="AX88" s="21"/>
      <c r="AY88" s="21"/>
      <c r="AZ88" s="21"/>
      <c r="BA88" s="21"/>
      <c r="BB88" s="21"/>
      <c r="BC88" s="21"/>
      <c r="BD88" s="198"/>
      <c r="BE88" s="182"/>
      <c r="BF88" s="23"/>
      <c r="BG88" s="20"/>
      <c r="BH88" s="20"/>
      <c r="BI88" s="23"/>
      <c r="BJ88" s="20"/>
      <c r="BK88" s="20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409.6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1"/>
      <c r="AJ89" s="21"/>
      <c r="AK89" s="21"/>
      <c r="AL89" s="198"/>
      <c r="AM89" s="21"/>
      <c r="AN89" s="21"/>
      <c r="AO89" s="21"/>
      <c r="AP89" s="21"/>
      <c r="AQ89" s="21"/>
      <c r="AR89" s="21"/>
      <c r="AS89" s="21"/>
      <c r="AT89" s="198"/>
      <c r="AU89" s="21"/>
      <c r="AV89" s="198"/>
      <c r="AW89" s="23"/>
      <c r="AX89" s="21"/>
      <c r="AY89" s="21"/>
      <c r="AZ89" s="21"/>
      <c r="BA89" s="21"/>
      <c r="BB89" s="21"/>
      <c r="BC89" s="21"/>
      <c r="BD89" s="198"/>
      <c r="BE89" s="21"/>
      <c r="BF89" s="21"/>
      <c r="BG89" s="20"/>
      <c r="BH89" s="20"/>
      <c r="BI89" s="23"/>
      <c r="BJ89" s="20"/>
      <c r="BK89" s="20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152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0"/>
      <c r="AK90" s="21"/>
      <c r="AL90" s="198"/>
      <c r="AM90" s="23"/>
      <c r="AN90" s="20"/>
      <c r="AO90" s="21"/>
      <c r="AP90" s="21"/>
      <c r="AQ90" s="21"/>
      <c r="AR90" s="21"/>
      <c r="AS90" s="21"/>
      <c r="AT90" s="198"/>
      <c r="AU90" s="23"/>
      <c r="AV90" s="198"/>
      <c r="AW90" s="23"/>
      <c r="AX90" s="21"/>
      <c r="AY90" s="21"/>
      <c r="AZ90" s="21"/>
      <c r="BA90" s="21"/>
      <c r="BB90" s="21"/>
      <c r="BC90" s="21"/>
      <c r="BD90" s="198"/>
      <c r="BE90" s="23"/>
      <c r="BF90" s="23"/>
      <c r="BG90" s="20"/>
      <c r="BH90" s="20"/>
      <c r="BI90" s="23"/>
      <c r="BJ90" s="20"/>
      <c r="BK90" s="20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152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0"/>
      <c r="AK91" s="21"/>
      <c r="AL91" s="198"/>
      <c r="AM91" s="23"/>
      <c r="AN91" s="20"/>
      <c r="AO91" s="21"/>
      <c r="AP91" s="21"/>
      <c r="AQ91" s="21"/>
      <c r="AR91" s="21"/>
      <c r="AS91" s="21"/>
      <c r="AT91" s="198"/>
      <c r="AU91" s="23"/>
      <c r="AV91" s="198"/>
      <c r="AW91" s="23"/>
      <c r="AX91" s="21"/>
      <c r="AY91" s="21"/>
      <c r="AZ91" s="21"/>
      <c r="BA91" s="21"/>
      <c r="BB91" s="21"/>
      <c r="BC91" s="21"/>
      <c r="BD91" s="198"/>
      <c r="BE91" s="23"/>
      <c r="BF91" s="23"/>
      <c r="BG91" s="20"/>
      <c r="BH91" s="20"/>
      <c r="BI91" s="23"/>
      <c r="BJ91" s="20"/>
      <c r="BK91" s="20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152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0"/>
      <c r="AK92" s="21"/>
      <c r="AL92" s="198"/>
      <c r="AM92" s="23"/>
      <c r="AN92" s="20"/>
      <c r="AO92" s="21"/>
      <c r="AP92" s="21"/>
      <c r="AQ92" s="21"/>
      <c r="AR92" s="21"/>
      <c r="AS92" s="21"/>
      <c r="AT92" s="198"/>
      <c r="AU92" s="23"/>
      <c r="AV92" s="198"/>
      <c r="AW92" s="23"/>
      <c r="AX92" s="21"/>
      <c r="AY92" s="21"/>
      <c r="AZ92" s="21"/>
      <c r="BA92" s="21"/>
      <c r="BB92" s="21"/>
      <c r="BC92" s="21"/>
      <c r="BD92" s="198"/>
      <c r="BE92" s="23"/>
      <c r="BF92" s="23"/>
      <c r="BG92" s="20"/>
      <c r="BH92" s="20"/>
      <c r="BI92" s="23"/>
      <c r="BJ92" s="20"/>
      <c r="BK92" s="20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152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0"/>
      <c r="AK93" s="21"/>
      <c r="AL93" s="198"/>
      <c r="AM93" s="23"/>
      <c r="AN93" s="20"/>
      <c r="AO93" s="21"/>
      <c r="AP93" s="21"/>
      <c r="AQ93" s="21"/>
      <c r="AR93" s="21"/>
      <c r="AS93" s="21"/>
      <c r="AT93" s="198"/>
      <c r="AU93" s="23"/>
      <c r="AV93" s="198"/>
      <c r="AW93" s="23"/>
      <c r="AX93" s="21"/>
      <c r="AY93" s="21"/>
      <c r="AZ93" s="21"/>
      <c r="BA93" s="21"/>
      <c r="BB93" s="21"/>
      <c r="BC93" s="21"/>
      <c r="BD93" s="198"/>
      <c r="BE93" s="23"/>
      <c r="BF93" s="23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349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0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3"/>
      <c r="AK94" s="21"/>
      <c r="AL94" s="198"/>
      <c r="AM94" s="20"/>
      <c r="AN94" s="20"/>
      <c r="AO94" s="21"/>
      <c r="AP94" s="21"/>
      <c r="AQ94" s="21"/>
      <c r="AR94" s="21"/>
      <c r="AS94" s="21"/>
      <c r="AT94" s="198"/>
      <c r="AU94" s="23"/>
      <c r="AV94" s="198"/>
      <c r="AW94" s="20"/>
      <c r="AX94" s="21"/>
      <c r="AY94" s="21"/>
      <c r="AZ94" s="21"/>
      <c r="BA94" s="21"/>
      <c r="BB94" s="21"/>
      <c r="BC94" s="21"/>
      <c r="BD94" s="198"/>
      <c r="BE94" s="23"/>
      <c r="BF94" s="23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237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3"/>
      <c r="R95" s="23"/>
      <c r="S95" s="20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8"/>
      <c r="BE95" s="182"/>
      <c r="BF95" s="23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409.6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0"/>
      <c r="BC96" s="20"/>
      <c r="BD96" s="198"/>
      <c r="BE96" s="23"/>
      <c r="BF96" s="23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180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8"/>
      <c r="BE97" s="21"/>
      <c r="BF97" s="21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80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8"/>
      <c r="BE98" s="182"/>
      <c r="BF98" s="23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80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8"/>
      <c r="BE99" s="21"/>
      <c r="BF99" s="20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80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8"/>
      <c r="BE100" s="182"/>
      <c r="BF100" s="23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409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8"/>
      <c r="BE101" s="21"/>
      <c r="BF101" s="21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144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8"/>
      <c r="BE102" s="182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336.7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0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8"/>
      <c r="BE103" s="182"/>
      <c r="BF103" s="23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2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0"/>
      <c r="BC104" s="20"/>
      <c r="BD104" s="20"/>
      <c r="BE104" s="182"/>
      <c r="BF104" s="23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2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8"/>
      <c r="BE105" s="182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229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8"/>
      <c r="BE106" s="21"/>
      <c r="BF106" s="21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152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18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8"/>
      <c r="BE107" s="182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249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198"/>
      <c r="AM108" s="23"/>
      <c r="AN108" s="20"/>
      <c r="AO108" s="21"/>
      <c r="AP108" s="21"/>
      <c r="AQ108" s="21"/>
      <c r="AR108" s="21"/>
      <c r="AS108" s="21"/>
      <c r="AT108" s="198"/>
      <c r="AU108" s="23"/>
      <c r="AV108" s="21"/>
      <c r="AW108" s="21"/>
      <c r="AX108" s="21"/>
      <c r="AY108" s="21"/>
      <c r="AZ108" s="21"/>
      <c r="BA108" s="21"/>
      <c r="BB108" s="21"/>
      <c r="BC108" s="21"/>
      <c r="BD108" s="198"/>
      <c r="BE108" s="21"/>
      <c r="BF108" s="21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249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198"/>
      <c r="AM109" s="23"/>
      <c r="AN109" s="20"/>
      <c r="AO109" s="21"/>
      <c r="AP109" s="21"/>
      <c r="AQ109" s="21"/>
      <c r="AR109" s="21"/>
      <c r="AS109" s="21"/>
      <c r="AT109" s="198"/>
      <c r="AU109" s="23"/>
      <c r="AV109" s="21"/>
      <c r="AW109" s="21"/>
      <c r="AX109" s="21"/>
      <c r="AY109" s="21"/>
      <c r="AZ109" s="21"/>
      <c r="BA109" s="21"/>
      <c r="BB109" s="21"/>
      <c r="BC109" s="21"/>
      <c r="BD109" s="198"/>
      <c r="BE109" s="182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234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8"/>
      <c r="BE110" s="21"/>
      <c r="BF110" s="21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147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8"/>
      <c r="BE111" s="182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409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8"/>
      <c r="BE112" s="21"/>
      <c r="BF112" s="21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52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8"/>
      <c r="BE113" s="182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409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8"/>
      <c r="BE114" s="21"/>
      <c r="BF114" s="21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44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8"/>
      <c r="BE115" s="182"/>
      <c r="BF115" s="23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141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8"/>
      <c r="BE116" s="21"/>
      <c r="BF116" s="20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141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8"/>
      <c r="BE117" s="182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20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0"/>
      <c r="BC118" s="20"/>
      <c r="BD118" s="198"/>
      <c r="BE118" s="21"/>
      <c r="BF118" s="21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2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8"/>
      <c r="BE119" s="182"/>
      <c r="BF119" s="23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2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8"/>
      <c r="BE120" s="182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59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8"/>
      <c r="BE121" s="21"/>
      <c r="BF121" s="21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59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8"/>
      <c r="BE122" s="182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409.6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8"/>
      <c r="BE123" s="21"/>
      <c r="BF123" s="21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4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8"/>
      <c r="BE124" s="182"/>
      <c r="BF124" s="23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237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8"/>
      <c r="BE125" s="21"/>
      <c r="BF125" s="21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74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8"/>
      <c r="BE126" s="182"/>
      <c r="BF126" s="20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59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0"/>
      <c r="BC127" s="20"/>
      <c r="BD127" s="198"/>
      <c r="BE127" s="21"/>
      <c r="BF127" s="21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59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8"/>
      <c r="BE128" s="182"/>
      <c r="BF128" s="23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59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8"/>
      <c r="BE129" s="182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249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8"/>
      <c r="BE130" s="23"/>
      <c r="BF130" s="23"/>
      <c r="BG130" s="20"/>
      <c r="BH130" s="20"/>
      <c r="BI130" s="23"/>
      <c r="BJ130" s="20"/>
      <c r="BK130" s="23"/>
      <c r="BL130" s="20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227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0"/>
      <c r="AQ131" s="23"/>
      <c r="AR131" s="20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1"/>
      <c r="BD131" s="198"/>
      <c r="BE131" s="21"/>
      <c r="BF131" s="21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50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0"/>
      <c r="P132" s="20"/>
      <c r="Q132" s="20"/>
      <c r="R132" s="20"/>
      <c r="S132" s="20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0"/>
      <c r="AQ132" s="23"/>
      <c r="AR132" s="20"/>
      <c r="AS132" s="21"/>
      <c r="AT132" s="21"/>
      <c r="AU132" s="21"/>
      <c r="AV132" s="21"/>
      <c r="AW132" s="21"/>
      <c r="AX132" s="21"/>
      <c r="AY132" s="21"/>
      <c r="AZ132" s="21"/>
      <c r="BA132" s="21"/>
      <c r="BB132" s="20"/>
      <c r="BC132" s="20"/>
      <c r="BD132" s="198"/>
      <c r="BE132" s="182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42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0"/>
      <c r="AQ133" s="23"/>
      <c r="AR133" s="20"/>
      <c r="AS133" s="21"/>
      <c r="AT133" s="21"/>
      <c r="AU133" s="21"/>
      <c r="AV133" s="21"/>
      <c r="AW133" s="21"/>
      <c r="AX133" s="21"/>
      <c r="AY133" s="21"/>
      <c r="AZ133" s="21"/>
      <c r="BA133" s="21"/>
      <c r="BB133" s="20"/>
      <c r="BC133" s="20"/>
      <c r="BD133" s="198"/>
      <c r="BE133" s="182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59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198"/>
      <c r="AU134" s="20"/>
      <c r="AV134" s="21"/>
      <c r="AW134" s="21"/>
      <c r="AX134" s="21"/>
      <c r="AY134" s="21"/>
      <c r="AZ134" s="21"/>
      <c r="BA134" s="21"/>
      <c r="BB134" s="21"/>
      <c r="BC134" s="21"/>
      <c r="BD134" s="198"/>
      <c r="BE134" s="182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59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3"/>
      <c r="N135" s="20"/>
      <c r="O135" s="20"/>
      <c r="P135" s="20"/>
      <c r="Q135" s="20"/>
      <c r="R135" s="20"/>
      <c r="S135" s="20"/>
      <c r="T135" s="20"/>
      <c r="U135" s="20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8"/>
      <c r="BE135" s="182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59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4"/>
      <c r="N136" s="20"/>
      <c r="O136" s="20"/>
      <c r="P136" s="20"/>
      <c r="Q136" s="20"/>
      <c r="R136" s="20"/>
      <c r="S136" s="20"/>
      <c r="T136" s="20"/>
      <c r="U136" s="20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8"/>
      <c r="BE136" s="182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409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8"/>
      <c r="BE137" s="21"/>
      <c r="BF137" s="21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56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8"/>
      <c r="BE138" s="182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409.6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8"/>
      <c r="BE139" s="21"/>
      <c r="BF139" s="21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52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8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209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8"/>
      <c r="BE141" s="21"/>
      <c r="BF141" s="21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209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181"/>
      <c r="AM142" s="21"/>
      <c r="AN142" s="21"/>
      <c r="AO142" s="21"/>
      <c r="AP142" s="21"/>
      <c r="AQ142" s="21"/>
      <c r="AR142" s="21"/>
      <c r="AS142" s="21"/>
      <c r="AT142" s="18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8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89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3"/>
      <c r="AK143" s="21"/>
      <c r="AL143" s="198"/>
      <c r="AM143" s="20"/>
      <c r="AN143" s="20"/>
      <c r="AO143" s="21"/>
      <c r="AP143" s="21"/>
      <c r="AQ143" s="21"/>
      <c r="AR143" s="21"/>
      <c r="AS143" s="21"/>
      <c r="AT143" s="198"/>
      <c r="AU143" s="23"/>
      <c r="AV143" s="21"/>
      <c r="AW143" s="21"/>
      <c r="AX143" s="21"/>
      <c r="AY143" s="21"/>
      <c r="AZ143" s="21"/>
      <c r="BA143" s="21"/>
      <c r="BB143" s="21"/>
      <c r="BC143" s="21"/>
      <c r="BD143" s="198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89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3"/>
      <c r="AK144" s="21"/>
      <c r="AL144" s="198"/>
      <c r="AM144" s="20"/>
      <c r="AN144" s="20"/>
      <c r="AO144" s="21"/>
      <c r="AP144" s="21"/>
      <c r="AQ144" s="21"/>
      <c r="AR144" s="21"/>
      <c r="AS144" s="21"/>
      <c r="AT144" s="198"/>
      <c r="AU144" s="23"/>
      <c r="AV144" s="21"/>
      <c r="AW144" s="21"/>
      <c r="AX144" s="21"/>
      <c r="AY144" s="21"/>
      <c r="AZ144" s="21"/>
      <c r="BA144" s="21"/>
      <c r="BB144" s="21"/>
      <c r="BC144" s="21"/>
      <c r="BD144" s="198"/>
      <c r="BE144" s="23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204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8"/>
      <c r="BE145" s="21"/>
      <c r="BF145" s="21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47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8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52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0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8"/>
      <c r="BE147" s="182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92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198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8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9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198"/>
      <c r="O149" s="20"/>
      <c r="P149" s="20"/>
      <c r="Q149" s="20"/>
      <c r="R149" s="20"/>
      <c r="S149" s="20"/>
      <c r="T149" s="20"/>
      <c r="U149" s="20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8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409.6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1"/>
      <c r="AJ150" s="21"/>
      <c r="AK150" s="21"/>
      <c r="AL150" s="198"/>
      <c r="AM150" s="21"/>
      <c r="AN150" s="21"/>
      <c r="AO150" s="21"/>
      <c r="AP150" s="21"/>
      <c r="AQ150" s="21"/>
      <c r="AR150" s="21"/>
      <c r="AS150" s="21"/>
      <c r="AT150" s="198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8"/>
      <c r="BE150" s="21"/>
      <c r="BF150" s="21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92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8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92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8"/>
      <c r="BE152" s="182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92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8"/>
      <c r="BE153" s="182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9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8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9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8"/>
      <c r="BE155" s="21"/>
      <c r="BF155" s="21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9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8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9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198"/>
      <c r="O157" s="20"/>
      <c r="P157" s="20"/>
      <c r="Q157" s="20"/>
      <c r="R157" s="20"/>
      <c r="S157" s="20"/>
      <c r="T157" s="20"/>
      <c r="U157" s="20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8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8"/>
      <c r="BE158" s="21"/>
      <c r="BF158" s="20"/>
      <c r="BG158" s="20"/>
      <c r="BH158" s="20"/>
      <c r="BI158" s="23"/>
      <c r="BJ158" s="20"/>
      <c r="BK158" s="21"/>
      <c r="BL158" s="21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9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8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9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0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8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409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1"/>
      <c r="AJ161" s="21"/>
      <c r="AK161" s="21"/>
      <c r="AL161" s="198"/>
      <c r="AM161" s="21"/>
      <c r="AN161" s="20"/>
      <c r="AO161" s="21"/>
      <c r="AP161" s="21"/>
      <c r="AQ161" s="21"/>
      <c r="AR161" s="21"/>
      <c r="AS161" s="21"/>
      <c r="AT161" s="198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8"/>
      <c r="BE161" s="21"/>
      <c r="BF161" s="21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8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9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8"/>
      <c r="BE163" s="182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8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8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198"/>
      <c r="O166" s="20"/>
      <c r="P166" s="20"/>
      <c r="Q166" s="20"/>
      <c r="R166" s="20"/>
      <c r="S166" s="20"/>
      <c r="T166" s="20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8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9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198"/>
      <c r="O167" s="20"/>
      <c r="P167" s="20"/>
      <c r="Q167" s="20"/>
      <c r="R167" s="20"/>
      <c r="S167" s="20"/>
      <c r="T167" s="20"/>
      <c r="U167" s="20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8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198"/>
      <c r="AM168" s="21"/>
      <c r="AN168" s="20"/>
      <c r="AO168" s="21"/>
      <c r="AP168" s="21"/>
      <c r="AQ168" s="21"/>
      <c r="AR168" s="21"/>
      <c r="AS168" s="21"/>
      <c r="AT168" s="198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8"/>
      <c r="BE168" s="21"/>
      <c r="BF168" s="21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8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0"/>
      <c r="R170" s="20"/>
      <c r="S170" s="20"/>
      <c r="T170" s="20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8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8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198"/>
      <c r="O172" s="20"/>
      <c r="P172" s="20"/>
      <c r="Q172" s="20"/>
      <c r="R172" s="20"/>
      <c r="S172" s="20"/>
      <c r="T172" s="20"/>
      <c r="U172" s="20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8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198"/>
      <c r="O173" s="20"/>
      <c r="P173" s="20"/>
      <c r="Q173" s="20"/>
      <c r="R173" s="20"/>
      <c r="S173" s="20"/>
      <c r="T173" s="20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8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198"/>
      <c r="O174" s="20"/>
      <c r="P174" s="20"/>
      <c r="Q174" s="20"/>
      <c r="R174" s="20"/>
      <c r="S174" s="20"/>
      <c r="T174" s="20"/>
      <c r="U174" s="20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8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209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8"/>
      <c r="BE175" s="23"/>
      <c r="BF175" s="23"/>
      <c r="BG175" s="20"/>
      <c r="BH175" s="20"/>
      <c r="BI175" s="23"/>
      <c r="BJ175" s="20"/>
      <c r="BK175" s="23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6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0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8"/>
      <c r="BE176" s="23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51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0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8"/>
      <c r="BE177" s="23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214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8"/>
      <c r="BE178" s="23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409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3"/>
      <c r="AJ179" s="20"/>
      <c r="AK179" s="21"/>
      <c r="AL179" s="198"/>
      <c r="AM179" s="23"/>
      <c r="AN179" s="20"/>
      <c r="AO179" s="21"/>
      <c r="AP179" s="21"/>
      <c r="AQ179" s="21"/>
      <c r="AR179" s="21"/>
      <c r="AS179" s="21"/>
      <c r="AT179" s="198"/>
      <c r="AU179" s="23"/>
      <c r="AV179" s="21"/>
      <c r="AW179" s="21"/>
      <c r="AX179" s="21"/>
      <c r="AY179" s="21"/>
      <c r="AZ179" s="21"/>
      <c r="BA179" s="21"/>
      <c r="BB179" s="21"/>
      <c r="BC179" s="21"/>
      <c r="BD179" s="198"/>
      <c r="BE179" s="23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26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8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26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8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26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66"/>
      <c r="M182" s="66"/>
      <c r="N182" s="66"/>
      <c r="O182" s="28"/>
      <c r="P182" s="66"/>
      <c r="Q182" s="66"/>
      <c r="R182" s="66"/>
      <c r="S182" s="66"/>
      <c r="T182" s="66"/>
      <c r="U182" s="28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8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26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8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239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8"/>
      <c r="BE184" s="23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54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0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181"/>
      <c r="AM185" s="21"/>
      <c r="AN185" s="21"/>
      <c r="AO185" s="21"/>
      <c r="AP185" s="21"/>
      <c r="AQ185" s="21"/>
      <c r="AR185" s="21"/>
      <c r="AS185" s="21"/>
      <c r="AT185" s="18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8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219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0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3"/>
      <c r="AK186" s="21"/>
      <c r="AL186" s="198"/>
      <c r="AM186" s="20"/>
      <c r="AN186" s="20"/>
      <c r="AO186" s="21"/>
      <c r="AP186" s="21"/>
      <c r="AQ186" s="21"/>
      <c r="AR186" s="21"/>
      <c r="AS186" s="21"/>
      <c r="AT186" s="198"/>
      <c r="AU186" s="23"/>
      <c r="AV186" s="21"/>
      <c r="AW186" s="21"/>
      <c r="AX186" s="21"/>
      <c r="AY186" s="21"/>
      <c r="AZ186" s="21"/>
      <c r="BA186" s="21"/>
      <c r="BB186" s="21"/>
      <c r="BC186" s="21"/>
      <c r="BD186" s="198"/>
      <c r="BE186" s="23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409.6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1"/>
      <c r="AJ187" s="21"/>
      <c r="AK187" s="21"/>
      <c r="AL187" s="198"/>
      <c r="AM187" s="21"/>
      <c r="AN187" s="21"/>
      <c r="AO187" s="21"/>
      <c r="AP187" s="21"/>
      <c r="AQ187" s="21"/>
      <c r="AR187" s="21"/>
      <c r="AS187" s="21"/>
      <c r="AT187" s="198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8"/>
      <c r="BE187" s="21"/>
      <c r="BF187" s="21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6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8"/>
      <c r="BE188" s="23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51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8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36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8"/>
      <c r="BE190" s="23"/>
      <c r="BF190" s="23"/>
      <c r="BG190" s="20"/>
      <c r="BH190" s="20"/>
      <c r="BI190" s="23"/>
      <c r="BJ190" s="20"/>
      <c r="BK190" s="23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49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8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211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0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8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214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198"/>
      <c r="O193" s="23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8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89.7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198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94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198"/>
      <c r="AU195" s="20"/>
      <c r="AV195" s="21"/>
      <c r="AW195" s="21"/>
      <c r="AX195" s="21"/>
      <c r="AY195" s="21"/>
      <c r="AZ195" s="21"/>
      <c r="BA195" s="21"/>
      <c r="BB195" s="21"/>
      <c r="BC195" s="21"/>
      <c r="BD195" s="198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94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198"/>
      <c r="AU196" s="20"/>
      <c r="AV196" s="21"/>
      <c r="AW196" s="21"/>
      <c r="AX196" s="21"/>
      <c r="AY196" s="21"/>
      <c r="AZ196" s="21"/>
      <c r="BA196" s="21"/>
      <c r="BB196" s="21"/>
      <c r="BC196" s="21"/>
      <c r="BD196" s="198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6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8"/>
      <c r="BE197" s="182"/>
      <c r="BF197" s="23"/>
      <c r="BG197" s="20"/>
      <c r="BH197" s="20"/>
      <c r="BI197" s="23"/>
      <c r="BJ197" s="20"/>
      <c r="BK197" s="21"/>
      <c r="BL197" s="20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94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198"/>
      <c r="AU198" s="20"/>
      <c r="AV198" s="21"/>
      <c r="AW198" s="21"/>
      <c r="AX198" s="21"/>
      <c r="AY198" s="21"/>
      <c r="AZ198" s="21"/>
      <c r="BA198" s="21"/>
      <c r="BB198" s="21"/>
      <c r="BC198" s="21"/>
      <c r="BD198" s="198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94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8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31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0"/>
      <c r="BC200" s="20"/>
      <c r="BD200" s="20"/>
      <c r="BE200" s="182"/>
      <c r="BF200" s="23"/>
      <c r="BG200" s="20"/>
      <c r="BH200" s="20"/>
      <c r="BI200" s="29"/>
      <c r="BJ200" s="20"/>
      <c r="BK200" s="29"/>
      <c r="BL200" s="20"/>
      <c r="BM200" s="20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231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8"/>
      <c r="BE201" s="182"/>
      <c r="BF201" s="23"/>
      <c r="BG201" s="20"/>
      <c r="BH201" s="20"/>
      <c r="BI201" s="29"/>
      <c r="BJ201" s="20"/>
      <c r="BK201" s="29"/>
      <c r="BL201" s="20"/>
      <c r="BM201" s="20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8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0"/>
      <c r="BC202" s="20"/>
      <c r="BD202" s="198"/>
      <c r="BE202" s="23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8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18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0"/>
      <c r="BC203" s="20"/>
      <c r="BD203" s="198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77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0"/>
      <c r="BC204" s="20"/>
      <c r="BD204" s="198"/>
      <c r="BE204" s="23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77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8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77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8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67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0"/>
      <c r="BC207" s="20"/>
      <c r="BD207" s="198"/>
      <c r="BE207" s="23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67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18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8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67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18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8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408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0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0"/>
      <c r="AJ210" s="20"/>
      <c r="AK210" s="21"/>
      <c r="AL210" s="198"/>
      <c r="AM210" s="20"/>
      <c r="AN210" s="20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8"/>
      <c r="BE210" s="23"/>
      <c r="BF210" s="20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38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181"/>
      <c r="AE211" s="21"/>
      <c r="AF211" s="21"/>
      <c r="AG211" s="21"/>
      <c r="AH211" s="20"/>
      <c r="AI211" s="20"/>
      <c r="AJ211" s="20"/>
      <c r="AK211" s="21"/>
      <c r="AL211" s="198"/>
      <c r="AM211" s="20"/>
      <c r="AN211" s="20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8"/>
      <c r="BE211" s="23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53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0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181"/>
      <c r="AE212" s="21"/>
      <c r="AF212" s="21"/>
      <c r="AG212" s="21"/>
      <c r="AH212" s="20"/>
      <c r="AI212" s="20"/>
      <c r="AJ212" s="20"/>
      <c r="AK212" s="21"/>
      <c r="AL212" s="198"/>
      <c r="AM212" s="20"/>
      <c r="AN212" s="20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8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408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198"/>
      <c r="O213" s="20"/>
      <c r="P213" s="20"/>
      <c r="Q213" s="20"/>
      <c r="R213" s="20"/>
      <c r="S213" s="20"/>
      <c r="T213" s="20"/>
      <c r="U213" s="20"/>
      <c r="V213" s="21"/>
      <c r="W213" s="21"/>
      <c r="X213" s="21"/>
      <c r="Y213" s="21"/>
      <c r="Z213" s="21"/>
      <c r="AA213" s="21"/>
      <c r="AB213" s="21"/>
      <c r="AC213" s="21"/>
      <c r="AD213" s="181"/>
      <c r="AE213" s="21"/>
      <c r="AF213" s="21"/>
      <c r="AG213" s="21"/>
      <c r="AH213" s="21"/>
      <c r="AI213" s="21"/>
      <c r="AJ213" s="21"/>
      <c r="AK213" s="21"/>
      <c r="AL213" s="18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8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408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198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198"/>
      <c r="AE214" s="23"/>
      <c r="AF214" s="23"/>
      <c r="AG214" s="23"/>
      <c r="AH214" s="20"/>
      <c r="AI214" s="21"/>
      <c r="AJ214" s="21"/>
      <c r="AK214" s="21"/>
      <c r="AL214" s="198"/>
      <c r="AM214" s="20"/>
      <c r="AN214" s="20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8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408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0"/>
      <c r="BC215" s="20"/>
      <c r="BD215" s="198"/>
      <c r="BE215" s="23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59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8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59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8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241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8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408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198"/>
      <c r="AE219" s="23"/>
      <c r="AF219" s="23"/>
      <c r="AG219" s="23"/>
      <c r="AH219" s="23"/>
      <c r="AI219" s="21"/>
      <c r="AJ219" s="21"/>
      <c r="AK219" s="21"/>
      <c r="AL219" s="198"/>
      <c r="AM219" s="20"/>
      <c r="AN219" s="20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8"/>
      <c r="BE219" s="23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63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198"/>
      <c r="O220" s="23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198"/>
      <c r="AE220" s="23"/>
      <c r="AF220" s="23"/>
      <c r="AG220" s="23"/>
      <c r="AH220" s="23"/>
      <c r="AI220" s="21"/>
      <c r="AJ220" s="21"/>
      <c r="AK220" s="21"/>
      <c r="AL220" s="198"/>
      <c r="AM220" s="20"/>
      <c r="AN220" s="20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8"/>
      <c r="BE220" s="20"/>
      <c r="BF220" s="20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409.6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3"/>
      <c r="AJ221" s="23"/>
      <c r="AK221" s="21"/>
      <c r="AL221" s="198"/>
      <c r="AM221" s="23"/>
      <c r="AN221" s="23"/>
      <c r="AO221" s="21"/>
      <c r="AP221" s="21"/>
      <c r="AQ221" s="21"/>
      <c r="AR221" s="21"/>
      <c r="AS221" s="21"/>
      <c r="AT221" s="198"/>
      <c r="AU221" s="23"/>
      <c r="AV221" s="21"/>
      <c r="AW221" s="21"/>
      <c r="AX221" s="21"/>
      <c r="AY221" s="21"/>
      <c r="AZ221" s="21"/>
      <c r="BA221" s="21"/>
      <c r="BB221" s="21"/>
      <c r="BC221" s="21"/>
      <c r="BD221" s="198"/>
      <c r="BE221" s="20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3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8"/>
      <c r="BE222" s="20"/>
      <c r="BF222" s="20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3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8"/>
      <c r="BE223" s="20"/>
      <c r="BF223" s="20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3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8"/>
      <c r="BE224" s="20"/>
      <c r="BF224" s="20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3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8"/>
      <c r="BE225" s="20"/>
      <c r="BF225" s="20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54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8"/>
      <c r="BE226" s="2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219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0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8"/>
      <c r="BE227" s="20"/>
      <c r="BF227" s="20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31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8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49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8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5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8"/>
      <c r="BE230" s="2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71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0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8"/>
      <c r="BE231" s="20"/>
      <c r="BF231" s="20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409.6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8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69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0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181"/>
      <c r="AU233" s="21"/>
      <c r="AV233" s="181"/>
      <c r="AW233" s="21"/>
      <c r="AX233" s="21"/>
      <c r="AY233" s="21"/>
      <c r="AZ233" s="21"/>
      <c r="BA233" s="21"/>
      <c r="BB233" s="21"/>
      <c r="BC233" s="21"/>
      <c r="BD233" s="198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34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181"/>
      <c r="AU234" s="21"/>
      <c r="AV234" s="181"/>
      <c r="AW234" s="21"/>
      <c r="AX234" s="21"/>
      <c r="AY234" s="21"/>
      <c r="AZ234" s="21"/>
      <c r="BA234" s="21"/>
      <c r="BB234" s="21"/>
      <c r="BC234" s="21"/>
      <c r="BD234" s="198"/>
      <c r="BE234" s="2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82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181"/>
      <c r="AU235" s="21"/>
      <c r="AV235" s="181"/>
      <c r="AW235" s="21"/>
      <c r="AX235" s="21"/>
      <c r="AY235" s="21"/>
      <c r="AZ235" s="21"/>
      <c r="BA235" s="21"/>
      <c r="BB235" s="21"/>
      <c r="BC235" s="21"/>
      <c r="BD235" s="198"/>
      <c r="BE235" s="198"/>
      <c r="BF235" s="20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57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181"/>
      <c r="AU236" s="21"/>
      <c r="AV236" s="181"/>
      <c r="AW236" s="21"/>
      <c r="AX236" s="21"/>
      <c r="AY236" s="21"/>
      <c r="AZ236" s="21"/>
      <c r="BA236" s="21"/>
      <c r="BB236" s="20"/>
      <c r="BC236" s="20"/>
      <c r="BD236" s="198"/>
      <c r="BE236" s="2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44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1"/>
      <c r="AM237" s="21"/>
      <c r="AN237" s="21"/>
      <c r="AO237" s="21"/>
      <c r="AP237" s="21"/>
      <c r="AQ237" s="21"/>
      <c r="AR237" s="21"/>
      <c r="AS237" s="21"/>
      <c r="AT237" s="181"/>
      <c r="AU237" s="21"/>
      <c r="AV237" s="181"/>
      <c r="AW237" s="21"/>
      <c r="AX237" s="21"/>
      <c r="AY237" s="21"/>
      <c r="AZ237" s="21"/>
      <c r="BA237" s="21"/>
      <c r="BB237" s="20"/>
      <c r="BC237" s="20"/>
      <c r="BD237" s="198"/>
      <c r="BE237" s="198"/>
      <c r="BF237" s="20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52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181"/>
      <c r="AU238" s="21"/>
      <c r="AV238" s="181"/>
      <c r="AW238" s="21"/>
      <c r="AX238" s="21"/>
      <c r="AY238" s="21"/>
      <c r="AZ238" s="21"/>
      <c r="BA238" s="21"/>
      <c r="BB238" s="21"/>
      <c r="BC238" s="21"/>
      <c r="BD238" s="198"/>
      <c r="BE238" s="2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6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1"/>
      <c r="AM239" s="21"/>
      <c r="AN239" s="21"/>
      <c r="AO239" s="21"/>
      <c r="AP239" s="21"/>
      <c r="AQ239" s="21"/>
      <c r="AR239" s="21"/>
      <c r="AS239" s="21"/>
      <c r="AT239" s="181"/>
      <c r="AU239" s="21"/>
      <c r="AV239" s="181"/>
      <c r="AW239" s="21"/>
      <c r="AX239" s="21"/>
      <c r="AY239" s="21"/>
      <c r="AZ239" s="21"/>
      <c r="BA239" s="21"/>
      <c r="BB239" s="21"/>
      <c r="BC239" s="21"/>
      <c r="BD239" s="198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54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181"/>
      <c r="AU240" s="21"/>
      <c r="AV240" s="181"/>
      <c r="AW240" s="21"/>
      <c r="AX240" s="21"/>
      <c r="AY240" s="21"/>
      <c r="AZ240" s="21"/>
      <c r="BA240" s="21"/>
      <c r="BB240" s="21"/>
      <c r="BC240" s="21"/>
      <c r="BD240" s="198"/>
      <c r="BE240" s="23"/>
      <c r="BF240" s="20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66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81"/>
      <c r="AM241" s="21"/>
      <c r="AN241" s="21"/>
      <c r="AO241" s="21"/>
      <c r="AP241" s="21"/>
      <c r="AQ241" s="21"/>
      <c r="AR241" s="21"/>
      <c r="AS241" s="21"/>
      <c r="AT241" s="181"/>
      <c r="AU241" s="21"/>
      <c r="AV241" s="181"/>
      <c r="AW241" s="21"/>
      <c r="AX241" s="21"/>
      <c r="AY241" s="21"/>
      <c r="AZ241" s="21"/>
      <c r="BA241" s="21"/>
      <c r="BB241" s="21"/>
      <c r="BC241" s="21"/>
      <c r="BD241" s="198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81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0"/>
      <c r="Q242" s="23"/>
      <c r="R242" s="23"/>
      <c r="S242" s="20"/>
      <c r="T242" s="20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181"/>
      <c r="AU242" s="21"/>
      <c r="AV242" s="181"/>
      <c r="AW242" s="21"/>
      <c r="AX242" s="21"/>
      <c r="AY242" s="21"/>
      <c r="AZ242" s="21"/>
      <c r="BA242" s="21"/>
      <c r="BB242" s="21"/>
      <c r="BC242" s="21"/>
      <c r="BD242" s="198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71" customFormat="1" ht="197.25" customHeight="1" x14ac:dyDescent="0.25">
      <c r="A243" s="17"/>
      <c r="B243" s="18"/>
      <c r="C243" s="18"/>
      <c r="D243" s="19"/>
      <c r="E243" s="19"/>
      <c r="F243" s="66"/>
      <c r="G243" s="18"/>
      <c r="H243" s="18"/>
      <c r="I243" s="18"/>
      <c r="J243" s="18"/>
      <c r="K243" s="18"/>
      <c r="L243" s="66"/>
      <c r="M243" s="66"/>
      <c r="N243" s="66"/>
      <c r="O243" s="19"/>
      <c r="P243" s="19"/>
      <c r="Q243" s="19"/>
      <c r="R243" s="19"/>
      <c r="S243" s="19"/>
      <c r="T243" s="19"/>
      <c r="U243" s="19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7"/>
      <c r="AH243" s="27"/>
      <c r="AI243" s="27"/>
      <c r="AJ243" s="27"/>
      <c r="AK243" s="27"/>
      <c r="AL243" s="27"/>
      <c r="AM243" s="27"/>
      <c r="AN243" s="27"/>
      <c r="AO243" s="27"/>
      <c r="AP243" s="27"/>
      <c r="AQ243" s="27"/>
      <c r="AR243" s="27"/>
      <c r="AS243" s="27"/>
      <c r="AT243" s="27"/>
      <c r="AU243" s="27"/>
      <c r="AV243" s="27"/>
      <c r="AW243" s="27"/>
      <c r="AX243" s="27"/>
      <c r="AY243" s="27"/>
      <c r="AZ243" s="27"/>
      <c r="BA243" s="27"/>
      <c r="BB243" s="27"/>
      <c r="BC243" s="27"/>
      <c r="BD243" s="183"/>
      <c r="BE243" s="183"/>
      <c r="BF243" s="66"/>
      <c r="BG243" s="66"/>
      <c r="BH243" s="66"/>
      <c r="BI243" s="28"/>
      <c r="BJ243" s="66"/>
      <c r="BK243" s="66"/>
      <c r="BL243" s="28"/>
      <c r="BM243" s="27"/>
      <c r="BN243" s="27"/>
      <c r="BO243" s="17"/>
      <c r="BP243" s="27"/>
      <c r="BQ243" s="27"/>
      <c r="BR243" s="28"/>
      <c r="BS243" s="28"/>
      <c r="BT243" s="17"/>
      <c r="BU243" s="70"/>
    </row>
    <row r="244" spans="1:73" s="22" customFormat="1" ht="136.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3"/>
      <c r="R244" s="23"/>
      <c r="S244" s="23"/>
      <c r="T244" s="23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8"/>
      <c r="BE244" s="198"/>
      <c r="BF244" s="20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43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0"/>
      <c r="P245" s="20"/>
      <c r="Q245" s="23"/>
      <c r="R245" s="23"/>
      <c r="S245" s="23"/>
      <c r="T245" s="23"/>
      <c r="U245" s="20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8"/>
      <c r="BE245" s="20"/>
      <c r="BF245" s="20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43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3"/>
      <c r="R246" s="23"/>
      <c r="S246" s="23"/>
      <c r="T246" s="23"/>
      <c r="U246" s="20"/>
      <c r="V246" s="21"/>
      <c r="W246" s="21"/>
      <c r="X246" s="21"/>
      <c r="Y246" s="21"/>
      <c r="Z246" s="21"/>
      <c r="AA246" s="21"/>
      <c r="AB246" s="21"/>
      <c r="AC246" s="21"/>
      <c r="AD246" s="181"/>
      <c r="AE246" s="21"/>
      <c r="AF246" s="21"/>
      <c r="AG246" s="21"/>
      <c r="AH246" s="21"/>
      <c r="AI246" s="21"/>
      <c r="AJ246" s="21"/>
      <c r="AK246" s="21"/>
      <c r="AL246" s="181"/>
      <c r="AM246" s="21"/>
      <c r="AN246" s="21"/>
      <c r="AO246" s="21"/>
      <c r="AP246" s="21"/>
      <c r="AQ246" s="21"/>
      <c r="AR246" s="21"/>
      <c r="AS246" s="21"/>
      <c r="AT246" s="181"/>
      <c r="AU246" s="21"/>
      <c r="AV246" s="181"/>
      <c r="AW246" s="21"/>
      <c r="AX246" s="21"/>
      <c r="AY246" s="21"/>
      <c r="AZ246" s="21"/>
      <c r="BA246" s="21"/>
      <c r="BB246" s="21"/>
      <c r="BC246" s="21"/>
      <c r="BD246" s="198"/>
      <c r="BE246" s="198"/>
      <c r="BF246" s="20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79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198"/>
      <c r="O247" s="28"/>
      <c r="P247" s="18"/>
      <c r="Q247" s="28"/>
      <c r="R247" s="28"/>
      <c r="S247" s="28"/>
      <c r="T247" s="28"/>
      <c r="U247" s="28"/>
      <c r="V247" s="21"/>
      <c r="W247" s="21"/>
      <c r="X247" s="21"/>
      <c r="Y247" s="21"/>
      <c r="Z247" s="21"/>
      <c r="AA247" s="21"/>
      <c r="AB247" s="21"/>
      <c r="AC247" s="21"/>
      <c r="AD247" s="181"/>
      <c r="AE247" s="21"/>
      <c r="AF247" s="21"/>
      <c r="AG247" s="21"/>
      <c r="AH247" s="20"/>
      <c r="AI247" s="29"/>
      <c r="AJ247" s="29"/>
      <c r="AK247" s="21"/>
      <c r="AL247" s="198"/>
      <c r="AM247" s="29"/>
      <c r="AN247" s="29"/>
      <c r="AO247" s="21"/>
      <c r="AP247" s="21"/>
      <c r="AQ247" s="21"/>
      <c r="AR247" s="21"/>
      <c r="AS247" s="21"/>
      <c r="AT247" s="198"/>
      <c r="AU247" s="29"/>
      <c r="AV247" s="198"/>
      <c r="AW247" s="29"/>
      <c r="AX247" s="21"/>
      <c r="AY247" s="21"/>
      <c r="AZ247" s="21"/>
      <c r="BA247" s="21"/>
      <c r="BB247" s="20"/>
      <c r="BC247" s="23"/>
      <c r="BD247" s="198"/>
      <c r="BE247" s="29"/>
      <c r="BF247" s="29"/>
      <c r="BG247" s="21"/>
      <c r="BH247" s="21"/>
      <c r="BI247" s="21"/>
      <c r="BJ247" s="21"/>
      <c r="BK247" s="21"/>
      <c r="BL247" s="21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64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9"/>
      <c r="P248" s="29"/>
      <c r="Q248" s="29"/>
      <c r="R248" s="29"/>
      <c r="S248" s="29"/>
      <c r="T248" s="29"/>
      <c r="U248" s="29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8"/>
      <c r="BE248" s="198"/>
      <c r="BF248" s="20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49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8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46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9"/>
      <c r="P250" s="29"/>
      <c r="Q250" s="29"/>
      <c r="R250" s="29"/>
      <c r="S250" s="29"/>
      <c r="T250" s="29"/>
      <c r="U250" s="29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181"/>
      <c r="AU250" s="21"/>
      <c r="AV250" s="181"/>
      <c r="AW250" s="21"/>
      <c r="AX250" s="21"/>
      <c r="AY250" s="21"/>
      <c r="AZ250" s="21"/>
      <c r="BA250" s="21"/>
      <c r="BB250" s="20"/>
      <c r="BC250" s="29"/>
      <c r="BD250" s="29"/>
      <c r="BE250" s="29"/>
      <c r="BF250" s="29"/>
      <c r="BG250" s="21"/>
      <c r="BH250" s="21"/>
      <c r="BI250" s="21"/>
      <c r="BJ250" s="21"/>
      <c r="BK250" s="21"/>
      <c r="BL250" s="21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92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0"/>
      <c r="AE251" s="23"/>
      <c r="AF251" s="23"/>
      <c r="AG251" s="23"/>
      <c r="AH251" s="23"/>
      <c r="AI251" s="29"/>
      <c r="AJ251" s="29"/>
      <c r="AK251" s="21"/>
      <c r="AL251" s="198"/>
      <c r="AM251" s="23"/>
      <c r="AN251" s="23"/>
      <c r="AO251" s="21"/>
      <c r="AP251" s="21"/>
      <c r="AQ251" s="21"/>
      <c r="AR251" s="21"/>
      <c r="AS251" s="21"/>
      <c r="AT251" s="198"/>
      <c r="AU251" s="23"/>
      <c r="AV251" s="198"/>
      <c r="AW251" s="23"/>
      <c r="AX251" s="21"/>
      <c r="AY251" s="21"/>
      <c r="AZ251" s="21"/>
      <c r="BA251" s="21"/>
      <c r="BB251" s="20"/>
      <c r="BC251" s="23"/>
      <c r="BD251" s="198"/>
      <c r="BE251" s="23"/>
      <c r="BF251" s="23"/>
      <c r="BG251" s="21"/>
      <c r="BH251" s="21"/>
      <c r="BI251" s="21"/>
      <c r="BJ251" s="21"/>
      <c r="BK251" s="21"/>
      <c r="BL251" s="21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23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0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181"/>
      <c r="AE252" s="21"/>
      <c r="AF252" s="21"/>
      <c r="AG252" s="21"/>
      <c r="AH252" s="20"/>
      <c r="AI252" s="29"/>
      <c r="AJ252" s="29"/>
      <c r="AK252" s="21"/>
      <c r="AL252" s="198"/>
      <c r="AM252" s="29"/>
      <c r="AN252" s="29"/>
      <c r="AO252" s="21"/>
      <c r="AP252" s="21"/>
      <c r="AQ252" s="21"/>
      <c r="AR252" s="21"/>
      <c r="AS252" s="21"/>
      <c r="AT252" s="198"/>
      <c r="AU252" s="29"/>
      <c r="AV252" s="198"/>
      <c r="AW252" s="29"/>
      <c r="AX252" s="21"/>
      <c r="AY252" s="21"/>
      <c r="AZ252" s="21"/>
      <c r="BA252" s="21"/>
      <c r="BB252" s="20"/>
      <c r="BC252" s="23"/>
      <c r="BD252" s="198"/>
      <c r="BE252" s="23"/>
      <c r="BF252" s="23"/>
      <c r="BG252" s="21"/>
      <c r="BH252" s="21"/>
      <c r="BI252" s="21"/>
      <c r="BJ252" s="21"/>
      <c r="BK252" s="21"/>
      <c r="BL252" s="21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23.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198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181"/>
      <c r="AE253" s="21"/>
      <c r="AF253" s="21"/>
      <c r="AG253" s="21"/>
      <c r="AH253" s="20"/>
      <c r="AI253" s="29"/>
      <c r="AJ253" s="29"/>
      <c r="AK253" s="21"/>
      <c r="AL253" s="198"/>
      <c r="AM253" s="29"/>
      <c r="AN253" s="29"/>
      <c r="AO253" s="21"/>
      <c r="AP253" s="21"/>
      <c r="AQ253" s="21"/>
      <c r="AR253" s="21"/>
      <c r="AS253" s="21"/>
      <c r="AT253" s="198"/>
      <c r="AU253" s="29"/>
      <c r="AV253" s="198"/>
      <c r="AW253" s="29"/>
      <c r="AX253" s="21"/>
      <c r="AY253" s="21"/>
      <c r="AZ253" s="21"/>
      <c r="BA253" s="21"/>
      <c r="BB253" s="20"/>
      <c r="BC253" s="23"/>
      <c r="BD253" s="198"/>
      <c r="BE253" s="29"/>
      <c r="BF253" s="29"/>
      <c r="BG253" s="21"/>
      <c r="BH253" s="21"/>
      <c r="BI253" s="21"/>
      <c r="BJ253" s="21"/>
      <c r="BK253" s="21"/>
      <c r="BL253" s="21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408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181"/>
      <c r="AE254" s="21"/>
      <c r="AF254" s="21"/>
      <c r="AG254" s="21"/>
      <c r="AH254" s="20"/>
      <c r="AI254" s="29"/>
      <c r="AJ254" s="29"/>
      <c r="AK254" s="21"/>
      <c r="AL254" s="198"/>
      <c r="AM254" s="29"/>
      <c r="AN254" s="29"/>
      <c r="AO254" s="21"/>
      <c r="AP254" s="21"/>
      <c r="AQ254" s="21"/>
      <c r="AR254" s="21"/>
      <c r="AS254" s="21"/>
      <c r="AT254" s="198"/>
      <c r="AU254" s="29"/>
      <c r="AV254" s="198"/>
      <c r="AW254" s="29"/>
      <c r="AX254" s="21"/>
      <c r="AY254" s="21"/>
      <c r="AZ254" s="21"/>
      <c r="BA254" s="21"/>
      <c r="BB254" s="20"/>
      <c r="BC254" s="23"/>
      <c r="BD254" s="198"/>
      <c r="BE254" s="23"/>
      <c r="BF254" s="23"/>
      <c r="BG254" s="21"/>
      <c r="BH254" s="21"/>
      <c r="BI254" s="21"/>
      <c r="BJ254" s="21"/>
      <c r="BK254" s="21"/>
      <c r="BL254" s="21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86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181"/>
      <c r="AE255" s="21"/>
      <c r="AF255" s="21"/>
      <c r="AG255" s="21"/>
      <c r="AH255" s="20"/>
      <c r="AI255" s="29"/>
      <c r="AJ255" s="29"/>
      <c r="AK255" s="21"/>
      <c r="AL255" s="198"/>
      <c r="AM255" s="29"/>
      <c r="AN255" s="29"/>
      <c r="AO255" s="21"/>
      <c r="AP255" s="21"/>
      <c r="AQ255" s="21"/>
      <c r="AR255" s="21"/>
      <c r="AS255" s="21"/>
      <c r="AT255" s="198"/>
      <c r="AU255" s="29"/>
      <c r="AV255" s="198"/>
      <c r="AW255" s="29"/>
      <c r="AX255" s="21"/>
      <c r="AY255" s="21"/>
      <c r="AZ255" s="21"/>
      <c r="BA255" s="21"/>
      <c r="BB255" s="20"/>
      <c r="BC255" s="23"/>
      <c r="BD255" s="198"/>
      <c r="BE255" s="29"/>
      <c r="BF255" s="29"/>
      <c r="BG255" s="21"/>
      <c r="BH255" s="21"/>
      <c r="BI255" s="21"/>
      <c r="BJ255" s="21"/>
      <c r="BK255" s="21"/>
      <c r="BL255" s="21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409.6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198"/>
      <c r="O256" s="28"/>
      <c r="P256" s="18"/>
      <c r="Q256" s="28"/>
      <c r="R256" s="28"/>
      <c r="S256" s="28"/>
      <c r="T256" s="28"/>
      <c r="U256" s="28"/>
      <c r="V256" s="21"/>
      <c r="W256" s="21"/>
      <c r="X256" s="21"/>
      <c r="Y256" s="21"/>
      <c r="Z256" s="21"/>
      <c r="AA256" s="21"/>
      <c r="AB256" s="21"/>
      <c r="AC256" s="21"/>
      <c r="AD256" s="181"/>
      <c r="AE256" s="21"/>
      <c r="AF256" s="21"/>
      <c r="AG256" s="21"/>
      <c r="AH256" s="20"/>
      <c r="AI256" s="29"/>
      <c r="AJ256" s="29"/>
      <c r="AK256" s="21"/>
      <c r="AL256" s="198"/>
      <c r="AM256" s="29"/>
      <c r="AN256" s="29"/>
      <c r="AO256" s="21"/>
      <c r="AP256" s="21"/>
      <c r="AQ256" s="21"/>
      <c r="AR256" s="21"/>
      <c r="AS256" s="21"/>
      <c r="AT256" s="198"/>
      <c r="AU256" s="29"/>
      <c r="AV256" s="198"/>
      <c r="AW256" s="29"/>
      <c r="AX256" s="21"/>
      <c r="AY256" s="21"/>
      <c r="AZ256" s="21"/>
      <c r="BA256" s="21"/>
      <c r="BB256" s="20"/>
      <c r="BC256" s="23"/>
      <c r="BD256" s="198"/>
      <c r="BE256" s="29"/>
      <c r="BF256" s="29"/>
      <c r="BG256" s="21"/>
      <c r="BH256" s="21"/>
      <c r="BI256" s="21"/>
      <c r="BJ256" s="21"/>
      <c r="BK256" s="21"/>
      <c r="BL256" s="21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16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198"/>
      <c r="O257" s="28"/>
      <c r="P257" s="18"/>
      <c r="Q257" s="28"/>
      <c r="R257" s="28"/>
      <c r="S257" s="28"/>
      <c r="T257" s="28"/>
      <c r="U257" s="28"/>
      <c r="V257" s="21"/>
      <c r="W257" s="21"/>
      <c r="X257" s="21"/>
      <c r="Y257" s="21"/>
      <c r="Z257" s="21"/>
      <c r="AA257" s="21"/>
      <c r="AB257" s="21"/>
      <c r="AC257" s="21"/>
      <c r="AD257" s="181"/>
      <c r="AE257" s="21"/>
      <c r="AF257" s="21"/>
      <c r="AG257" s="21"/>
      <c r="AH257" s="20"/>
      <c r="AI257" s="29"/>
      <c r="AJ257" s="29"/>
      <c r="AK257" s="21"/>
      <c r="AL257" s="198"/>
      <c r="AM257" s="29"/>
      <c r="AN257" s="29"/>
      <c r="AO257" s="21"/>
      <c r="AP257" s="21"/>
      <c r="AQ257" s="21"/>
      <c r="AR257" s="21"/>
      <c r="AS257" s="21"/>
      <c r="AT257" s="198"/>
      <c r="AU257" s="29"/>
      <c r="AV257" s="198"/>
      <c r="AW257" s="29"/>
      <c r="AX257" s="21"/>
      <c r="AY257" s="21"/>
      <c r="AZ257" s="21"/>
      <c r="BA257" s="21"/>
      <c r="BB257" s="20"/>
      <c r="BC257" s="23"/>
      <c r="BD257" s="198"/>
      <c r="BE257" s="29"/>
      <c r="BF257" s="29"/>
      <c r="BG257" s="21"/>
      <c r="BH257" s="21"/>
      <c r="BI257" s="21"/>
      <c r="BJ257" s="21"/>
      <c r="BK257" s="21"/>
      <c r="BL257" s="21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54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198"/>
      <c r="AE258" s="29"/>
      <c r="AF258" s="29"/>
      <c r="AG258" s="29"/>
      <c r="AH258" s="29"/>
      <c r="AI258" s="21"/>
      <c r="AJ258" s="21"/>
      <c r="AK258" s="21"/>
      <c r="AL258" s="198"/>
      <c r="AM258" s="29"/>
      <c r="AN258" s="29"/>
      <c r="AO258" s="21"/>
      <c r="AP258" s="21"/>
      <c r="AQ258" s="21"/>
      <c r="AR258" s="21"/>
      <c r="AS258" s="21"/>
      <c r="AT258" s="198"/>
      <c r="AU258" s="29"/>
      <c r="AV258" s="198"/>
      <c r="AW258" s="29"/>
      <c r="AX258" s="21"/>
      <c r="AY258" s="21"/>
      <c r="AZ258" s="21"/>
      <c r="BA258" s="21"/>
      <c r="BB258" s="20"/>
      <c r="BC258" s="23"/>
      <c r="BD258" s="198"/>
      <c r="BE258" s="23"/>
      <c r="BF258" s="23"/>
      <c r="BG258" s="21"/>
      <c r="BH258" s="21"/>
      <c r="BI258" s="21"/>
      <c r="BJ258" s="21"/>
      <c r="BK258" s="21"/>
      <c r="BL258" s="21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47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198"/>
      <c r="O259" s="23"/>
      <c r="P259" s="23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198"/>
      <c r="AE259" s="29"/>
      <c r="AF259" s="29"/>
      <c r="AG259" s="29"/>
      <c r="AH259" s="29"/>
      <c r="AI259" s="21"/>
      <c r="AJ259" s="21"/>
      <c r="AK259" s="21"/>
      <c r="AL259" s="198"/>
      <c r="AM259" s="29"/>
      <c r="AN259" s="29"/>
      <c r="AO259" s="21"/>
      <c r="AP259" s="21"/>
      <c r="AQ259" s="21"/>
      <c r="AR259" s="21"/>
      <c r="AS259" s="21"/>
      <c r="AT259" s="198"/>
      <c r="AU259" s="29"/>
      <c r="AV259" s="198"/>
      <c r="AW259" s="29"/>
      <c r="AX259" s="21"/>
      <c r="AY259" s="21"/>
      <c r="AZ259" s="21"/>
      <c r="BA259" s="21"/>
      <c r="BB259" s="20"/>
      <c r="BC259" s="23"/>
      <c r="BD259" s="198"/>
      <c r="BE259" s="29"/>
      <c r="BF259" s="29"/>
      <c r="BG259" s="21"/>
      <c r="BH259" s="21"/>
      <c r="BI259" s="21"/>
      <c r="BJ259" s="21"/>
      <c r="BK259" s="21"/>
      <c r="BL259" s="21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44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198"/>
      <c r="AE260" s="63"/>
      <c r="AF260" s="63"/>
      <c r="AG260" s="63"/>
      <c r="AH260" s="63"/>
      <c r="AI260" s="21"/>
      <c r="AJ260" s="21"/>
      <c r="AK260" s="21"/>
      <c r="AL260" s="198"/>
      <c r="AM260" s="63"/>
      <c r="AN260" s="63"/>
      <c r="AO260" s="21"/>
      <c r="AP260" s="21"/>
      <c r="AQ260" s="21"/>
      <c r="AR260" s="21"/>
      <c r="AS260" s="21"/>
      <c r="AT260" s="198"/>
      <c r="AU260" s="29"/>
      <c r="AV260" s="198"/>
      <c r="AW260" s="23"/>
      <c r="AX260" s="21"/>
      <c r="AY260" s="21"/>
      <c r="AZ260" s="21"/>
      <c r="BA260" s="21"/>
      <c r="BB260" s="20"/>
      <c r="BC260" s="23"/>
      <c r="BD260" s="198"/>
      <c r="BE260" s="23"/>
      <c r="BF260" s="23"/>
      <c r="BG260" s="21"/>
      <c r="BH260" s="20"/>
      <c r="BI260" s="23"/>
      <c r="BJ260" s="20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44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0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198"/>
      <c r="AE261" s="63"/>
      <c r="AF261" s="63"/>
      <c r="AG261" s="63"/>
      <c r="AH261" s="63"/>
      <c r="AI261" s="21"/>
      <c r="AJ261" s="21"/>
      <c r="AK261" s="21"/>
      <c r="AL261" s="198"/>
      <c r="AM261" s="63"/>
      <c r="AN261" s="63"/>
      <c r="AO261" s="21"/>
      <c r="AP261" s="21"/>
      <c r="AQ261" s="21"/>
      <c r="AR261" s="21"/>
      <c r="AS261" s="21"/>
      <c r="AT261" s="198"/>
      <c r="AU261" s="29"/>
      <c r="AV261" s="198"/>
      <c r="AW261" s="23"/>
      <c r="AX261" s="21"/>
      <c r="AY261" s="21"/>
      <c r="AZ261" s="21"/>
      <c r="BA261" s="21"/>
      <c r="BB261" s="20"/>
      <c r="BC261" s="23"/>
      <c r="BD261" s="198"/>
      <c r="BE261" s="23"/>
      <c r="BF261" s="23"/>
      <c r="BG261" s="21"/>
      <c r="BH261" s="21"/>
      <c r="BI261" s="21"/>
      <c r="BJ261" s="21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44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198"/>
      <c r="AE262" s="63"/>
      <c r="AF262" s="63"/>
      <c r="AG262" s="63"/>
      <c r="AH262" s="63"/>
      <c r="AI262" s="21"/>
      <c r="AJ262" s="21"/>
      <c r="AK262" s="21"/>
      <c r="AL262" s="198"/>
      <c r="AM262" s="63"/>
      <c r="AN262" s="63"/>
      <c r="AO262" s="21"/>
      <c r="AP262" s="21"/>
      <c r="AQ262" s="21"/>
      <c r="AR262" s="21"/>
      <c r="AS262" s="21"/>
      <c r="AT262" s="198"/>
      <c r="AU262" s="29"/>
      <c r="AV262" s="198"/>
      <c r="AW262" s="23"/>
      <c r="AX262" s="21"/>
      <c r="AY262" s="21"/>
      <c r="AZ262" s="21"/>
      <c r="BA262" s="21"/>
      <c r="BB262" s="20"/>
      <c r="BC262" s="23"/>
      <c r="BD262" s="198"/>
      <c r="BE262" s="23"/>
      <c r="BF262" s="23"/>
      <c r="BG262" s="21"/>
      <c r="BH262" s="20"/>
      <c r="BI262" s="23"/>
      <c r="BJ262" s="23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44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198"/>
      <c r="AE263" s="63"/>
      <c r="AF263" s="63"/>
      <c r="AG263" s="63"/>
      <c r="AH263" s="63"/>
      <c r="AI263" s="21"/>
      <c r="AJ263" s="21"/>
      <c r="AK263" s="21"/>
      <c r="AL263" s="198"/>
      <c r="AM263" s="63"/>
      <c r="AN263" s="63"/>
      <c r="AO263" s="21"/>
      <c r="AP263" s="21"/>
      <c r="AQ263" s="21"/>
      <c r="AR263" s="21"/>
      <c r="AS263" s="21"/>
      <c r="AT263" s="198"/>
      <c r="AU263" s="29"/>
      <c r="AV263" s="198"/>
      <c r="AW263" s="23"/>
      <c r="AX263" s="21"/>
      <c r="AY263" s="21"/>
      <c r="AZ263" s="21"/>
      <c r="BA263" s="21"/>
      <c r="BB263" s="20"/>
      <c r="BC263" s="23"/>
      <c r="BD263" s="198"/>
      <c r="BE263" s="23"/>
      <c r="BF263" s="23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408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0"/>
      <c r="R264" s="20"/>
      <c r="S264" s="20"/>
      <c r="T264" s="20"/>
      <c r="U264" s="23"/>
      <c r="V264" s="21"/>
      <c r="W264" s="21"/>
      <c r="X264" s="21"/>
      <c r="Y264" s="21"/>
      <c r="Z264" s="21"/>
      <c r="AA264" s="21"/>
      <c r="AB264" s="21"/>
      <c r="AC264" s="21"/>
      <c r="AD264" s="198"/>
      <c r="AE264" s="63"/>
      <c r="AF264" s="63"/>
      <c r="AG264" s="63"/>
      <c r="AH264" s="63"/>
      <c r="AI264" s="21"/>
      <c r="AJ264" s="21"/>
      <c r="AK264" s="21"/>
      <c r="AL264" s="198"/>
      <c r="AM264" s="63"/>
      <c r="AN264" s="63"/>
      <c r="AO264" s="21"/>
      <c r="AP264" s="21"/>
      <c r="AQ264" s="21"/>
      <c r="AR264" s="21"/>
      <c r="AS264" s="21"/>
      <c r="AT264" s="198"/>
      <c r="AU264" s="29"/>
      <c r="AV264" s="198"/>
      <c r="AW264" s="23"/>
      <c r="AX264" s="21"/>
      <c r="AY264" s="21"/>
      <c r="AZ264" s="21"/>
      <c r="BA264" s="21"/>
      <c r="BB264" s="20"/>
      <c r="BC264" s="23"/>
      <c r="BD264" s="198"/>
      <c r="BE264" s="23"/>
      <c r="BF264" s="20"/>
      <c r="BG264" s="21"/>
      <c r="BH264" s="21"/>
      <c r="BI264" s="21"/>
      <c r="BJ264" s="21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46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198"/>
      <c r="AE265" s="63"/>
      <c r="AF265" s="63"/>
      <c r="AG265" s="63"/>
      <c r="AH265" s="63"/>
      <c r="AI265" s="21"/>
      <c r="AJ265" s="21"/>
      <c r="AK265" s="21"/>
      <c r="AL265" s="198"/>
      <c r="AM265" s="63"/>
      <c r="AN265" s="63"/>
      <c r="AO265" s="21"/>
      <c r="AP265" s="21"/>
      <c r="AQ265" s="21"/>
      <c r="AR265" s="21"/>
      <c r="AS265" s="21"/>
      <c r="AT265" s="198"/>
      <c r="AU265" s="29"/>
      <c r="AV265" s="198"/>
      <c r="AW265" s="23"/>
      <c r="AX265" s="21"/>
      <c r="AY265" s="21"/>
      <c r="AZ265" s="21"/>
      <c r="BA265" s="21"/>
      <c r="BB265" s="20"/>
      <c r="BC265" s="23"/>
      <c r="BD265" s="198"/>
      <c r="BE265" s="23"/>
      <c r="BF265" s="20"/>
      <c r="BG265" s="21"/>
      <c r="BH265" s="20"/>
      <c r="BI265" s="23"/>
      <c r="BJ265" s="23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58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198"/>
      <c r="AE266" s="63"/>
      <c r="AF266" s="63"/>
      <c r="AG266" s="63"/>
      <c r="AH266" s="20"/>
      <c r="AI266" s="21"/>
      <c r="AJ266" s="21"/>
      <c r="AK266" s="21"/>
      <c r="AL266" s="198"/>
      <c r="AM266" s="63"/>
      <c r="AN266" s="20"/>
      <c r="AO266" s="21"/>
      <c r="AP266" s="21"/>
      <c r="AQ266" s="21"/>
      <c r="AR266" s="21"/>
      <c r="AS266" s="21"/>
      <c r="AT266" s="198"/>
      <c r="AU266" s="23"/>
      <c r="AV266" s="198"/>
      <c r="AW266" s="23"/>
      <c r="AX266" s="21"/>
      <c r="AY266" s="21"/>
      <c r="AZ266" s="21"/>
      <c r="BA266" s="21"/>
      <c r="BB266" s="20"/>
      <c r="BC266" s="23"/>
      <c r="BD266" s="198"/>
      <c r="BE266" s="23"/>
      <c r="BF266" s="20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01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198"/>
      <c r="O267" s="29"/>
      <c r="P267" s="29"/>
      <c r="Q267" s="29"/>
      <c r="R267" s="29"/>
      <c r="S267" s="29"/>
      <c r="T267" s="29"/>
      <c r="U267" s="29"/>
      <c r="V267" s="21"/>
      <c r="W267" s="21"/>
      <c r="X267" s="21"/>
      <c r="Y267" s="21"/>
      <c r="Z267" s="21"/>
      <c r="AA267" s="21"/>
      <c r="AB267" s="21"/>
      <c r="AC267" s="21"/>
      <c r="AD267" s="198"/>
      <c r="AE267" s="63"/>
      <c r="AF267" s="63"/>
      <c r="AG267" s="63"/>
      <c r="AH267" s="20"/>
      <c r="AI267" s="21"/>
      <c r="AJ267" s="21"/>
      <c r="AK267" s="21"/>
      <c r="AL267" s="198"/>
      <c r="AM267" s="63"/>
      <c r="AN267" s="20"/>
      <c r="AO267" s="21"/>
      <c r="AP267" s="21"/>
      <c r="AQ267" s="21"/>
      <c r="AR267" s="21"/>
      <c r="AS267" s="21"/>
      <c r="AT267" s="198"/>
      <c r="AU267" s="23"/>
      <c r="AV267" s="198"/>
      <c r="AW267" s="23"/>
      <c r="AX267" s="21"/>
      <c r="AY267" s="21"/>
      <c r="AZ267" s="21"/>
      <c r="BA267" s="21"/>
      <c r="BB267" s="20"/>
      <c r="BC267" s="23"/>
      <c r="BD267" s="198"/>
      <c r="BE267" s="23"/>
      <c r="BF267" s="20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1.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198"/>
      <c r="AE268" s="63"/>
      <c r="AF268" s="63"/>
      <c r="AG268" s="63"/>
      <c r="AH268" s="20"/>
      <c r="AI268" s="21"/>
      <c r="AJ268" s="21"/>
      <c r="AK268" s="21"/>
      <c r="AL268" s="198"/>
      <c r="AM268" s="63"/>
      <c r="AN268" s="20"/>
      <c r="AO268" s="21"/>
      <c r="AP268" s="21"/>
      <c r="AQ268" s="21"/>
      <c r="AR268" s="21"/>
      <c r="AS268" s="21"/>
      <c r="AT268" s="198"/>
      <c r="AU268" s="23"/>
      <c r="AV268" s="198"/>
      <c r="AW268" s="23"/>
      <c r="AX268" s="21"/>
      <c r="AY268" s="21"/>
      <c r="AZ268" s="21"/>
      <c r="BA268" s="21"/>
      <c r="BB268" s="20"/>
      <c r="BC268" s="23"/>
      <c r="BD268" s="198"/>
      <c r="BE268" s="23"/>
      <c r="BF268" s="23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1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8"/>
      <c r="O269" s="28"/>
      <c r="P269" s="18"/>
      <c r="Q269" s="28"/>
      <c r="R269" s="28"/>
      <c r="S269" s="28"/>
      <c r="T269" s="28"/>
      <c r="U269" s="28"/>
      <c r="V269" s="21"/>
      <c r="W269" s="21"/>
      <c r="X269" s="21"/>
      <c r="Y269" s="21"/>
      <c r="Z269" s="21"/>
      <c r="AA269" s="21"/>
      <c r="AB269" s="21"/>
      <c r="AC269" s="21"/>
      <c r="AD269" s="198"/>
      <c r="AE269" s="63"/>
      <c r="AF269" s="63"/>
      <c r="AG269" s="63"/>
      <c r="AH269" s="20"/>
      <c r="AI269" s="21"/>
      <c r="AJ269" s="21"/>
      <c r="AK269" s="21"/>
      <c r="AL269" s="198"/>
      <c r="AM269" s="63"/>
      <c r="AN269" s="20"/>
      <c r="AO269" s="21"/>
      <c r="AP269" s="21"/>
      <c r="AQ269" s="21"/>
      <c r="AR269" s="21"/>
      <c r="AS269" s="21"/>
      <c r="AT269" s="198"/>
      <c r="AU269" s="23"/>
      <c r="AV269" s="198"/>
      <c r="AW269" s="23"/>
      <c r="AX269" s="21"/>
      <c r="AY269" s="21"/>
      <c r="AZ269" s="21"/>
      <c r="BA269" s="21"/>
      <c r="BB269" s="20"/>
      <c r="BC269" s="23"/>
      <c r="BD269" s="198"/>
      <c r="BE269" s="23"/>
      <c r="BF269" s="20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47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198"/>
      <c r="O270" s="23"/>
      <c r="P270" s="23"/>
      <c r="Q270" s="23"/>
      <c r="R270" s="23"/>
      <c r="S270" s="23"/>
      <c r="T270" s="23"/>
      <c r="U270" s="28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1"/>
      <c r="AM270" s="21"/>
      <c r="AN270" s="21"/>
      <c r="AO270" s="21"/>
      <c r="AP270" s="21"/>
      <c r="AQ270" s="21"/>
      <c r="AR270" s="21"/>
      <c r="AS270" s="21"/>
      <c r="AT270" s="181"/>
      <c r="AU270" s="21"/>
      <c r="AV270" s="181"/>
      <c r="AW270" s="21"/>
      <c r="AX270" s="21"/>
      <c r="AY270" s="21"/>
      <c r="AZ270" s="21"/>
      <c r="BA270" s="21"/>
      <c r="BB270" s="20"/>
      <c r="BC270" s="23"/>
      <c r="BD270" s="198"/>
      <c r="BE270" s="23"/>
      <c r="BF270" s="20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71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198"/>
      <c r="O271" s="28"/>
      <c r="P271" s="18"/>
      <c r="Q271" s="28"/>
      <c r="R271" s="28"/>
      <c r="S271" s="28"/>
      <c r="T271" s="28"/>
      <c r="U271" s="28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181"/>
      <c r="AU271" s="21"/>
      <c r="AV271" s="181"/>
      <c r="AW271" s="21"/>
      <c r="AX271" s="21"/>
      <c r="AY271" s="21"/>
      <c r="AZ271" s="21"/>
      <c r="BA271" s="21"/>
      <c r="BB271" s="20"/>
      <c r="BC271" s="23"/>
      <c r="BD271" s="198"/>
      <c r="BE271" s="23"/>
      <c r="BF271" s="20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61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198"/>
      <c r="O272" s="28"/>
      <c r="P272" s="18"/>
      <c r="Q272" s="28"/>
      <c r="R272" s="28"/>
      <c r="S272" s="28"/>
      <c r="T272" s="28"/>
      <c r="U272" s="28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181"/>
      <c r="AU272" s="21"/>
      <c r="AV272" s="181"/>
      <c r="AW272" s="21"/>
      <c r="AX272" s="21"/>
      <c r="AY272" s="21"/>
      <c r="AZ272" s="21"/>
      <c r="BA272" s="21"/>
      <c r="BB272" s="20"/>
      <c r="BC272" s="23"/>
      <c r="BD272" s="198"/>
      <c r="BE272" s="23"/>
      <c r="BF272" s="20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04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1"/>
      <c r="AM273" s="21"/>
      <c r="AN273" s="21"/>
      <c r="AO273" s="21"/>
      <c r="AP273" s="21"/>
      <c r="AQ273" s="21"/>
      <c r="AR273" s="21"/>
      <c r="AS273" s="21"/>
      <c r="AT273" s="181"/>
      <c r="AU273" s="21"/>
      <c r="AV273" s="181"/>
      <c r="AW273" s="21"/>
      <c r="AX273" s="21"/>
      <c r="AY273" s="21"/>
      <c r="AZ273" s="21"/>
      <c r="BA273" s="21"/>
      <c r="BB273" s="20"/>
      <c r="BC273" s="23"/>
      <c r="BD273" s="198"/>
      <c r="BE273" s="20"/>
      <c r="BF273" s="20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04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198"/>
      <c r="O274" s="20"/>
      <c r="P274" s="20"/>
      <c r="Q274" s="20"/>
      <c r="R274" s="20"/>
      <c r="S274" s="20"/>
      <c r="T274" s="20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1"/>
      <c r="AM274" s="21"/>
      <c r="AN274" s="21"/>
      <c r="AO274" s="21"/>
      <c r="AP274" s="21"/>
      <c r="AQ274" s="21"/>
      <c r="AR274" s="21"/>
      <c r="AS274" s="21"/>
      <c r="AT274" s="181"/>
      <c r="AU274" s="21"/>
      <c r="AV274" s="181"/>
      <c r="AW274" s="21"/>
      <c r="AX274" s="21"/>
      <c r="AY274" s="21"/>
      <c r="AZ274" s="21"/>
      <c r="BA274" s="21"/>
      <c r="BB274" s="20"/>
      <c r="BC274" s="23"/>
      <c r="BD274" s="198"/>
      <c r="BE274" s="23"/>
      <c r="BF274" s="20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04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198"/>
      <c r="O275" s="28"/>
      <c r="P275" s="18"/>
      <c r="Q275" s="28"/>
      <c r="R275" s="28"/>
      <c r="S275" s="28"/>
      <c r="T275" s="28"/>
      <c r="U275" s="28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181"/>
      <c r="AW275" s="21"/>
      <c r="AX275" s="21"/>
      <c r="AY275" s="21"/>
      <c r="AZ275" s="21"/>
      <c r="BA275" s="21"/>
      <c r="BB275" s="20"/>
      <c r="BC275" s="23"/>
      <c r="BD275" s="198"/>
      <c r="BE275" s="23"/>
      <c r="BF275" s="20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83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181"/>
      <c r="AU276" s="21"/>
      <c r="AV276" s="181"/>
      <c r="AW276" s="21"/>
      <c r="AX276" s="21"/>
      <c r="AY276" s="21"/>
      <c r="AZ276" s="21"/>
      <c r="BA276" s="21"/>
      <c r="BB276" s="20"/>
      <c r="BC276" s="23"/>
      <c r="BD276" s="198"/>
      <c r="BE276" s="23"/>
      <c r="BF276" s="20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9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0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0"/>
      <c r="AI277" s="23"/>
      <c r="AJ277" s="23"/>
      <c r="AK277" s="21"/>
      <c r="AL277" s="198"/>
      <c r="AM277" s="23"/>
      <c r="AN277" s="23"/>
      <c r="AO277" s="21"/>
      <c r="AP277" s="21"/>
      <c r="AQ277" s="21"/>
      <c r="AR277" s="21"/>
      <c r="AS277" s="21"/>
      <c r="AT277" s="198"/>
      <c r="AU277" s="23"/>
      <c r="AV277" s="198"/>
      <c r="AW277" s="23"/>
      <c r="AX277" s="21"/>
      <c r="AY277" s="21"/>
      <c r="AZ277" s="21"/>
      <c r="BA277" s="21"/>
      <c r="BB277" s="20"/>
      <c r="BC277" s="23"/>
      <c r="BD277" s="198"/>
      <c r="BE277" s="23"/>
      <c r="BF277" s="23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14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8"/>
      <c r="P278" s="18"/>
      <c r="Q278" s="28"/>
      <c r="R278" s="28"/>
      <c r="S278" s="28"/>
      <c r="T278" s="28"/>
      <c r="U278" s="28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81"/>
      <c r="AM278" s="21"/>
      <c r="AN278" s="21"/>
      <c r="AO278" s="21"/>
      <c r="AP278" s="21"/>
      <c r="AQ278" s="21"/>
      <c r="AR278" s="21"/>
      <c r="AS278" s="21"/>
      <c r="AT278" s="181"/>
      <c r="AU278" s="21"/>
      <c r="AV278" s="181"/>
      <c r="AW278" s="21"/>
      <c r="AX278" s="21"/>
      <c r="AY278" s="21"/>
      <c r="AZ278" s="21"/>
      <c r="BA278" s="21"/>
      <c r="BB278" s="20"/>
      <c r="BC278" s="23"/>
      <c r="BD278" s="198"/>
      <c r="BE278" s="23"/>
      <c r="BF278" s="20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14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198"/>
      <c r="O279" s="28"/>
      <c r="P279" s="18"/>
      <c r="Q279" s="28"/>
      <c r="R279" s="28"/>
      <c r="S279" s="28"/>
      <c r="T279" s="28"/>
      <c r="U279" s="28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81"/>
      <c r="AM279" s="21"/>
      <c r="AN279" s="21"/>
      <c r="AO279" s="21"/>
      <c r="AP279" s="21"/>
      <c r="AQ279" s="21"/>
      <c r="AR279" s="21"/>
      <c r="AS279" s="21"/>
      <c r="AT279" s="181"/>
      <c r="AU279" s="21"/>
      <c r="AV279" s="181"/>
      <c r="AW279" s="21"/>
      <c r="AX279" s="21"/>
      <c r="AY279" s="21"/>
      <c r="AZ279" s="21"/>
      <c r="BA279" s="21"/>
      <c r="BB279" s="20"/>
      <c r="BC279" s="23"/>
      <c r="BD279" s="198"/>
      <c r="BE279" s="23"/>
      <c r="BF279" s="20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14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198"/>
      <c r="O280" s="28"/>
      <c r="P280" s="18"/>
      <c r="Q280" s="28"/>
      <c r="R280" s="28"/>
      <c r="S280" s="28"/>
      <c r="T280" s="28"/>
      <c r="U280" s="28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181"/>
      <c r="AU280" s="21"/>
      <c r="AV280" s="181"/>
      <c r="AW280" s="21"/>
      <c r="AX280" s="21"/>
      <c r="AY280" s="21"/>
      <c r="AZ280" s="21"/>
      <c r="BA280" s="21"/>
      <c r="BB280" s="20"/>
      <c r="BC280" s="23"/>
      <c r="BD280" s="198"/>
      <c r="BE280" s="23"/>
      <c r="BF280" s="20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14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198"/>
      <c r="O281" s="28"/>
      <c r="P281" s="18"/>
      <c r="Q281" s="28"/>
      <c r="R281" s="28"/>
      <c r="S281" s="28"/>
      <c r="T281" s="28"/>
      <c r="U281" s="28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181"/>
      <c r="AU281" s="21"/>
      <c r="AV281" s="181"/>
      <c r="AW281" s="21"/>
      <c r="AX281" s="21"/>
      <c r="AY281" s="21"/>
      <c r="AZ281" s="21"/>
      <c r="BA281" s="21"/>
      <c r="BB281" s="20"/>
      <c r="BC281" s="23"/>
      <c r="BD281" s="198"/>
      <c r="BE281" s="23"/>
      <c r="BF281" s="20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14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198"/>
      <c r="O282" s="28"/>
      <c r="P282" s="18"/>
      <c r="Q282" s="28"/>
      <c r="R282" s="28"/>
      <c r="S282" s="28"/>
      <c r="T282" s="28"/>
      <c r="U282" s="28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181"/>
      <c r="AU282" s="21"/>
      <c r="AV282" s="181"/>
      <c r="AW282" s="21"/>
      <c r="AX282" s="21"/>
      <c r="AY282" s="21"/>
      <c r="AZ282" s="21"/>
      <c r="BA282" s="21"/>
      <c r="BB282" s="20"/>
      <c r="BC282" s="23"/>
      <c r="BD282" s="198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04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0"/>
      <c r="BC283" s="23"/>
      <c r="BD283" s="198"/>
      <c r="BE283" s="23"/>
      <c r="BF283" s="20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04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198"/>
      <c r="O284" s="28"/>
      <c r="P284" s="18"/>
      <c r="Q284" s="28"/>
      <c r="R284" s="28"/>
      <c r="S284" s="28"/>
      <c r="T284" s="28"/>
      <c r="U284" s="28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181"/>
      <c r="AU284" s="21"/>
      <c r="AV284" s="181"/>
      <c r="AW284" s="21"/>
      <c r="AX284" s="21"/>
      <c r="AY284" s="21"/>
      <c r="AZ284" s="21"/>
      <c r="BA284" s="21"/>
      <c r="BB284" s="20"/>
      <c r="BC284" s="23"/>
      <c r="BD284" s="198"/>
      <c r="BE284" s="23"/>
      <c r="BF284" s="20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16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0"/>
      <c r="AK285" s="63"/>
      <c r="AL285" s="181"/>
      <c r="AM285" s="21"/>
      <c r="AN285" s="21"/>
      <c r="AO285" s="21"/>
      <c r="AP285" s="21"/>
      <c r="AQ285" s="21"/>
      <c r="AR285" s="21"/>
      <c r="AS285" s="21"/>
      <c r="AT285" s="181"/>
      <c r="AU285" s="21"/>
      <c r="AV285" s="181"/>
      <c r="AW285" s="21"/>
      <c r="AX285" s="21"/>
      <c r="AY285" s="21"/>
      <c r="AZ285" s="21"/>
      <c r="BA285" s="21"/>
      <c r="BB285" s="20"/>
      <c r="BC285" s="63"/>
      <c r="BD285" s="198"/>
      <c r="BE285" s="63"/>
      <c r="BF285" s="20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58.2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63"/>
      <c r="P286" s="63"/>
      <c r="Q286" s="63"/>
      <c r="R286" s="63"/>
      <c r="S286" s="63"/>
      <c r="T286" s="63"/>
      <c r="U286" s="6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181"/>
      <c r="AU286" s="21"/>
      <c r="AV286" s="181"/>
      <c r="AW286" s="21"/>
      <c r="AX286" s="21"/>
      <c r="AY286" s="21"/>
      <c r="AZ286" s="21"/>
      <c r="BA286" s="21"/>
      <c r="BB286" s="20"/>
      <c r="BC286" s="23"/>
      <c r="BD286" s="198"/>
      <c r="BE286" s="23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41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63"/>
      <c r="P287" s="63"/>
      <c r="Q287" s="63"/>
      <c r="R287" s="63"/>
      <c r="S287" s="63"/>
      <c r="T287" s="63"/>
      <c r="U287" s="6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181"/>
      <c r="AU287" s="21"/>
      <c r="AV287" s="181"/>
      <c r="AW287" s="21"/>
      <c r="AX287" s="21"/>
      <c r="AY287" s="21"/>
      <c r="AZ287" s="21"/>
      <c r="BA287" s="21"/>
      <c r="BB287" s="20"/>
      <c r="BC287" s="23"/>
      <c r="BD287" s="198"/>
      <c r="BE287" s="23"/>
      <c r="BF287" s="20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56.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3"/>
      <c r="AJ288" s="23"/>
      <c r="AK288" s="21"/>
      <c r="AL288" s="198"/>
      <c r="AM288" s="23"/>
      <c r="AN288" s="23"/>
      <c r="AO288" s="21"/>
      <c r="AP288" s="21"/>
      <c r="AQ288" s="21"/>
      <c r="AR288" s="21"/>
      <c r="AS288" s="21"/>
      <c r="AT288" s="198"/>
      <c r="AU288" s="29"/>
      <c r="AV288" s="198"/>
      <c r="AW288" s="23"/>
      <c r="AX288" s="21"/>
      <c r="AY288" s="21"/>
      <c r="AZ288" s="21"/>
      <c r="BA288" s="21"/>
      <c r="BB288" s="20"/>
      <c r="BC288" s="23"/>
      <c r="BD288" s="198"/>
      <c r="BE288" s="23"/>
      <c r="BF288" s="23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3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3"/>
      <c r="AJ289" s="23"/>
      <c r="AK289" s="21"/>
      <c r="AL289" s="198"/>
      <c r="AM289" s="23"/>
      <c r="AN289" s="23"/>
      <c r="AO289" s="21"/>
      <c r="AP289" s="21"/>
      <c r="AQ289" s="21"/>
      <c r="AR289" s="21"/>
      <c r="AS289" s="21"/>
      <c r="AT289" s="198"/>
      <c r="AU289" s="29"/>
      <c r="AV289" s="198"/>
      <c r="AW289" s="23"/>
      <c r="AX289" s="21"/>
      <c r="AY289" s="21"/>
      <c r="AZ289" s="21"/>
      <c r="BA289" s="21"/>
      <c r="BB289" s="20"/>
      <c r="BC289" s="23"/>
      <c r="BD289" s="198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64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198"/>
      <c r="O290" s="28"/>
      <c r="P290" s="18"/>
      <c r="Q290" s="28"/>
      <c r="R290" s="28"/>
      <c r="S290" s="28"/>
      <c r="T290" s="28"/>
      <c r="U290" s="28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3"/>
      <c r="AJ290" s="23"/>
      <c r="AK290" s="21"/>
      <c r="AL290" s="198"/>
      <c r="AM290" s="23"/>
      <c r="AN290" s="23"/>
      <c r="AO290" s="21"/>
      <c r="AP290" s="21"/>
      <c r="AQ290" s="21"/>
      <c r="AR290" s="21"/>
      <c r="AS290" s="21"/>
      <c r="AT290" s="198"/>
      <c r="AU290" s="29"/>
      <c r="AV290" s="198"/>
      <c r="AW290" s="23"/>
      <c r="AX290" s="21"/>
      <c r="AY290" s="21"/>
      <c r="AZ290" s="21"/>
      <c r="BA290" s="21"/>
      <c r="BB290" s="20"/>
      <c r="BC290" s="23"/>
      <c r="BD290" s="198"/>
      <c r="BE290" s="23"/>
      <c r="BF290" s="20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389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9"/>
      <c r="P291" s="29"/>
      <c r="Q291" s="29"/>
      <c r="R291" s="29"/>
      <c r="S291" s="29"/>
      <c r="T291" s="29"/>
      <c r="U291" s="29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9"/>
      <c r="AJ291" s="29"/>
      <c r="AK291" s="21"/>
      <c r="AL291" s="198"/>
      <c r="AM291" s="29"/>
      <c r="AN291" s="29"/>
      <c r="AO291" s="21"/>
      <c r="AP291" s="21"/>
      <c r="AQ291" s="21"/>
      <c r="AR291" s="21"/>
      <c r="AS291" s="21"/>
      <c r="AT291" s="198"/>
      <c r="AU291" s="29"/>
      <c r="AV291" s="198"/>
      <c r="AW291" s="29"/>
      <c r="AX291" s="21"/>
      <c r="AY291" s="21"/>
      <c r="AZ291" s="21"/>
      <c r="BA291" s="21"/>
      <c r="BB291" s="20"/>
      <c r="BC291" s="23"/>
      <c r="BD291" s="198"/>
      <c r="BE291" s="29"/>
      <c r="BF291" s="29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21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9"/>
      <c r="P292" s="29"/>
      <c r="Q292" s="29"/>
      <c r="R292" s="29"/>
      <c r="S292" s="29"/>
      <c r="T292" s="29"/>
      <c r="U292" s="29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3"/>
      <c r="AJ292" s="23"/>
      <c r="AK292" s="21"/>
      <c r="AL292" s="198"/>
      <c r="AM292" s="23"/>
      <c r="AN292" s="23"/>
      <c r="AO292" s="21"/>
      <c r="AP292" s="21"/>
      <c r="AQ292" s="21"/>
      <c r="AR292" s="21"/>
      <c r="AS292" s="21"/>
      <c r="AT292" s="198"/>
      <c r="AU292" s="23"/>
      <c r="AV292" s="198"/>
      <c r="AW292" s="23"/>
      <c r="AX292" s="21"/>
      <c r="AY292" s="21"/>
      <c r="AZ292" s="21"/>
      <c r="BA292" s="21"/>
      <c r="BB292" s="20"/>
      <c r="BC292" s="23"/>
      <c r="BD292" s="198"/>
      <c r="BE292" s="23"/>
      <c r="BF292" s="23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2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9"/>
      <c r="P293" s="29"/>
      <c r="Q293" s="29"/>
      <c r="R293" s="29"/>
      <c r="S293" s="29"/>
      <c r="T293" s="29"/>
      <c r="U293" s="29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3"/>
      <c r="AJ293" s="23"/>
      <c r="AK293" s="21"/>
      <c r="AL293" s="198"/>
      <c r="AM293" s="23"/>
      <c r="AN293" s="23"/>
      <c r="AO293" s="21"/>
      <c r="AP293" s="21"/>
      <c r="AQ293" s="21"/>
      <c r="AR293" s="21"/>
      <c r="AS293" s="21"/>
      <c r="AT293" s="198"/>
      <c r="AU293" s="23"/>
      <c r="AV293" s="198"/>
      <c r="AW293" s="23"/>
      <c r="AX293" s="21"/>
      <c r="AY293" s="21"/>
      <c r="AZ293" s="21"/>
      <c r="BA293" s="21"/>
      <c r="BB293" s="20"/>
      <c r="BC293" s="23"/>
      <c r="BD293" s="198"/>
      <c r="BE293" s="23"/>
      <c r="BF293" s="23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21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9"/>
      <c r="P294" s="29"/>
      <c r="Q294" s="29"/>
      <c r="R294" s="29"/>
      <c r="S294" s="29"/>
      <c r="T294" s="29"/>
      <c r="U294" s="29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3"/>
      <c r="AK294" s="21"/>
      <c r="AL294" s="198"/>
      <c r="AM294" s="23"/>
      <c r="AN294" s="23"/>
      <c r="AO294" s="21"/>
      <c r="AP294" s="21"/>
      <c r="AQ294" s="21"/>
      <c r="AR294" s="21"/>
      <c r="AS294" s="21"/>
      <c r="AT294" s="198"/>
      <c r="AU294" s="23"/>
      <c r="AV294" s="198"/>
      <c r="AW294" s="23"/>
      <c r="AX294" s="21"/>
      <c r="AY294" s="21"/>
      <c r="AZ294" s="21"/>
      <c r="BA294" s="21"/>
      <c r="BB294" s="20"/>
      <c r="BC294" s="23"/>
      <c r="BD294" s="198"/>
      <c r="BE294" s="23"/>
      <c r="BF294" s="23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21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9"/>
      <c r="P295" s="29"/>
      <c r="Q295" s="29"/>
      <c r="R295" s="29"/>
      <c r="S295" s="29"/>
      <c r="T295" s="29"/>
      <c r="U295" s="29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3"/>
      <c r="AK295" s="21"/>
      <c r="AL295" s="198"/>
      <c r="AM295" s="23"/>
      <c r="AN295" s="23"/>
      <c r="AO295" s="21"/>
      <c r="AP295" s="21"/>
      <c r="AQ295" s="21"/>
      <c r="AR295" s="21"/>
      <c r="AS295" s="21"/>
      <c r="AT295" s="198"/>
      <c r="AU295" s="23"/>
      <c r="AV295" s="198"/>
      <c r="AW295" s="23"/>
      <c r="AX295" s="21"/>
      <c r="AY295" s="21"/>
      <c r="AZ295" s="21"/>
      <c r="BA295" s="21"/>
      <c r="BB295" s="20"/>
      <c r="BC295" s="23"/>
      <c r="BD295" s="198"/>
      <c r="BE295" s="23"/>
      <c r="BF295" s="23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21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9"/>
      <c r="P296" s="29"/>
      <c r="Q296" s="29"/>
      <c r="R296" s="29"/>
      <c r="S296" s="29"/>
      <c r="T296" s="29"/>
      <c r="U296" s="29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0"/>
      <c r="AI296" s="23"/>
      <c r="AJ296" s="23"/>
      <c r="AK296" s="21"/>
      <c r="AL296" s="198"/>
      <c r="AM296" s="23"/>
      <c r="AN296" s="23"/>
      <c r="AO296" s="21"/>
      <c r="AP296" s="21"/>
      <c r="AQ296" s="21"/>
      <c r="AR296" s="21"/>
      <c r="AS296" s="21"/>
      <c r="AT296" s="198"/>
      <c r="AU296" s="23"/>
      <c r="AV296" s="198"/>
      <c r="AW296" s="23"/>
      <c r="AX296" s="21"/>
      <c r="AY296" s="21"/>
      <c r="AZ296" s="21"/>
      <c r="BA296" s="21"/>
      <c r="BB296" s="20"/>
      <c r="BC296" s="23"/>
      <c r="BD296" s="198"/>
      <c r="BE296" s="23"/>
      <c r="BF296" s="23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9.6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0"/>
      <c r="BC297" s="23"/>
      <c r="BD297" s="198"/>
      <c r="BE297" s="23"/>
      <c r="BF297" s="20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409.6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198"/>
      <c r="O298" s="63"/>
      <c r="P298" s="63"/>
      <c r="Q298" s="63"/>
      <c r="R298" s="63"/>
      <c r="S298" s="63"/>
      <c r="T298" s="63"/>
      <c r="U298" s="6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"/>
      <c r="BC298" s="23"/>
      <c r="BD298" s="198"/>
      <c r="BE298" s="23"/>
      <c r="BF298" s="20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9"/>
      <c r="P299" s="29"/>
      <c r="Q299" s="29"/>
      <c r="R299" s="29"/>
      <c r="S299" s="29"/>
      <c r="T299" s="29"/>
      <c r="U299" s="29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181"/>
      <c r="AW299" s="21"/>
      <c r="AX299" s="21"/>
      <c r="AY299" s="21"/>
      <c r="AZ299" s="21"/>
      <c r="BA299" s="21"/>
      <c r="BB299" s="20"/>
      <c r="BC299" s="23"/>
      <c r="BD299" s="198"/>
      <c r="BE299" s="29"/>
      <c r="BF299" s="29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409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8"/>
      <c r="BE300" s="20"/>
      <c r="BF300" s="20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71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8"/>
      <c r="BE301" s="198"/>
      <c r="BF301" s="20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51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198"/>
      <c r="O302" s="28"/>
      <c r="P302" s="18"/>
      <c r="Q302" s="28"/>
      <c r="R302" s="28"/>
      <c r="S302" s="28"/>
      <c r="T302" s="28"/>
      <c r="U302" s="28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3"/>
      <c r="AJ302" s="23"/>
      <c r="AK302" s="21"/>
      <c r="AL302" s="198"/>
      <c r="AM302" s="23"/>
      <c r="AN302" s="23"/>
      <c r="AO302" s="21"/>
      <c r="AP302" s="21"/>
      <c r="AQ302" s="21"/>
      <c r="AR302" s="21"/>
      <c r="AS302" s="21"/>
      <c r="AT302" s="198"/>
      <c r="AU302" s="23"/>
      <c r="AV302" s="198"/>
      <c r="AW302" s="23"/>
      <c r="AX302" s="21"/>
      <c r="AY302" s="21"/>
      <c r="AZ302" s="21"/>
      <c r="BA302" s="21"/>
      <c r="BB302" s="20"/>
      <c r="BC302" s="23"/>
      <c r="BD302" s="198"/>
      <c r="BE302" s="23"/>
      <c r="BF302" s="23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409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0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"/>
      <c r="AI303" s="23"/>
      <c r="AJ303" s="23"/>
      <c r="AK303" s="21"/>
      <c r="AL303" s="198"/>
      <c r="AM303" s="23"/>
      <c r="AN303" s="23"/>
      <c r="AO303" s="21"/>
      <c r="AP303" s="21"/>
      <c r="AQ303" s="21"/>
      <c r="AR303" s="21"/>
      <c r="AS303" s="21"/>
      <c r="AT303" s="198"/>
      <c r="AU303" s="23"/>
      <c r="AV303" s="198"/>
      <c r="AW303" s="23"/>
      <c r="AX303" s="21"/>
      <c r="AY303" s="21"/>
      <c r="AZ303" s="21"/>
      <c r="BA303" s="21"/>
      <c r="BB303" s="20"/>
      <c r="BC303" s="23"/>
      <c r="BD303" s="198"/>
      <c r="BE303" s="23"/>
      <c r="BF303" s="23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09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198"/>
      <c r="O304" s="28"/>
      <c r="P304" s="18"/>
      <c r="Q304" s="28"/>
      <c r="R304" s="28"/>
      <c r="S304" s="28"/>
      <c r="T304" s="28"/>
      <c r="U304" s="28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0"/>
      <c r="AI304" s="23"/>
      <c r="AJ304" s="23"/>
      <c r="AK304" s="21"/>
      <c r="AL304" s="198"/>
      <c r="AM304" s="23"/>
      <c r="AN304" s="23"/>
      <c r="AO304" s="21"/>
      <c r="AP304" s="21"/>
      <c r="AQ304" s="21"/>
      <c r="AR304" s="21"/>
      <c r="AS304" s="21"/>
      <c r="AT304" s="198"/>
      <c r="AU304" s="23"/>
      <c r="AV304" s="198"/>
      <c r="AW304" s="23"/>
      <c r="AX304" s="21"/>
      <c r="AY304" s="21"/>
      <c r="AZ304" s="21"/>
      <c r="BA304" s="21"/>
      <c r="BB304" s="20"/>
      <c r="BC304" s="23"/>
      <c r="BD304" s="198"/>
      <c r="BE304" s="23"/>
      <c r="BF304" s="23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8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198"/>
      <c r="O305" s="28"/>
      <c r="P305" s="18"/>
      <c r="Q305" s="28"/>
      <c r="R305" s="28"/>
      <c r="S305" s="28"/>
      <c r="T305" s="28"/>
      <c r="U305" s="28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181"/>
      <c r="AW305" s="21"/>
      <c r="AX305" s="21"/>
      <c r="AY305" s="21"/>
      <c r="AZ305" s="21"/>
      <c r="BA305" s="21"/>
      <c r="BB305" s="20"/>
      <c r="BC305" s="23"/>
      <c r="BD305" s="198"/>
      <c r="BE305" s="2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8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198"/>
      <c r="O306" s="28"/>
      <c r="P306" s="18"/>
      <c r="Q306" s="28"/>
      <c r="R306" s="28"/>
      <c r="S306" s="28"/>
      <c r="T306" s="28"/>
      <c r="U306" s="28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0"/>
      <c r="BC306" s="23"/>
      <c r="BD306" s="198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54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198"/>
      <c r="O307" s="28"/>
      <c r="P307" s="18"/>
      <c r="Q307" s="28"/>
      <c r="R307" s="28"/>
      <c r="S307" s="28"/>
      <c r="T307" s="28"/>
      <c r="U307" s="28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23"/>
      <c r="BD307" s="198"/>
      <c r="BE307" s="2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61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9"/>
      <c r="P308" s="29"/>
      <c r="Q308" s="29"/>
      <c r="R308" s="29"/>
      <c r="S308" s="29"/>
      <c r="T308" s="29"/>
      <c r="U308" s="29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198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49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8"/>
      <c r="P309" s="18"/>
      <c r="Q309" s="28"/>
      <c r="R309" s="28"/>
      <c r="S309" s="28"/>
      <c r="T309" s="28"/>
      <c r="U309" s="28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3"/>
      <c r="BD309" s="198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49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198"/>
      <c r="O310" s="28"/>
      <c r="P310" s="18"/>
      <c r="Q310" s="28"/>
      <c r="R310" s="28"/>
      <c r="S310" s="28"/>
      <c r="T310" s="28"/>
      <c r="U310" s="28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"/>
      <c r="BC310" s="23"/>
      <c r="BD310" s="198"/>
      <c r="BE310" s="23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49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198"/>
      <c r="O311" s="23"/>
      <c r="P311" s="23"/>
      <c r="Q311" s="23"/>
      <c r="R311" s="23"/>
      <c r="S311" s="23"/>
      <c r="T311" s="23"/>
      <c r="U311" s="28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181"/>
      <c r="AU311" s="21"/>
      <c r="AV311" s="181"/>
      <c r="AW311" s="21"/>
      <c r="AX311" s="21"/>
      <c r="AY311" s="21"/>
      <c r="AZ311" s="21"/>
      <c r="BA311" s="21"/>
      <c r="BB311" s="20"/>
      <c r="BC311" s="23"/>
      <c r="BD311" s="198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49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8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198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49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198"/>
      <c r="O313" s="28"/>
      <c r="P313" s="18"/>
      <c r="Q313" s="28"/>
      <c r="R313" s="28"/>
      <c r="S313" s="28"/>
      <c r="T313" s="28"/>
      <c r="U313" s="28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198"/>
      <c r="BE313" s="23"/>
      <c r="BF313" s="20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67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0"/>
      <c r="BC314" s="23"/>
      <c r="BD314" s="198"/>
      <c r="BE314" s="23"/>
      <c r="BF314" s="23"/>
      <c r="BG314" s="21"/>
      <c r="BH314" s="21"/>
      <c r="BI314" s="21"/>
      <c r="BJ314" s="20"/>
      <c r="BK314" s="23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54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198"/>
      <c r="BE315" s="63"/>
      <c r="BF315" s="29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44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"/>
      <c r="BC316" s="23"/>
      <c r="BD316" s="198"/>
      <c r="BE316" s="63"/>
      <c r="BF316" s="29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9.6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"/>
      <c r="BC317" s="20"/>
      <c r="BD317" s="20"/>
      <c r="BE317" s="23"/>
      <c r="BF317" s="20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5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198"/>
      <c r="BE318" s="23"/>
      <c r="BF318" s="20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20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9"/>
      <c r="P319" s="29"/>
      <c r="Q319" s="29"/>
      <c r="R319" s="29"/>
      <c r="S319" s="29"/>
      <c r="T319" s="29"/>
      <c r="U319" s="29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198"/>
      <c r="BE319" s="29"/>
      <c r="BF319" s="29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20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198"/>
      <c r="BE320" s="20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20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98"/>
      <c r="BE321" s="23"/>
      <c r="BF321" s="20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9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9"/>
      <c r="P322" s="29"/>
      <c r="Q322" s="29"/>
      <c r="R322" s="29"/>
      <c r="S322" s="29"/>
      <c r="T322" s="29"/>
      <c r="U322" s="29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0"/>
      <c r="AI322" s="29"/>
      <c r="AJ322" s="29"/>
      <c r="AK322" s="21"/>
      <c r="AL322" s="198"/>
      <c r="AM322" s="29"/>
      <c r="AN322" s="29"/>
      <c r="AO322" s="21"/>
      <c r="AP322" s="21"/>
      <c r="AQ322" s="21"/>
      <c r="AR322" s="21"/>
      <c r="AS322" s="21"/>
      <c r="AT322" s="198"/>
      <c r="AU322" s="29"/>
      <c r="AV322" s="198"/>
      <c r="AW322" s="29"/>
      <c r="AX322" s="21"/>
      <c r="AY322" s="21"/>
      <c r="AZ322" s="21"/>
      <c r="BA322" s="21"/>
      <c r="BB322" s="20"/>
      <c r="BC322" s="23"/>
      <c r="BD322" s="198"/>
      <c r="BE322" s="29"/>
      <c r="BF322" s="29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44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9"/>
      <c r="P323" s="29"/>
      <c r="Q323" s="29"/>
      <c r="R323" s="29"/>
      <c r="S323" s="29"/>
      <c r="T323" s="29"/>
      <c r="U323" s="29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0"/>
      <c r="AI323" s="29"/>
      <c r="AJ323" s="29"/>
      <c r="AK323" s="21"/>
      <c r="AL323" s="198"/>
      <c r="AM323" s="29"/>
      <c r="AN323" s="29"/>
      <c r="AO323" s="21"/>
      <c r="AP323" s="21"/>
      <c r="AQ323" s="21"/>
      <c r="AR323" s="21"/>
      <c r="AS323" s="21"/>
      <c r="AT323" s="198"/>
      <c r="AU323" s="29"/>
      <c r="AV323" s="198"/>
      <c r="AW323" s="29"/>
      <c r="AX323" s="21"/>
      <c r="AY323" s="21"/>
      <c r="AZ323" s="21"/>
      <c r="BA323" s="21"/>
      <c r="BB323" s="20"/>
      <c r="BC323" s="23"/>
      <c r="BD323" s="198"/>
      <c r="BE323" s="29"/>
      <c r="BF323" s="29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44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9"/>
      <c r="P324" s="29"/>
      <c r="Q324" s="29"/>
      <c r="R324" s="29"/>
      <c r="S324" s="29"/>
      <c r="T324" s="29"/>
      <c r="U324" s="29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9"/>
      <c r="AJ324" s="29"/>
      <c r="AK324" s="21"/>
      <c r="AL324" s="198"/>
      <c r="AM324" s="29"/>
      <c r="AN324" s="29"/>
      <c r="AO324" s="21"/>
      <c r="AP324" s="21"/>
      <c r="AQ324" s="21"/>
      <c r="AR324" s="21"/>
      <c r="AS324" s="21"/>
      <c r="AT324" s="198"/>
      <c r="AU324" s="29"/>
      <c r="AV324" s="198"/>
      <c r="AW324" s="29"/>
      <c r="AX324" s="21"/>
      <c r="AY324" s="21"/>
      <c r="AZ324" s="21"/>
      <c r="BA324" s="21"/>
      <c r="BB324" s="20"/>
      <c r="BC324" s="23"/>
      <c r="BD324" s="198"/>
      <c r="BE324" s="29"/>
      <c r="BF324" s="29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44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9"/>
      <c r="P325" s="29"/>
      <c r="Q325" s="29"/>
      <c r="R325" s="29"/>
      <c r="S325" s="29"/>
      <c r="T325" s="29"/>
      <c r="U325" s="29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9"/>
      <c r="AJ325" s="29"/>
      <c r="AK325" s="21"/>
      <c r="AL325" s="198"/>
      <c r="AM325" s="29"/>
      <c r="AN325" s="29"/>
      <c r="AO325" s="21"/>
      <c r="AP325" s="21"/>
      <c r="AQ325" s="21"/>
      <c r="AR325" s="21"/>
      <c r="AS325" s="21"/>
      <c r="AT325" s="198"/>
      <c r="AU325" s="29"/>
      <c r="AV325" s="198"/>
      <c r="AW325" s="29"/>
      <c r="AX325" s="21"/>
      <c r="AY325" s="21"/>
      <c r="AZ325" s="21"/>
      <c r="BA325" s="21"/>
      <c r="BB325" s="20"/>
      <c r="BC325" s="23"/>
      <c r="BD325" s="198"/>
      <c r="BE325" s="29"/>
      <c r="BF325" s="29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44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9"/>
      <c r="P326" s="29"/>
      <c r="Q326" s="29"/>
      <c r="R326" s="29"/>
      <c r="S326" s="29"/>
      <c r="T326" s="29"/>
      <c r="U326" s="29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9"/>
      <c r="AJ326" s="29"/>
      <c r="AK326" s="21"/>
      <c r="AL326" s="198"/>
      <c r="AM326" s="29"/>
      <c r="AN326" s="29"/>
      <c r="AO326" s="21"/>
      <c r="AP326" s="21"/>
      <c r="AQ326" s="21"/>
      <c r="AR326" s="21"/>
      <c r="AS326" s="21"/>
      <c r="AT326" s="198"/>
      <c r="AU326" s="29"/>
      <c r="AV326" s="198"/>
      <c r="AW326" s="29"/>
      <c r="AX326" s="21"/>
      <c r="AY326" s="21"/>
      <c r="AZ326" s="21"/>
      <c r="BA326" s="21"/>
      <c r="BB326" s="20"/>
      <c r="BC326" s="23"/>
      <c r="BD326" s="198"/>
      <c r="BE326" s="29"/>
      <c r="BF326" s="29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44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9"/>
      <c r="P327" s="29"/>
      <c r="Q327" s="29"/>
      <c r="R327" s="29"/>
      <c r="S327" s="29"/>
      <c r="T327" s="29"/>
      <c r="U327" s="29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0"/>
      <c r="AI327" s="29"/>
      <c r="AJ327" s="29"/>
      <c r="AK327" s="21"/>
      <c r="AL327" s="198"/>
      <c r="AM327" s="29"/>
      <c r="AN327" s="29"/>
      <c r="AO327" s="21"/>
      <c r="AP327" s="21"/>
      <c r="AQ327" s="21"/>
      <c r="AR327" s="21"/>
      <c r="AS327" s="21"/>
      <c r="AT327" s="198"/>
      <c r="AU327" s="29"/>
      <c r="AV327" s="198"/>
      <c r="AW327" s="29"/>
      <c r="AX327" s="21"/>
      <c r="AY327" s="21"/>
      <c r="AZ327" s="21"/>
      <c r="BA327" s="21"/>
      <c r="BB327" s="20"/>
      <c r="BC327" s="23"/>
      <c r="BD327" s="198"/>
      <c r="BE327" s="29"/>
      <c r="BF327" s="29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9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9"/>
      <c r="P328" s="29"/>
      <c r="Q328" s="29"/>
      <c r="R328" s="29"/>
      <c r="S328" s="29"/>
      <c r="T328" s="29"/>
      <c r="U328" s="29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98"/>
      <c r="BE328" s="63"/>
      <c r="BF328" s="29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8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198"/>
      <c r="BE329" s="20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46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198"/>
      <c r="BE330" s="63"/>
      <c r="BF330" s="29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8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98"/>
      <c r="BE331" s="20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56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198"/>
      <c r="BE332" s="63"/>
      <c r="BF332" s="29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3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9"/>
      <c r="P333" s="29"/>
      <c r="Q333" s="29"/>
      <c r="R333" s="29"/>
      <c r="S333" s="29"/>
      <c r="T333" s="29"/>
      <c r="U333" s="29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198"/>
      <c r="BE333" s="29"/>
      <c r="BF333" s="29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3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9"/>
      <c r="P334" s="29"/>
      <c r="Q334" s="29"/>
      <c r="R334" s="29"/>
      <c r="S334" s="29"/>
      <c r="T334" s="29"/>
      <c r="U334" s="29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98"/>
      <c r="BE334" s="63"/>
      <c r="BF334" s="29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46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198"/>
      <c r="BE335" s="23"/>
      <c r="BF335" s="23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84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184"/>
      <c r="BE336" s="185"/>
      <c r="BF336" s="29"/>
      <c r="BG336" s="21"/>
      <c r="BH336" s="21"/>
      <c r="BI336" s="21"/>
      <c r="BJ336" s="21"/>
      <c r="BK336" s="21"/>
      <c r="BL336" s="21"/>
      <c r="BM336" s="21"/>
      <c r="BN336" s="193"/>
      <c r="BO336" s="24"/>
      <c r="BP336" s="21"/>
      <c r="BQ336" s="21"/>
      <c r="BR336" s="23"/>
      <c r="BS336" s="23"/>
      <c r="BT336" s="24"/>
      <c r="BU336" s="25"/>
    </row>
    <row r="337" spans="1:73" s="22" customFormat="1" ht="184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198"/>
      <c r="O337" s="28"/>
      <c r="P337" s="18"/>
      <c r="Q337" s="28"/>
      <c r="R337" s="28"/>
      <c r="S337" s="28"/>
      <c r="T337" s="28"/>
      <c r="U337" s="28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184"/>
      <c r="BE337" s="185"/>
      <c r="BF337" s="29"/>
      <c r="BG337" s="21"/>
      <c r="BH337" s="21"/>
      <c r="BI337" s="21"/>
      <c r="BJ337" s="21"/>
      <c r="BK337" s="21"/>
      <c r="BL337" s="21"/>
      <c r="BM337" s="21"/>
      <c r="BN337" s="193"/>
      <c r="BO337" s="24"/>
      <c r="BP337" s="21"/>
      <c r="BQ337" s="21"/>
      <c r="BR337" s="23"/>
      <c r="BS337" s="23"/>
      <c r="BT337" s="24"/>
      <c r="BU337" s="25"/>
    </row>
    <row r="338" spans="1:73" s="22" customFormat="1" ht="184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198"/>
      <c r="BE338" s="20"/>
      <c r="BF338" s="20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84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184"/>
      <c r="BE339" s="185"/>
      <c r="BF339" s="20"/>
      <c r="BG339" s="21"/>
      <c r="BH339" s="21"/>
      <c r="BI339" s="21"/>
      <c r="BJ339" s="21"/>
      <c r="BK339" s="21"/>
      <c r="BL339" s="21"/>
      <c r="BM339" s="21"/>
      <c r="BN339" s="193"/>
      <c r="BO339" s="24"/>
      <c r="BP339" s="21"/>
      <c r="BQ339" s="21"/>
      <c r="BR339" s="23"/>
      <c r="BS339" s="23"/>
      <c r="BT339" s="24"/>
      <c r="BU339" s="25"/>
    </row>
    <row r="340" spans="1:73" s="22" customFormat="1" ht="189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63"/>
      <c r="P340" s="63"/>
      <c r="Q340" s="63"/>
      <c r="R340" s="63"/>
      <c r="S340" s="63"/>
      <c r="T340" s="63"/>
      <c r="U340" s="6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184"/>
      <c r="BE340" s="185"/>
      <c r="BF340" s="20"/>
      <c r="BG340" s="21"/>
      <c r="BH340" s="21"/>
      <c r="BI340" s="21"/>
      <c r="BJ340" s="21"/>
      <c r="BK340" s="21"/>
      <c r="BL340" s="21"/>
      <c r="BM340" s="21"/>
      <c r="BN340" s="193"/>
      <c r="BO340" s="24"/>
      <c r="BP340" s="21"/>
      <c r="BQ340" s="21"/>
      <c r="BR340" s="23"/>
      <c r="BS340" s="23"/>
      <c r="BT340" s="24"/>
      <c r="BU340" s="25"/>
    </row>
    <row r="341" spans="1:73" s="22" customFormat="1" ht="184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198"/>
      <c r="BE341" s="20"/>
      <c r="BF341" s="20"/>
      <c r="BG341" s="21"/>
      <c r="BH341" s="21"/>
      <c r="BI341" s="21"/>
      <c r="BJ341" s="20"/>
      <c r="BK341" s="23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84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186"/>
      <c r="BE342" s="185"/>
      <c r="BF342" s="20"/>
      <c r="BG342" s="21"/>
      <c r="BH342" s="21"/>
      <c r="BI342" s="21"/>
      <c r="BJ342" s="20"/>
      <c r="BK342" s="23"/>
      <c r="BL342" s="23"/>
      <c r="BM342" s="21"/>
      <c r="BN342" s="193"/>
      <c r="BO342" s="24"/>
      <c r="BP342" s="21"/>
      <c r="BQ342" s="21"/>
      <c r="BR342" s="23"/>
      <c r="BS342" s="23"/>
      <c r="BT342" s="24"/>
      <c r="BU342" s="25"/>
    </row>
    <row r="343" spans="1:73" s="22" customFormat="1" ht="184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9"/>
      <c r="P343" s="29"/>
      <c r="Q343" s="29"/>
      <c r="R343" s="29"/>
      <c r="S343" s="29"/>
      <c r="T343" s="29"/>
      <c r="U343" s="29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198"/>
      <c r="BE343" s="29"/>
      <c r="BF343" s="29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8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198"/>
      <c r="BE344" s="23"/>
      <c r="BF344" s="20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84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198"/>
      <c r="BE345" s="29"/>
      <c r="BF345" s="29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84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3"/>
      <c r="BD346" s="198"/>
      <c r="BE346" s="23"/>
      <c r="BF346" s="20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12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8"/>
      <c r="BE347" s="23"/>
      <c r="BF347" s="23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409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8"/>
      <c r="BE348" s="23"/>
      <c r="BF348" s="23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86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198"/>
      <c r="O349" s="28"/>
      <c r="P349" s="18"/>
      <c r="Q349" s="28"/>
      <c r="R349" s="28"/>
      <c r="S349" s="28"/>
      <c r="T349" s="28"/>
      <c r="U349" s="28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81"/>
      <c r="BE349" s="21"/>
      <c r="BF349" s="21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2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8"/>
      <c r="BE350" s="23"/>
      <c r="BF350" s="23"/>
      <c r="BG350" s="21"/>
      <c r="BH350" s="21"/>
      <c r="BI350" s="21"/>
      <c r="BJ350" s="21"/>
      <c r="BK350" s="21"/>
      <c r="BL350" s="20"/>
      <c r="BM350" s="23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2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81"/>
      <c r="BE351" s="21"/>
      <c r="BF351" s="21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2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81"/>
      <c r="BE352" s="21"/>
      <c r="BF352" s="21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57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8"/>
      <c r="BE353" s="23"/>
      <c r="BF353" s="23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82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198"/>
      <c r="O354" s="28"/>
      <c r="P354" s="18"/>
      <c r="Q354" s="28"/>
      <c r="R354" s="28"/>
      <c r="S354" s="28"/>
      <c r="T354" s="28"/>
      <c r="U354" s="28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81"/>
      <c r="BE354" s="21"/>
      <c r="BF354" s="21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29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9"/>
      <c r="P355" s="29"/>
      <c r="Q355" s="29"/>
      <c r="R355" s="29"/>
      <c r="S355" s="29"/>
      <c r="T355" s="29"/>
      <c r="U355" s="29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81"/>
      <c r="BE355" s="21"/>
      <c r="BF355" s="21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409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0"/>
      <c r="AI356" s="23"/>
      <c r="AJ356" s="23"/>
      <c r="AK356" s="23"/>
      <c r="AL356" s="198"/>
      <c r="AM356" s="23"/>
      <c r="AN356" s="23"/>
      <c r="AO356" s="21"/>
      <c r="AP356" s="21"/>
      <c r="AQ356" s="21"/>
      <c r="AR356" s="21"/>
      <c r="AS356" s="21"/>
      <c r="AT356" s="198"/>
      <c r="AU356" s="23"/>
      <c r="AV356" s="198"/>
      <c r="AW356" s="23"/>
      <c r="AX356" s="21"/>
      <c r="AY356" s="21"/>
      <c r="AZ356" s="21"/>
      <c r="BA356" s="21"/>
      <c r="BB356" s="20"/>
      <c r="BC356" s="23"/>
      <c r="BD356" s="198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41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0"/>
      <c r="AK357" s="23"/>
      <c r="AL357" s="23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0"/>
      <c r="BC357" s="23"/>
      <c r="BD357" s="198"/>
      <c r="BE357" s="23"/>
      <c r="BF357" s="23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41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198"/>
      <c r="O358" s="28"/>
      <c r="P358" s="18"/>
      <c r="Q358" s="28"/>
      <c r="R358" s="28"/>
      <c r="S358" s="28"/>
      <c r="T358" s="28"/>
      <c r="U358" s="28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0"/>
      <c r="AK358" s="23"/>
      <c r="AL358" s="23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0"/>
      <c r="BC358" s="23"/>
      <c r="BD358" s="198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41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198"/>
      <c r="O359" s="23"/>
      <c r="P359" s="23"/>
      <c r="Q359" s="23"/>
      <c r="R359" s="23"/>
      <c r="S359" s="23"/>
      <c r="T359" s="23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0"/>
      <c r="AK359" s="23"/>
      <c r="AL359" s="23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0"/>
      <c r="BC359" s="23"/>
      <c r="BD359" s="198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41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198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0"/>
      <c r="AK360" s="23"/>
      <c r="AL360" s="23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0"/>
      <c r="BC360" s="23"/>
      <c r="BD360" s="198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41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8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0"/>
      <c r="AK361" s="23"/>
      <c r="AL361" s="23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0"/>
      <c r="BC361" s="23"/>
      <c r="BD361" s="198"/>
      <c r="BE361" s="23"/>
      <c r="BF361" s="23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01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8"/>
      <c r="BE362" s="23"/>
      <c r="BF362" s="23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0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198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81"/>
      <c r="BE363" s="21"/>
      <c r="BF363" s="21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01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8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01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198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8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409.6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0"/>
      <c r="R366" s="20"/>
      <c r="S366" s="20"/>
      <c r="T366" s="20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81"/>
      <c r="BE366" s="21"/>
      <c r="BF366" s="21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01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0"/>
      <c r="R367" s="20"/>
      <c r="S367" s="20"/>
      <c r="T367" s="20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81"/>
      <c r="BE367" s="21"/>
      <c r="BF367" s="21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01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0"/>
      <c r="AK368" s="23"/>
      <c r="AL368" s="23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0"/>
      <c r="BC368" s="23"/>
      <c r="BD368" s="198"/>
      <c r="BE368" s="23"/>
      <c r="BF368" s="23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01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81"/>
      <c r="BE369" s="21"/>
      <c r="BF369" s="21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0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0"/>
      <c r="R370" s="20"/>
      <c r="S370" s="20"/>
      <c r="T370" s="20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81"/>
      <c r="BE370" s="21"/>
      <c r="BF370" s="21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01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8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81"/>
      <c r="BE371" s="21"/>
      <c r="BF371" s="21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59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9"/>
      <c r="P372" s="29"/>
      <c r="Q372" s="29"/>
      <c r="R372" s="29"/>
      <c r="S372" s="29"/>
      <c r="T372" s="29"/>
      <c r="U372" s="29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8"/>
      <c r="BE372" s="29"/>
      <c r="BF372" s="29"/>
      <c r="BG372" s="21"/>
      <c r="BH372" s="21"/>
      <c r="BI372" s="21"/>
      <c r="BJ372" s="20"/>
      <c r="BK372" s="63"/>
      <c r="BL372" s="29"/>
      <c r="BM372" s="21"/>
      <c r="BN372" s="193"/>
      <c r="BO372" s="24"/>
      <c r="BP372" s="21"/>
      <c r="BQ372" s="21"/>
      <c r="BR372" s="23"/>
      <c r="BS372" s="23"/>
      <c r="BT372" s="24"/>
      <c r="BU372" s="25"/>
    </row>
    <row r="373" spans="1:73" s="22" customFormat="1" ht="244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0"/>
      <c r="P373" s="20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8"/>
      <c r="BE373" s="187"/>
      <c r="BF373" s="29"/>
      <c r="BG373" s="21"/>
      <c r="BH373" s="21"/>
      <c r="BI373" s="21"/>
      <c r="BJ373" s="20"/>
      <c r="BK373" s="63"/>
      <c r="BL373" s="29"/>
      <c r="BM373" s="21"/>
      <c r="BN373" s="193"/>
      <c r="BO373" s="24"/>
      <c r="BP373" s="21"/>
      <c r="BQ373" s="21"/>
      <c r="BR373" s="23"/>
      <c r="BS373" s="23"/>
      <c r="BT373" s="24"/>
      <c r="BU373" s="25"/>
    </row>
    <row r="374" spans="1:73" s="22" customFormat="1" ht="219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63"/>
      <c r="P374" s="63"/>
      <c r="Q374" s="63"/>
      <c r="R374" s="63"/>
      <c r="S374" s="63"/>
      <c r="T374" s="63"/>
      <c r="U374" s="6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86"/>
      <c r="BE374" s="188"/>
      <c r="BF374" s="189"/>
      <c r="BG374" s="21"/>
      <c r="BH374" s="21"/>
      <c r="BI374" s="21"/>
      <c r="BJ374" s="21"/>
      <c r="BK374" s="21"/>
      <c r="BL374" s="21"/>
      <c r="BM374" s="21"/>
      <c r="BN374" s="193"/>
      <c r="BO374" s="24"/>
      <c r="BP374" s="21"/>
      <c r="BQ374" s="21"/>
      <c r="BR374" s="23"/>
      <c r="BS374" s="23"/>
      <c r="BT374" s="24"/>
      <c r="BU374" s="25"/>
    </row>
    <row r="375" spans="1:73" s="22" customFormat="1" ht="219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8"/>
      <c r="BE375" s="29"/>
      <c r="BF375" s="29"/>
      <c r="BG375" s="21"/>
      <c r="BH375" s="21"/>
      <c r="BI375" s="21"/>
      <c r="BJ375" s="21"/>
      <c r="BK375" s="21"/>
      <c r="BL375" s="21"/>
      <c r="BM375" s="21"/>
      <c r="BN375" s="193"/>
      <c r="BO375" s="24"/>
      <c r="BP375" s="21"/>
      <c r="BQ375" s="21"/>
      <c r="BR375" s="23"/>
      <c r="BS375" s="23"/>
      <c r="BT375" s="24"/>
      <c r="BU375" s="25"/>
    </row>
    <row r="376" spans="1:73" s="22" customFormat="1" ht="219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86"/>
      <c r="BE376" s="188"/>
      <c r="BF376" s="189"/>
      <c r="BG376" s="21"/>
      <c r="BH376" s="21"/>
      <c r="BI376" s="21"/>
      <c r="BJ376" s="21"/>
      <c r="BK376" s="21"/>
      <c r="BL376" s="21"/>
      <c r="BM376" s="21"/>
      <c r="BN376" s="193"/>
      <c r="BO376" s="24"/>
      <c r="BP376" s="21"/>
      <c r="BQ376" s="21"/>
      <c r="BR376" s="23"/>
      <c r="BS376" s="23"/>
      <c r="BT376" s="24"/>
      <c r="BU376" s="25"/>
    </row>
    <row r="377" spans="1:73" s="22" customFormat="1" ht="409.6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8"/>
      <c r="BE377" s="29"/>
      <c r="BF377" s="20"/>
      <c r="BG377" s="21"/>
      <c r="BH377" s="21"/>
      <c r="BI377" s="21"/>
      <c r="BJ377" s="21"/>
      <c r="BK377" s="21"/>
      <c r="BL377" s="21"/>
      <c r="BM377" s="21"/>
      <c r="BN377" s="193"/>
      <c r="BO377" s="24"/>
      <c r="BP377" s="21"/>
      <c r="BQ377" s="21"/>
      <c r="BR377" s="23"/>
      <c r="BS377" s="23"/>
      <c r="BT377" s="24"/>
      <c r="BU377" s="25"/>
    </row>
    <row r="378" spans="1:73" s="22" customFormat="1" ht="409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9"/>
      <c r="AJ378" s="29"/>
      <c r="AK378" s="21"/>
      <c r="AL378" s="198"/>
      <c r="AM378" s="29"/>
      <c r="AN378" s="29"/>
      <c r="AO378" s="21"/>
      <c r="AP378" s="21"/>
      <c r="AQ378" s="21"/>
      <c r="AR378" s="21"/>
      <c r="AS378" s="21"/>
      <c r="AT378" s="198"/>
      <c r="AU378" s="29"/>
      <c r="AV378" s="198"/>
      <c r="AW378" s="29"/>
      <c r="AX378" s="21"/>
      <c r="AY378" s="21"/>
      <c r="AZ378" s="21"/>
      <c r="BA378" s="21"/>
      <c r="BB378" s="21"/>
      <c r="BC378" s="21"/>
      <c r="BD378" s="198"/>
      <c r="BE378" s="29"/>
      <c r="BF378" s="29"/>
      <c r="BG378" s="21"/>
      <c r="BH378" s="21"/>
      <c r="BI378" s="21"/>
      <c r="BJ378" s="21"/>
      <c r="BK378" s="21"/>
      <c r="BL378" s="21"/>
      <c r="BM378" s="21"/>
      <c r="BN378" s="193"/>
      <c r="BO378" s="24"/>
      <c r="BP378" s="21"/>
      <c r="BQ378" s="21"/>
      <c r="BR378" s="23"/>
      <c r="BS378" s="23"/>
      <c r="BT378" s="24"/>
      <c r="BU378" s="25"/>
    </row>
    <row r="379" spans="1:73" s="22" customFormat="1" ht="137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86"/>
      <c r="BE379" s="188"/>
      <c r="BF379" s="189"/>
      <c r="BG379" s="21"/>
      <c r="BH379" s="21"/>
      <c r="BI379" s="21"/>
      <c r="BJ379" s="21"/>
      <c r="BK379" s="21"/>
      <c r="BL379" s="21"/>
      <c r="BM379" s="21"/>
      <c r="BN379" s="193"/>
      <c r="BO379" s="24"/>
      <c r="BP379" s="21"/>
      <c r="BQ379" s="21"/>
      <c r="BR379" s="23"/>
      <c r="BS379" s="23"/>
      <c r="BT379" s="24"/>
      <c r="BU379" s="25"/>
    </row>
    <row r="380" spans="1:73" s="22" customFormat="1" ht="137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9"/>
      <c r="P380" s="29"/>
      <c r="Q380" s="29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86"/>
      <c r="BE380" s="188"/>
      <c r="BF380" s="189"/>
      <c r="BG380" s="21"/>
      <c r="BH380" s="21"/>
      <c r="BI380" s="21"/>
      <c r="BJ380" s="21"/>
      <c r="BK380" s="21"/>
      <c r="BL380" s="21"/>
      <c r="BM380" s="21"/>
      <c r="BN380" s="193"/>
      <c r="BO380" s="24"/>
      <c r="BP380" s="21"/>
      <c r="BQ380" s="21"/>
      <c r="BR380" s="23"/>
      <c r="BS380" s="23"/>
      <c r="BT380" s="24"/>
      <c r="BU380" s="25"/>
    </row>
    <row r="381" spans="1:73" s="22" customFormat="1" ht="137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86"/>
      <c r="BE381" s="188"/>
      <c r="BF381" s="189"/>
      <c r="BG381" s="21"/>
      <c r="BH381" s="21"/>
      <c r="BI381" s="21"/>
      <c r="BJ381" s="21"/>
      <c r="BK381" s="21"/>
      <c r="BL381" s="21"/>
      <c r="BM381" s="21"/>
      <c r="BN381" s="193"/>
      <c r="BO381" s="24"/>
      <c r="BP381" s="21"/>
      <c r="BQ381" s="21"/>
      <c r="BR381" s="23"/>
      <c r="BS381" s="23"/>
      <c r="BT381" s="24"/>
      <c r="BU381" s="25"/>
    </row>
    <row r="382" spans="1:73" s="22" customFormat="1" ht="137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86"/>
      <c r="BE382" s="188"/>
      <c r="BF382" s="189"/>
      <c r="BG382" s="21"/>
      <c r="BH382" s="21"/>
      <c r="BI382" s="21"/>
      <c r="BJ382" s="21"/>
      <c r="BK382" s="21"/>
      <c r="BL382" s="21"/>
      <c r="BM382" s="21"/>
      <c r="BN382" s="193"/>
      <c r="BO382" s="24"/>
      <c r="BP382" s="21"/>
      <c r="BQ382" s="21"/>
      <c r="BR382" s="23"/>
      <c r="BS382" s="23"/>
      <c r="BT382" s="24"/>
      <c r="BU382" s="25"/>
    </row>
    <row r="383" spans="1:73" s="22" customFormat="1" ht="137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86"/>
      <c r="BE383" s="188"/>
      <c r="BF383" s="189"/>
      <c r="BG383" s="21"/>
      <c r="BH383" s="21"/>
      <c r="BI383" s="21"/>
      <c r="BJ383" s="21"/>
      <c r="BK383" s="21"/>
      <c r="BL383" s="21"/>
      <c r="BM383" s="21"/>
      <c r="BN383" s="193"/>
      <c r="BO383" s="24"/>
      <c r="BP383" s="21"/>
      <c r="BQ383" s="21"/>
      <c r="BR383" s="23"/>
      <c r="BS383" s="23"/>
      <c r="BT383" s="24"/>
      <c r="BU383" s="25"/>
    </row>
    <row r="384" spans="1:73" s="22" customFormat="1" ht="291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0"/>
      <c r="BC384" s="21"/>
      <c r="BD384" s="198"/>
      <c r="BE384" s="29"/>
      <c r="BF384" s="20"/>
      <c r="BG384" s="23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5" s="22" customFormat="1" ht="291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0"/>
      <c r="BC385" s="21"/>
      <c r="BD385" s="198"/>
      <c r="BE385" s="182"/>
      <c r="BF385" s="20"/>
      <c r="BG385" s="23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5" s="22" customFormat="1" ht="197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0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8"/>
      <c r="BE386" s="20"/>
      <c r="BF386" s="20"/>
      <c r="BG386" s="21"/>
      <c r="BH386" s="21"/>
      <c r="BI386" s="21"/>
      <c r="BJ386" s="21"/>
      <c r="BK386" s="21"/>
      <c r="BL386" s="21"/>
      <c r="BM386" s="21"/>
      <c r="BN386" s="193"/>
      <c r="BO386" s="24"/>
      <c r="BP386" s="21"/>
      <c r="BQ386" s="21"/>
      <c r="BR386" s="23"/>
      <c r="BS386" s="23"/>
      <c r="BT386" s="24"/>
      <c r="BU386" s="25"/>
    </row>
    <row r="387" spans="1:75" s="22" customFormat="1" ht="197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84"/>
      <c r="BE387" s="189"/>
      <c r="BF387" s="189"/>
      <c r="BG387" s="21"/>
      <c r="BH387" s="21"/>
      <c r="BI387" s="21"/>
      <c r="BJ387" s="21"/>
      <c r="BK387" s="21"/>
      <c r="BL387" s="21"/>
      <c r="BM387" s="21"/>
      <c r="BN387" s="193"/>
      <c r="BO387" s="24"/>
      <c r="BP387" s="21"/>
      <c r="BQ387" s="21"/>
      <c r="BR387" s="23"/>
      <c r="BS387" s="23"/>
      <c r="BT387" s="24"/>
      <c r="BU387" s="25"/>
    </row>
    <row r="388" spans="1:75" s="22" customFormat="1" ht="279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190"/>
      <c r="P388" s="190"/>
      <c r="Q388" s="190"/>
      <c r="R388" s="190"/>
      <c r="S388" s="190"/>
      <c r="T388" s="190"/>
      <c r="U388" s="19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8"/>
      <c r="BE388" s="63"/>
      <c r="BF388" s="63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5" s="22" customFormat="1" ht="171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98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5" s="22" customFormat="1" ht="129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1"/>
      <c r="BE390" s="29"/>
      <c r="BF390" s="29"/>
      <c r="BG390" s="21"/>
      <c r="BH390" s="21"/>
      <c r="BI390" s="21"/>
      <c r="BJ390" s="21"/>
      <c r="BK390" s="21"/>
      <c r="BL390" s="21"/>
      <c r="BM390" s="21"/>
      <c r="BN390" s="193"/>
      <c r="BO390" s="24"/>
      <c r="BP390" s="21"/>
      <c r="BQ390" s="21"/>
      <c r="BR390" s="23"/>
      <c r="BS390" s="23"/>
      <c r="BT390" s="24"/>
      <c r="BU390" s="25"/>
    </row>
    <row r="391" spans="1:75" s="22" customFormat="1" ht="187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9"/>
      <c r="O391" s="29"/>
      <c r="P391" s="29"/>
      <c r="Q391" s="29"/>
      <c r="R391" s="29"/>
      <c r="S391" s="29"/>
      <c r="T391" s="29"/>
      <c r="U391" s="29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98"/>
      <c r="BE391" s="23"/>
      <c r="BF391" s="23"/>
      <c r="BG391" s="21"/>
      <c r="BH391" s="21"/>
      <c r="BI391" s="21"/>
      <c r="BJ391" s="21"/>
      <c r="BK391" s="21"/>
      <c r="BL391" s="21"/>
      <c r="BM391" s="23"/>
      <c r="BN391" s="21"/>
      <c r="BO391" s="24"/>
      <c r="BP391" s="21"/>
      <c r="BQ391" s="21"/>
      <c r="BR391" s="21"/>
      <c r="BS391" s="21"/>
      <c r="BT391" s="23"/>
      <c r="BU391" s="24"/>
      <c r="BV391" s="25"/>
      <c r="BW391" s="30"/>
    </row>
    <row r="392" spans="1:75" s="22" customFormat="1" ht="187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198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"/>
      <c r="BE392" s="21"/>
      <c r="BF392" s="21"/>
      <c r="BG392" s="21"/>
      <c r="BH392" s="21"/>
      <c r="BI392" s="21"/>
      <c r="BJ392" s="21"/>
      <c r="BK392" s="21"/>
      <c r="BL392" s="21"/>
      <c r="BM392" s="23"/>
      <c r="BN392" s="21"/>
      <c r="BO392" s="24"/>
      <c r="BP392" s="25"/>
      <c r="BQ392" s="21"/>
      <c r="BR392" s="21"/>
      <c r="BS392" s="21"/>
      <c r="BT392" s="23"/>
      <c r="BU392" s="24"/>
      <c r="BV392" s="25"/>
      <c r="BW392" s="30"/>
    </row>
    <row r="393" spans="1:75" s="22" customFormat="1" ht="409.6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3"/>
      <c r="AV393" s="21"/>
      <c r="AW393" s="23"/>
      <c r="AX393" s="21"/>
      <c r="AY393" s="21"/>
      <c r="AZ393" s="21"/>
      <c r="BA393" s="21"/>
      <c r="BB393" s="21"/>
      <c r="BC393" s="21"/>
      <c r="BD393" s="21"/>
      <c r="BE393" s="21"/>
      <c r="BF393" s="21"/>
      <c r="BG393" s="21"/>
      <c r="BH393" s="21"/>
      <c r="BI393" s="21"/>
      <c r="BJ393" s="21"/>
      <c r="BK393" s="21"/>
      <c r="BL393" s="21"/>
      <c r="BM393" s="23"/>
      <c r="BN393" s="21"/>
      <c r="BO393" s="24"/>
      <c r="BP393" s="25"/>
      <c r="BQ393" s="21"/>
      <c r="BR393" s="21"/>
      <c r="BS393" s="21"/>
      <c r="BT393" s="23"/>
      <c r="BU393" s="24"/>
      <c r="BV393" s="25"/>
      <c r="BW393" s="30"/>
    </row>
    <row r="394" spans="1:75" s="22" customFormat="1" ht="409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98"/>
      <c r="BE394" s="23"/>
      <c r="BF394" s="23"/>
      <c r="BG394" s="21"/>
      <c r="BH394" s="21"/>
      <c r="BI394" s="21"/>
      <c r="BJ394" s="21"/>
      <c r="BK394" s="21"/>
      <c r="BL394" s="21"/>
      <c r="BM394" s="23"/>
      <c r="BN394" s="21"/>
      <c r="BO394" s="24"/>
      <c r="BP394" s="25"/>
      <c r="BQ394" s="21"/>
      <c r="BR394" s="21"/>
      <c r="BS394" s="21"/>
      <c r="BT394" s="23"/>
      <c r="BU394" s="24"/>
      <c r="BV394" s="25"/>
      <c r="BW394" s="30"/>
    </row>
    <row r="395" spans="1:75" s="22" customFormat="1" ht="194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198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  <c r="BJ395" s="21"/>
      <c r="BK395" s="21"/>
      <c r="BL395" s="21"/>
      <c r="BM395" s="23"/>
      <c r="BN395" s="21"/>
      <c r="BO395" s="24"/>
      <c r="BP395" s="25"/>
      <c r="BQ395" s="36"/>
      <c r="BR395" s="36"/>
      <c r="BS395" s="36"/>
      <c r="BT395" s="40"/>
      <c r="BU395" s="26"/>
      <c r="BV395" s="36"/>
      <c r="BW395" s="30"/>
    </row>
    <row r="396" spans="1:75" s="22" customFormat="1" ht="219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1"/>
      <c r="BM396" s="21"/>
      <c r="BN396" s="21"/>
      <c r="BO396" s="24"/>
      <c r="BP396" s="25"/>
      <c r="BQ396" s="36"/>
      <c r="BR396" s="36"/>
      <c r="BS396" s="36"/>
      <c r="BT396" s="40"/>
      <c r="BU396" s="26"/>
      <c r="BV396" s="36"/>
      <c r="BW396" s="30"/>
    </row>
    <row r="397" spans="1:75" s="22" customFormat="1" ht="198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18"/>
      <c r="M397" s="20"/>
      <c r="N397" s="21"/>
      <c r="O397" s="182"/>
      <c r="P397" s="182"/>
      <c r="Q397" s="182"/>
      <c r="R397" s="182"/>
      <c r="S397" s="182"/>
      <c r="T397" s="182"/>
      <c r="U397" s="182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3"/>
      <c r="BN397" s="21"/>
      <c r="BO397" s="24"/>
      <c r="BP397" s="25"/>
      <c r="BQ397" s="21"/>
      <c r="BR397" s="21"/>
      <c r="BS397" s="21"/>
      <c r="BT397" s="23"/>
      <c r="BU397" s="24"/>
      <c r="BV397" s="25"/>
      <c r="BW397" s="30"/>
    </row>
    <row r="398" spans="1:75" s="22" customFormat="1" ht="198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18"/>
      <c r="M398" s="20"/>
      <c r="N398" s="21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3"/>
      <c r="BN398" s="21"/>
      <c r="BO398" s="24"/>
      <c r="BP398" s="25"/>
      <c r="BQ398" s="21"/>
      <c r="BR398" s="21"/>
      <c r="BS398" s="21"/>
      <c r="BT398" s="23"/>
      <c r="BU398" s="24"/>
      <c r="BV398" s="25"/>
      <c r="BW398" s="30"/>
    </row>
    <row r="399" spans="1:75" s="22" customFormat="1" ht="198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18"/>
      <c r="M399" s="20"/>
      <c r="N399" s="21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3"/>
      <c r="BN399" s="21"/>
      <c r="BO399" s="24"/>
      <c r="BP399" s="25"/>
      <c r="BQ399" s="21"/>
      <c r="BR399" s="21"/>
      <c r="BS399" s="21"/>
      <c r="BT399" s="23"/>
      <c r="BU399" s="24"/>
      <c r="BV399" s="25"/>
      <c r="BW399" s="30"/>
    </row>
    <row r="400" spans="1:75" s="22" customFormat="1" ht="146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18"/>
      <c r="M400" s="20"/>
      <c r="N400" s="21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3"/>
      <c r="BN400" s="21"/>
      <c r="BO400" s="24"/>
      <c r="BP400" s="25"/>
      <c r="BQ400" s="21"/>
      <c r="BR400" s="21"/>
      <c r="BS400" s="21"/>
      <c r="BT400" s="23"/>
      <c r="BU400" s="24"/>
      <c r="BV400" s="25"/>
      <c r="BW400" s="30"/>
    </row>
    <row r="401" spans="1:75" s="22" customFormat="1" ht="227.2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18"/>
      <c r="M401" s="20"/>
      <c r="N401" s="21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3"/>
      <c r="BN401" s="21"/>
      <c r="BO401" s="24"/>
      <c r="BP401" s="25"/>
      <c r="BQ401" s="21"/>
      <c r="BR401" s="21"/>
      <c r="BS401" s="21"/>
      <c r="BT401" s="23"/>
      <c r="BU401" s="24"/>
      <c r="BV401" s="25"/>
      <c r="BW401" s="30"/>
    </row>
    <row r="402" spans="1:75" s="22" customFormat="1" ht="154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18"/>
      <c r="M402" s="20"/>
      <c r="N402" s="21"/>
      <c r="O402" s="28"/>
      <c r="P402" s="2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3"/>
      <c r="BN402" s="21"/>
      <c r="BO402" s="24"/>
      <c r="BP402" s="25"/>
      <c r="BQ402" s="21"/>
      <c r="BR402" s="21"/>
      <c r="BS402" s="21"/>
      <c r="BT402" s="23"/>
      <c r="BU402" s="24"/>
      <c r="BV402" s="25"/>
      <c r="BW402" s="30"/>
    </row>
    <row r="403" spans="1:75" s="22" customFormat="1" ht="154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18"/>
      <c r="M403" s="20"/>
      <c r="N403" s="21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3"/>
      <c r="BN403" s="21"/>
      <c r="BO403" s="24"/>
      <c r="BP403" s="25"/>
      <c r="BQ403" s="36"/>
      <c r="BR403" s="36"/>
      <c r="BS403" s="36"/>
      <c r="BT403" s="40"/>
      <c r="BU403" s="26"/>
      <c r="BV403" s="36"/>
      <c r="BW403" s="30"/>
    </row>
    <row r="404" spans="1:75" s="22" customFormat="1" ht="182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18"/>
      <c r="M404" s="20"/>
      <c r="N404" s="21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3"/>
      <c r="BM404" s="21"/>
      <c r="BN404" s="21"/>
      <c r="BO404" s="24"/>
      <c r="BP404" s="25"/>
      <c r="BQ404" s="36"/>
      <c r="BR404" s="36"/>
      <c r="BS404" s="36"/>
      <c r="BT404" s="40"/>
      <c r="BU404" s="26"/>
      <c r="BV404" s="36"/>
      <c r="BW404" s="30"/>
    </row>
    <row r="405" spans="1:75" s="22" customFormat="1" ht="182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18"/>
      <c r="M405" s="20"/>
      <c r="N405" s="21"/>
      <c r="O405" s="23"/>
      <c r="P405" s="23"/>
      <c r="Q405" s="23"/>
      <c r="R405" s="23"/>
      <c r="S405" s="23"/>
      <c r="T405" s="23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1"/>
      <c r="BN405" s="21"/>
      <c r="BO405" s="24"/>
      <c r="BP405" s="25"/>
      <c r="BQ405" s="36"/>
      <c r="BR405" s="36"/>
      <c r="BS405" s="36"/>
      <c r="BT405" s="40"/>
      <c r="BU405" s="26"/>
      <c r="BV405" s="36"/>
      <c r="BW405" s="30"/>
    </row>
    <row r="406" spans="1:75" s="22" customFormat="1" ht="312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18"/>
      <c r="M406" s="20"/>
      <c r="N406" s="21"/>
      <c r="O406" s="28"/>
      <c r="P406" s="2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81"/>
      <c r="BE406" s="21"/>
      <c r="BF406" s="21"/>
      <c r="BG406" s="23"/>
      <c r="BH406" s="21"/>
      <c r="BI406" s="21"/>
      <c r="BJ406" s="21"/>
      <c r="BK406" s="21"/>
      <c r="BL406" s="23"/>
      <c r="BM406" s="21"/>
      <c r="BN406" s="21"/>
      <c r="BO406" s="24"/>
      <c r="BP406" s="25"/>
      <c r="BQ406" s="26"/>
    </row>
    <row r="407" spans="1:75" s="22" customFormat="1" ht="174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18"/>
      <c r="M407" s="20"/>
      <c r="N407" s="21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3"/>
      <c r="BH407" s="21"/>
      <c r="BI407" s="21"/>
      <c r="BJ407" s="21"/>
      <c r="BK407" s="21"/>
      <c r="BL407" s="23"/>
      <c r="BM407" s="21"/>
      <c r="BN407" s="21"/>
      <c r="BO407" s="24"/>
      <c r="BP407" s="25"/>
      <c r="BQ407" s="26"/>
    </row>
    <row r="408" spans="1:75" s="22" customFormat="1" ht="167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18"/>
      <c r="M408" s="20"/>
      <c r="N408" s="21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81"/>
      <c r="BE408" s="21"/>
      <c r="BF408" s="21"/>
      <c r="BG408" s="23"/>
      <c r="BH408" s="21"/>
      <c r="BI408" s="21"/>
      <c r="BJ408" s="21"/>
      <c r="BK408" s="21"/>
      <c r="BL408" s="23"/>
      <c r="BM408" s="21"/>
      <c r="BN408" s="21"/>
      <c r="BO408" s="24"/>
      <c r="BP408" s="25"/>
      <c r="BQ408" s="26"/>
    </row>
    <row r="409" spans="1:75" s="22" customFormat="1" ht="167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20"/>
      <c r="N409" s="21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3"/>
      <c r="BH409" s="21"/>
      <c r="BI409" s="21"/>
      <c r="BJ409" s="21"/>
      <c r="BK409" s="21"/>
      <c r="BL409" s="23"/>
      <c r="BM409" s="21"/>
      <c r="BN409" s="21"/>
      <c r="BO409" s="24"/>
      <c r="BP409" s="25"/>
      <c r="BQ409" s="26"/>
    </row>
    <row r="410" spans="1:75" s="22" customFormat="1" ht="167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23"/>
      <c r="P410" s="23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3"/>
      <c r="BH410" s="21"/>
      <c r="BI410" s="21"/>
      <c r="BJ410" s="21"/>
      <c r="BK410" s="21"/>
      <c r="BL410" s="23"/>
      <c r="BM410" s="21"/>
      <c r="BN410" s="21"/>
      <c r="BO410" s="24"/>
      <c r="BP410" s="25"/>
      <c r="BQ410" s="26"/>
    </row>
    <row r="411" spans="1:75" s="22" customFormat="1" ht="372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21"/>
      <c r="O411" s="18"/>
      <c r="P411" s="18"/>
      <c r="Q411" s="18"/>
      <c r="R411" s="18"/>
      <c r="S411" s="18"/>
      <c r="T411" s="18"/>
      <c r="U411" s="1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1"/>
      <c r="BS411" s="21"/>
    </row>
    <row r="412" spans="1:75" s="22" customFormat="1" ht="257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18"/>
      <c r="M412" s="20"/>
      <c r="N412" s="21"/>
      <c r="O412" s="18"/>
      <c r="P412" s="18"/>
      <c r="Q412" s="27"/>
      <c r="R412" s="27"/>
      <c r="S412" s="27"/>
      <c r="T412" s="27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1"/>
      <c r="BS412" s="21"/>
    </row>
    <row r="413" spans="1:75" s="22" customFormat="1" ht="254.2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18"/>
      <c r="M413" s="20"/>
      <c r="N413" s="21"/>
      <c r="O413" s="18"/>
      <c r="P413" s="18"/>
      <c r="Q413" s="27"/>
      <c r="R413" s="27"/>
      <c r="S413" s="27"/>
      <c r="T413" s="27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1"/>
      <c r="BS413" s="21"/>
    </row>
    <row r="414" spans="1:75" s="22" customFormat="1" ht="319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18"/>
      <c r="M414" s="20"/>
      <c r="N414" s="21"/>
      <c r="O414" s="23"/>
      <c r="P414" s="23"/>
      <c r="Q414" s="23"/>
      <c r="R414" s="23"/>
      <c r="S414" s="23"/>
      <c r="T414" s="23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1"/>
      <c r="BS414" s="21"/>
    </row>
    <row r="415" spans="1:75" s="22" customFormat="1" ht="409.6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18"/>
      <c r="M415" s="18"/>
      <c r="N415" s="18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1"/>
      <c r="BS415" s="21"/>
    </row>
    <row r="416" spans="1:75" s="22" customFormat="1" ht="141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18"/>
      <c r="M416" s="20"/>
      <c r="N416" s="21"/>
      <c r="O416" s="23"/>
      <c r="P416" s="23"/>
      <c r="Q416" s="23"/>
      <c r="R416" s="23"/>
      <c r="S416" s="23"/>
      <c r="T416" s="23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1"/>
      <c r="BS416" s="21"/>
    </row>
    <row r="417" spans="1:73" s="22" customFormat="1" ht="141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18"/>
      <c r="M417" s="20"/>
      <c r="N417" s="18"/>
      <c r="O417" s="23"/>
      <c r="P417" s="23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1"/>
      <c r="BS417" s="21"/>
    </row>
    <row r="418" spans="1:73" s="22" customFormat="1" ht="292.5" customHeight="1" x14ac:dyDescent="0.45">
      <c r="A418" s="17"/>
      <c r="B418" s="18"/>
      <c r="C418" s="176"/>
      <c r="D418" s="19"/>
      <c r="E418" s="19"/>
      <c r="F418" s="20"/>
      <c r="G418" s="18"/>
      <c r="H418" s="18"/>
      <c r="I418" s="18"/>
      <c r="J418" s="18"/>
      <c r="K418" s="18"/>
      <c r="L418" s="18"/>
      <c r="M418" s="20"/>
      <c r="N418" s="21"/>
      <c r="O418" s="27"/>
      <c r="P418" s="18"/>
      <c r="Q418" s="27"/>
      <c r="R418" s="27"/>
      <c r="S418" s="27"/>
      <c r="T418" s="27"/>
      <c r="U418" s="27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1"/>
      <c r="BS418" s="24"/>
      <c r="BT418" s="25"/>
      <c r="BU418" s="26"/>
    </row>
    <row r="419" spans="1:73" s="22" customFormat="1" ht="177" customHeight="1" x14ac:dyDescent="0.45">
      <c r="A419" s="17"/>
      <c r="B419" s="18"/>
      <c r="C419" s="176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21"/>
      <c r="O419" s="18"/>
      <c r="P419" s="18"/>
      <c r="Q419" s="27"/>
      <c r="R419" s="27"/>
      <c r="S419" s="27"/>
      <c r="T419" s="27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1"/>
      <c r="BP419" s="21"/>
      <c r="BQ419" s="21"/>
      <c r="BR419" s="21"/>
      <c r="BS419" s="24"/>
      <c r="BT419" s="25"/>
      <c r="BU419" s="26"/>
    </row>
  </sheetData>
  <autoFilter ref="A2:BW38"/>
  <mergeCells count="35">
    <mergeCell ref="A1:BT1"/>
    <mergeCell ref="I32:I33"/>
    <mergeCell ref="J32:J37"/>
    <mergeCell ref="K32:K37"/>
    <mergeCell ref="J38:J43"/>
    <mergeCell ref="K38:K43"/>
    <mergeCell ref="I29:I30"/>
    <mergeCell ref="J29:J31"/>
    <mergeCell ref="K29:K31"/>
    <mergeCell ref="I17:I19"/>
    <mergeCell ref="J17:J19"/>
    <mergeCell ref="K17:K19"/>
    <mergeCell ref="J20:J23"/>
    <mergeCell ref="K20:K23"/>
    <mergeCell ref="M9:M10"/>
    <mergeCell ref="M15:M16"/>
    <mergeCell ref="M18:M19"/>
    <mergeCell ref="M27:M28"/>
    <mergeCell ref="J3:J6"/>
    <mergeCell ref="K3:K6"/>
    <mergeCell ref="J7:J10"/>
    <mergeCell ref="K7:K10"/>
    <mergeCell ref="J11:J13"/>
    <mergeCell ref="K11:K13"/>
    <mergeCell ref="J14:J16"/>
    <mergeCell ref="K14:K16"/>
    <mergeCell ref="J24:J28"/>
    <mergeCell ref="K24:K28"/>
    <mergeCell ref="M22:M23"/>
    <mergeCell ref="M25:M26"/>
    <mergeCell ref="M135:M136"/>
    <mergeCell ref="M12:M13"/>
    <mergeCell ref="M36:M37"/>
    <mergeCell ref="M30:M31"/>
    <mergeCell ref="A44:N44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2019-10-31T12:25:42Z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