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nyh.OP\Desktop\Заявки 2023\0146_Поставка силового кабеля 1 кВ и 10кВ\Приложение №4 - Обоснование НМЦ договора\"/>
    </mc:Choice>
  </mc:AlternateContent>
  <bookViews>
    <workbookView xWindow="14505" yWindow="-15" windowWidth="14310" windowHeight="12855" firstSheet="1" activeTab="1"/>
  </bookViews>
  <sheets>
    <sheet name="Расчет НМЦ единицы" sheetId="2" r:id="rId1"/>
    <sheet name="Расчет НМЦ лота закупки" sheetId="1" r:id="rId2"/>
  </sheets>
  <definedNames>
    <definedName name="_xlnm._FilterDatabase" localSheetId="1" hidden="1">'Расчет НМЦ лота закупки'!$A$5:$P$13</definedName>
  </definedNames>
  <calcPr calcId="152511"/>
</workbook>
</file>

<file path=xl/calcChain.xml><?xml version="1.0" encoding="utf-8"?>
<calcChain xmlns="http://schemas.openxmlformats.org/spreadsheetml/2006/main">
  <c r="M7" i="1" l="1"/>
  <c r="M8" i="1"/>
  <c r="M9" i="1"/>
  <c r="M10" i="1"/>
  <c r="S7" i="1" l="1"/>
  <c r="S8" i="1"/>
  <c r="S9" i="1"/>
  <c r="S10" i="1"/>
  <c r="P7" i="1"/>
  <c r="P8" i="1"/>
  <c r="P9" i="1"/>
  <c r="P10" i="1"/>
  <c r="G7" i="1"/>
  <c r="G8" i="1"/>
  <c r="G9" i="1"/>
  <c r="G10" i="1"/>
  <c r="J7" i="1"/>
  <c r="J8" i="1"/>
  <c r="J9" i="1"/>
  <c r="J10" i="1"/>
  <c r="G6" i="1" l="1"/>
  <c r="P6" i="1"/>
  <c r="M6" i="1"/>
  <c r="S6" i="1"/>
  <c r="G11" i="1" l="1"/>
  <c r="G13" i="1" s="1"/>
  <c r="G12" i="1" l="1"/>
  <c r="P11" i="1" l="1"/>
  <c r="P12" i="1" l="1"/>
  <c r="P13" i="1" s="1"/>
  <c r="S11" i="1" l="1"/>
  <c r="J6" i="1" l="1"/>
  <c r="J11" i="1" s="1"/>
  <c r="M11" i="1" l="1"/>
  <c r="M12" i="1" s="1"/>
  <c r="M13" i="1" l="1"/>
  <c r="J13" i="1"/>
  <c r="J12" i="1"/>
  <c r="S13" i="1"/>
  <c r="S12" i="1"/>
</calcChain>
</file>

<file path=xl/sharedStrings.xml><?xml version="1.0" encoding="utf-8"?>
<sst xmlns="http://schemas.openxmlformats.org/spreadsheetml/2006/main" count="90" uniqueCount="52">
  <si>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</si>
  <si>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</si>
  <si>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</si>
  <si>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</si>
  <si>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</si>
  <si>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</si>
  <si>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</si>
  <si>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</si>
  <si>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Расчет начальной максимальной цены единицы материалов/оборудования (лот _______)  от ____._____.2019г.</t>
  </si>
  <si>
    <t>Цена, руб. с НДС</t>
  </si>
  <si>
    <t>Отчет:</t>
  </si>
  <si>
    <t>______________ /___________/</t>
  </si>
  <si>
    <t>Материал 1</t>
  </si>
  <si>
    <t>Материал 2</t>
  </si>
  <si>
    <t>Материал 3</t>
  </si>
  <si>
    <t>Номер материала SAP</t>
  </si>
  <si>
    <t>шт</t>
  </si>
  <si>
    <t>231278_</t>
  </si>
  <si>
    <t>230648_</t>
  </si>
  <si>
    <t>235392_</t>
  </si>
  <si>
    <t>Сумма, руб. без НДС</t>
  </si>
  <si>
    <t>2. В цене материалов/оборудования включены доставка и все дополнительные расходы.</t>
  </si>
  <si>
    <t>Поставщик №1</t>
  </si>
  <si>
    <t>Поставщик №3</t>
  </si>
  <si>
    <t>Поставщик №2</t>
  </si>
  <si>
    <t>Итог</t>
  </si>
  <si>
    <t>1. Цена была определена как наименьшая среди представленных ТКП.</t>
  </si>
  <si>
    <t>ИТОГО без НДС</t>
  </si>
  <si>
    <t>НДС - 20%</t>
  </si>
  <si>
    <t>За плановую цену принять цену Поставщика №1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</si>
  <si>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</si>
  <si>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</si>
  <si>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Приложение №1</t>
  </si>
  <si>
    <t>Специалист УЛиМТО филиала ___________ ПАО "Россети Центр/ПАО "Россети центр и Приволжье"</t>
  </si>
  <si>
    <t>Начальник УЛиМТО филиала _____________ ПАО "Россети Центр"/ПАО "Россети Центр и Приволжье"</t>
  </si>
  <si>
    <t>Руководитель Дирекции по логистике и МТО ПАО "Россети Центр"</t>
  </si>
  <si>
    <t>______________ /Р.В. Солянин/</t>
  </si>
  <si>
    <t>______________ /Н.Ю. Баркова /</t>
  </si>
  <si>
    <t>Вед.специалист УЛиМТО филиала "Смоленскэнерго" ПАО "Россети Центр"</t>
  </si>
  <si>
    <t>м</t>
  </si>
  <si>
    <t>И.о.начальника УЛиМТО филиала  "Смоленскэнерго" ПАО "Россети Центр"</t>
  </si>
  <si>
    <t>______________ /С.П.Березкин /</t>
  </si>
  <si>
    <t>КАБЕЛЬ СИЛОВОЙ АВББШВ 4Х70-1</t>
  </si>
  <si>
    <t>КАБЕЛЬ СИЛОВОЙ ААШВ 3Х50-10</t>
  </si>
  <si>
    <t>КАБЕЛЬ СИЛОВОЙ ААШВ 3Х95-10</t>
  </si>
  <si>
    <t>КАБЕЛЬ СИЛОВОЙ ААШВ 3Х120-10</t>
  </si>
  <si>
    <t>КАБЕЛЬ СИЛОВОЙ АВБШВ 4X120-1</t>
  </si>
  <si>
    <t>Расчет начальной максимальной цены лота/закупки (лот 204A, 204F) от 03.04.2023г.                                                                                                                                                             Приложение расчет НМЦ</t>
  </si>
  <si>
    <t>КП №1 от 22.03.2023</t>
  </si>
  <si>
    <t>КП №2 от27.03.2023</t>
  </si>
  <si>
    <t>КП №3 от 30.03.2023</t>
  </si>
  <si>
    <t>За расчетную стоимость лота/закупки принять стоимоть КП №1 от 22.03.2023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</si>
</sst>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4" fontId="3" fillId="0" borderId="2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9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4" fontId="9" fillId="0" borderId="2" xfId="0" applyNumberFormat="1" applyFont="1" applyFill="1" applyBorder="1" applyAlignment="1">
      <alignment vertical="center" wrapText="1"/>
    </xf>
    <xf numFmtId="2" fontId="0" fillId="0" borderId="2" xfId="0" applyNumberFormat="1" applyFont="1" applyBorder="1" applyAlignment="1">
      <alignment vertical="center"/>
    </xf>
    <xf numFmtId="2" fontId="8" fillId="0" borderId="2" xfId="0" applyNumberFormat="1" applyFont="1" applyBorder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2" fontId="0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12" xfId="1"/>
    <cellStyle name="Обыч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="51" zoomScaleNormal="100" zoomScaleSheetLayoutView="51" workbookViewId="0">
      <selection activeCell="G9" sqref="G9"/>
    </sheetView>
  </sheetViews>
  <sheetFormatPr defaultColWidth="9.140625" defaultRowHeight="15" x14ac:dyDescent="0.25"/>
  <cols>
    <col min="1" max="1" width="3.140625" style="1" bestFit="1" customWidth="1"/>
    <col min="2" max="2" width="15" style="1" bestFit="1" customWidth="1"/>
    <col min="3" max="3" width="27.42578125" style="4" bestFit="1" customWidth="1"/>
    <col min="4" max="4" width="7.7109375" style="1" customWidth="1"/>
    <col min="5" max="5" width="13.140625" style="2" customWidth="1"/>
    <col min="6" max="6" width="14.28515625" style="2" customWidth="1"/>
    <col min="7" max="7" width="18" style="1" customWidth="1"/>
    <col min="8" max="8" width="15.7109375" style="1" customWidth="1"/>
    <col min="9" max="9" width="16.28515625" style="1" customWidth="1"/>
    <col min="10" max="10" width="14.7109375" style="1" customWidth="1"/>
    <col min="11" max="11" width="15.5703125" style="18" customWidth="1"/>
    <col min="12" max="14" width="13.7109375" style="18" customWidth="1"/>
    <col min="15" max="16384" width="9.140625" style="1"/>
  </cols>
  <sheetData>
    <row r="1" spans="1:14" x14ac:dyDescent="0.25">
      <c r="N1" s="31" t="s">
        <v>32</v>
      </c>
    </row>
    <row r="2" spans="1:14" s="3" customFormat="1" ht="27.75" customHeight="1" x14ac:dyDescent="0.25">
      <c r="A2" s="47" t="s">
        <v>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3.9" x14ac:dyDescent="0.25">
      <c r="B3" s="5"/>
      <c r="C3" s="6"/>
    </row>
    <row r="4" spans="1:14" ht="27.75" customHeight="1" x14ac:dyDescent="0.25">
      <c r="A4" s="51" t="s">
        <v>2</v>
      </c>
      <c r="B4" s="50" t="s">
        <v>15</v>
      </c>
      <c r="C4" s="50" t="s">
        <v>0</v>
      </c>
      <c r="D4" s="50" t="s">
        <v>1</v>
      </c>
      <c r="E4" s="48" t="s">
        <v>25</v>
      </c>
      <c r="F4" s="49"/>
      <c r="G4" s="48" t="s">
        <v>7</v>
      </c>
      <c r="H4" s="49"/>
      <c r="I4" s="48" t="s">
        <v>22</v>
      </c>
      <c r="J4" s="49"/>
      <c r="K4" s="48" t="s">
        <v>24</v>
      </c>
      <c r="L4" s="49"/>
      <c r="M4" s="48" t="s">
        <v>23</v>
      </c>
      <c r="N4" s="49"/>
    </row>
    <row r="5" spans="1:14" s="3" customFormat="1" ht="64.5" customHeight="1" x14ac:dyDescent="0.25">
      <c r="A5" s="51"/>
      <c r="B5" s="50"/>
      <c r="C5" s="50"/>
      <c r="D5" s="50"/>
      <c r="E5" s="7" t="s">
        <v>6</v>
      </c>
      <c r="F5" s="7" t="s">
        <v>9</v>
      </c>
      <c r="G5" s="7" t="s">
        <v>6</v>
      </c>
      <c r="H5" s="7" t="s">
        <v>9</v>
      </c>
      <c r="I5" s="7" t="s">
        <v>6</v>
      </c>
      <c r="J5" s="7" t="s">
        <v>9</v>
      </c>
      <c r="K5" s="7" t="s">
        <v>6</v>
      </c>
      <c r="L5" s="7" t="s">
        <v>9</v>
      </c>
      <c r="M5" s="7" t="s">
        <v>6</v>
      </c>
      <c r="N5" s="7" t="s">
        <v>9</v>
      </c>
    </row>
    <row r="6" spans="1:14" s="13" customFormat="1" x14ac:dyDescent="0.25">
      <c r="A6" s="9">
        <v>1</v>
      </c>
      <c r="B6" s="29" t="s">
        <v>17</v>
      </c>
      <c r="C6" s="10" t="s">
        <v>12</v>
      </c>
      <c r="D6" s="9" t="s">
        <v>16</v>
      </c>
      <c r="E6" s="11"/>
      <c r="F6" s="11"/>
      <c r="G6" s="11"/>
      <c r="H6" s="12"/>
      <c r="I6" s="12"/>
      <c r="J6" s="12"/>
      <c r="K6" s="12"/>
      <c r="L6" s="12"/>
      <c r="M6" s="12"/>
      <c r="N6" s="12"/>
    </row>
    <row r="7" spans="1:14" s="13" customFormat="1" x14ac:dyDescent="0.25">
      <c r="A7" s="9">
        <v>2</v>
      </c>
      <c r="B7" s="29" t="s">
        <v>18</v>
      </c>
      <c r="C7" s="10" t="s">
        <v>13</v>
      </c>
      <c r="D7" s="9" t="s">
        <v>16</v>
      </c>
      <c r="E7" s="11"/>
      <c r="F7" s="11"/>
      <c r="G7" s="11"/>
      <c r="H7" s="12"/>
      <c r="I7" s="12"/>
      <c r="J7" s="12"/>
      <c r="K7" s="12"/>
      <c r="L7" s="12"/>
      <c r="M7" s="12"/>
      <c r="N7" s="12"/>
    </row>
    <row r="8" spans="1:14" s="13" customFormat="1" x14ac:dyDescent="0.25">
      <c r="A8" s="9">
        <v>3</v>
      </c>
      <c r="B8" s="29" t="s">
        <v>19</v>
      </c>
      <c r="C8" s="10" t="s">
        <v>14</v>
      </c>
      <c r="D8" s="9" t="s">
        <v>16</v>
      </c>
      <c r="E8" s="11"/>
      <c r="F8" s="11"/>
      <c r="G8" s="11"/>
      <c r="H8" s="12"/>
      <c r="I8" s="12"/>
      <c r="J8" s="12"/>
      <c r="K8" s="12"/>
      <c r="L8" s="12"/>
      <c r="M8" s="12"/>
      <c r="N8" s="12"/>
    </row>
    <row r="10" spans="1:14" x14ac:dyDescent="0.25">
      <c r="B10" s="52" t="s">
        <v>10</v>
      </c>
      <c r="C10" s="52"/>
      <c r="D10" s="52"/>
      <c r="E10" s="52"/>
      <c r="F10" s="52"/>
      <c r="G10" s="52"/>
      <c r="H10" s="52"/>
      <c r="I10" s="52"/>
      <c r="J10" s="52"/>
    </row>
    <row r="11" spans="1:14" x14ac:dyDescent="0.25">
      <c r="B11" s="24" t="s">
        <v>29</v>
      </c>
      <c r="C11" s="24"/>
      <c r="D11" s="24"/>
      <c r="E11" s="24"/>
      <c r="F11" s="24"/>
      <c r="G11" s="24"/>
      <c r="H11" s="24"/>
      <c r="I11" s="24"/>
      <c r="J11" s="24"/>
    </row>
    <row r="12" spans="1:14" x14ac:dyDescent="0.25">
      <c r="B12" s="53" t="s">
        <v>26</v>
      </c>
      <c r="C12" s="53"/>
      <c r="D12" s="53"/>
      <c r="E12" s="53"/>
      <c r="F12" s="53"/>
      <c r="G12" s="53"/>
      <c r="H12" s="53"/>
      <c r="I12" s="53"/>
      <c r="J12" s="53"/>
    </row>
    <row r="13" spans="1:14" x14ac:dyDescent="0.25">
      <c r="B13" s="1" t="s">
        <v>21</v>
      </c>
      <c r="C13" s="1"/>
      <c r="E13" s="25"/>
      <c r="F13" s="25"/>
    </row>
    <row r="14" spans="1:14" ht="13.9" x14ac:dyDescent="0.25">
      <c r="C14" s="1"/>
      <c r="E14" s="25"/>
      <c r="F14" s="25"/>
    </row>
    <row r="15" spans="1:14" x14ac:dyDescent="0.25">
      <c r="B15" s="46" t="s">
        <v>33</v>
      </c>
      <c r="C15" s="46"/>
      <c r="D15" s="46"/>
      <c r="E15" s="46"/>
      <c r="F15" s="46"/>
      <c r="G15" s="46"/>
      <c r="H15" s="1" t="s">
        <v>11</v>
      </c>
    </row>
    <row r="16" spans="1:14" s="17" customFormat="1" ht="13.9" x14ac:dyDescent="0.25">
      <c r="B16" s="1"/>
      <c r="D16" s="21"/>
      <c r="E16" s="22"/>
      <c r="F16" s="23"/>
      <c r="H16" s="1"/>
      <c r="K16" s="19"/>
      <c r="L16" s="19"/>
      <c r="M16" s="19"/>
      <c r="N16" s="19"/>
    </row>
    <row r="17" spans="2:14" s="17" customFormat="1" x14ac:dyDescent="0.25">
      <c r="B17" s="44" t="s">
        <v>34</v>
      </c>
      <c r="C17" s="44"/>
      <c r="D17" s="44"/>
      <c r="E17" s="44"/>
      <c r="F17" s="44"/>
      <c r="G17" s="44"/>
      <c r="H17" s="1" t="s">
        <v>11</v>
      </c>
      <c r="K17" s="19"/>
      <c r="L17" s="19"/>
      <c r="M17" s="19"/>
      <c r="N17" s="19"/>
    </row>
    <row r="18" spans="2:14" s="17" customFormat="1" ht="13.9" x14ac:dyDescent="0.3">
      <c r="B18" s="21"/>
      <c r="C18" s="27"/>
      <c r="D18" s="27"/>
      <c r="E18" s="28"/>
      <c r="F18" s="28"/>
      <c r="K18" s="19"/>
      <c r="L18" s="19"/>
      <c r="M18" s="19"/>
      <c r="N18" s="19"/>
    </row>
    <row r="19" spans="2:14" s="17" customFormat="1" x14ac:dyDescent="0.25">
      <c r="B19" s="27" t="s">
        <v>4</v>
      </c>
      <c r="C19" s="27"/>
      <c r="D19" s="27"/>
      <c r="E19" s="28"/>
      <c r="F19" s="28"/>
      <c r="K19" s="19"/>
      <c r="L19" s="19"/>
      <c r="M19" s="19"/>
      <c r="N19" s="19"/>
    </row>
    <row r="20" spans="2:14" x14ac:dyDescent="0.25">
      <c r="B20" s="45" t="s">
        <v>35</v>
      </c>
      <c r="C20" s="45"/>
      <c r="D20" s="45"/>
      <c r="E20" s="45"/>
      <c r="F20" s="45"/>
      <c r="H20" s="1" t="s">
        <v>11</v>
      </c>
    </row>
  </sheetData>
  <mergeCells count="15">
    <mergeCell ref="B17:G17"/>
    <mergeCell ref="B20:F20"/>
    <mergeCell ref="B15:G15"/>
    <mergeCell ref="A2:N2"/>
    <mergeCell ref="E4:F4"/>
    <mergeCell ref="D4:D5"/>
    <mergeCell ref="C4:C5"/>
    <mergeCell ref="B4:B5"/>
    <mergeCell ref="A4:A5"/>
    <mergeCell ref="M4:N4"/>
    <mergeCell ref="B10:J10"/>
    <mergeCell ref="B12:J12"/>
    <mergeCell ref="G4:H4"/>
    <mergeCell ref="I4:J4"/>
    <mergeCell ref="K4:L4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view="pageBreakPreview" zoomScaleNormal="112" zoomScaleSheetLayoutView="100" workbookViewId="0">
      <selection activeCell="D10" sqref="D10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6.7109375" style="4" customWidth="1"/>
    <col min="4" max="4" width="6.7109375" style="1" customWidth="1"/>
    <col min="5" max="5" width="10.42578125" style="1" customWidth="1"/>
    <col min="6" max="6" width="11.85546875" style="2" customWidth="1"/>
    <col min="7" max="7" width="20.7109375" style="2" customWidth="1"/>
    <col min="8" max="8" width="10.42578125" style="1" customWidth="1"/>
    <col min="9" max="9" width="13.5703125" style="1" customWidth="1"/>
    <col min="10" max="10" width="14" style="1" customWidth="1"/>
    <col min="11" max="11" width="7.85546875" style="1" bestFit="1" customWidth="1"/>
    <col min="12" max="12" width="11.7109375" style="1" customWidth="1"/>
    <col min="13" max="13" width="14" style="1" customWidth="1"/>
    <col min="14" max="14" width="7.85546875" style="1" bestFit="1" customWidth="1"/>
    <col min="15" max="15" width="11" style="18" customWidth="1"/>
    <col min="16" max="16" width="15.28515625" style="18" customWidth="1"/>
    <col min="17" max="17" width="7.85546875" style="18" bestFit="1" customWidth="1"/>
    <col min="18" max="18" width="10.7109375" style="18" customWidth="1"/>
    <col min="19" max="19" width="14.42578125" style="18" customWidth="1"/>
    <col min="20" max="16384" width="9.140625" style="1"/>
  </cols>
  <sheetData>
    <row r="1" spans="1:19" x14ac:dyDescent="0.25">
      <c r="S1" s="31"/>
    </row>
    <row r="2" spans="1:19" s="3" customFormat="1" ht="27.75" customHeight="1" x14ac:dyDescent="0.25">
      <c r="A2" s="47" t="s">
        <v>47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19" ht="13.9" x14ac:dyDescent="0.25">
      <c r="B3" s="5"/>
      <c r="C3" s="6"/>
    </row>
    <row r="4" spans="1:19" ht="27.75" customHeight="1" x14ac:dyDescent="0.25">
      <c r="A4" s="55" t="s">
        <v>2</v>
      </c>
      <c r="B4" s="50" t="s">
        <v>15</v>
      </c>
      <c r="C4" s="50" t="s">
        <v>0</v>
      </c>
      <c r="D4" s="50" t="s">
        <v>1</v>
      </c>
      <c r="E4" s="50" t="s">
        <v>25</v>
      </c>
      <c r="F4" s="50"/>
      <c r="G4" s="50"/>
      <c r="H4" s="50" t="s">
        <v>7</v>
      </c>
      <c r="I4" s="50"/>
      <c r="J4" s="50"/>
      <c r="K4" s="48" t="s">
        <v>48</v>
      </c>
      <c r="L4" s="54"/>
      <c r="M4" s="49"/>
      <c r="N4" s="48" t="s">
        <v>49</v>
      </c>
      <c r="O4" s="54"/>
      <c r="P4" s="49"/>
      <c r="Q4" s="48" t="s">
        <v>50</v>
      </c>
      <c r="R4" s="54"/>
      <c r="S4" s="49"/>
    </row>
    <row r="5" spans="1:19" s="3" customFormat="1" ht="64.5" customHeight="1" x14ac:dyDescent="0.25">
      <c r="A5" s="55"/>
      <c r="B5" s="50"/>
      <c r="C5" s="50"/>
      <c r="D5" s="50"/>
      <c r="E5" s="7" t="s">
        <v>5</v>
      </c>
      <c r="F5" s="7" t="s">
        <v>6</v>
      </c>
      <c r="G5" s="7" t="s">
        <v>20</v>
      </c>
      <c r="H5" s="7" t="s">
        <v>5</v>
      </c>
      <c r="I5" s="7" t="s">
        <v>6</v>
      </c>
      <c r="J5" s="7" t="s">
        <v>20</v>
      </c>
      <c r="K5" s="7" t="s">
        <v>5</v>
      </c>
      <c r="L5" s="7" t="s">
        <v>6</v>
      </c>
      <c r="M5" s="7" t="s">
        <v>20</v>
      </c>
      <c r="N5" s="7" t="s">
        <v>5</v>
      </c>
      <c r="O5" s="7" t="s">
        <v>6</v>
      </c>
      <c r="P5" s="7" t="s">
        <v>20</v>
      </c>
      <c r="Q5" s="7" t="s">
        <v>5</v>
      </c>
      <c r="R5" s="7" t="s">
        <v>6</v>
      </c>
      <c r="S5" s="7" t="s">
        <v>20</v>
      </c>
    </row>
    <row r="6" spans="1:19" s="13" customFormat="1" ht="25.5" x14ac:dyDescent="0.25">
      <c r="A6" s="34">
        <v>1</v>
      </c>
      <c r="B6" s="35">
        <v>2001117</v>
      </c>
      <c r="C6" s="36" t="s">
        <v>42</v>
      </c>
      <c r="D6" s="35" t="s">
        <v>39</v>
      </c>
      <c r="E6" s="37">
        <v>100</v>
      </c>
      <c r="F6" s="38">
        <v>515</v>
      </c>
      <c r="G6" s="39">
        <f>E6*F6</f>
        <v>51500</v>
      </c>
      <c r="H6" s="37">
        <v>100</v>
      </c>
      <c r="I6" s="40">
        <v>591.72</v>
      </c>
      <c r="J6" s="38">
        <f>H6*I6</f>
        <v>59172</v>
      </c>
      <c r="K6" s="35">
        <v>100</v>
      </c>
      <c r="L6" s="38">
        <v>515</v>
      </c>
      <c r="M6" s="40">
        <f>L6*K6</f>
        <v>51500</v>
      </c>
      <c r="N6" s="35">
        <v>100</v>
      </c>
      <c r="O6" s="38">
        <v>595</v>
      </c>
      <c r="P6" s="38">
        <f>N6*O6</f>
        <v>59500</v>
      </c>
      <c r="Q6" s="35">
        <v>100</v>
      </c>
      <c r="R6" s="41">
        <v>650</v>
      </c>
      <c r="S6" s="41">
        <f>Q6*R6</f>
        <v>65000</v>
      </c>
    </row>
    <row r="7" spans="1:19" s="13" customFormat="1" ht="25.5" x14ac:dyDescent="0.25">
      <c r="A7" s="34">
        <v>2</v>
      </c>
      <c r="B7" s="35">
        <v>2023582</v>
      </c>
      <c r="C7" s="36" t="s">
        <v>43</v>
      </c>
      <c r="D7" s="35" t="s">
        <v>39</v>
      </c>
      <c r="E7" s="37">
        <v>100</v>
      </c>
      <c r="F7" s="38">
        <v>655</v>
      </c>
      <c r="G7" s="39">
        <f t="shared" ref="G7:G10" si="0">E7*F7</f>
        <v>65500</v>
      </c>
      <c r="H7" s="37">
        <v>100</v>
      </c>
      <c r="I7" s="40">
        <v>415.98</v>
      </c>
      <c r="J7" s="38">
        <f t="shared" ref="J7:J10" si="1">H7*I7</f>
        <v>41598</v>
      </c>
      <c r="K7" s="35">
        <v>100</v>
      </c>
      <c r="L7" s="38">
        <v>655</v>
      </c>
      <c r="M7" s="40">
        <f t="shared" ref="M7:M10" si="2">L7*K7</f>
        <v>65500</v>
      </c>
      <c r="N7" s="35">
        <v>100</v>
      </c>
      <c r="O7" s="38">
        <v>435</v>
      </c>
      <c r="P7" s="38">
        <f t="shared" ref="P7:P10" si="3">N7*O7</f>
        <v>43500</v>
      </c>
      <c r="Q7" s="35">
        <v>100</v>
      </c>
      <c r="R7" s="41">
        <v>475</v>
      </c>
      <c r="S7" s="41">
        <f t="shared" ref="S7:S10" si="4">Q7*R7</f>
        <v>47500</v>
      </c>
    </row>
    <row r="8" spans="1:19" s="13" customFormat="1" ht="30" x14ac:dyDescent="0.25">
      <c r="A8" s="34">
        <v>3</v>
      </c>
      <c r="B8" s="37">
        <v>2057509</v>
      </c>
      <c r="C8" s="42" t="s">
        <v>44</v>
      </c>
      <c r="D8" s="35" t="s">
        <v>39</v>
      </c>
      <c r="E8" s="37">
        <v>150</v>
      </c>
      <c r="F8" s="38">
        <v>832</v>
      </c>
      <c r="G8" s="39">
        <f t="shared" si="0"/>
        <v>124800</v>
      </c>
      <c r="H8" s="37">
        <v>150</v>
      </c>
      <c r="I8" s="40">
        <v>856</v>
      </c>
      <c r="J8" s="38">
        <f t="shared" si="1"/>
        <v>128400</v>
      </c>
      <c r="K8" s="35">
        <v>150</v>
      </c>
      <c r="L8" s="38">
        <v>832</v>
      </c>
      <c r="M8" s="40">
        <f t="shared" si="2"/>
        <v>124800</v>
      </c>
      <c r="N8" s="35">
        <v>150</v>
      </c>
      <c r="O8" s="38">
        <v>879</v>
      </c>
      <c r="P8" s="38">
        <f t="shared" si="3"/>
        <v>131850</v>
      </c>
      <c r="Q8" s="35">
        <v>150</v>
      </c>
      <c r="R8" s="41">
        <v>855</v>
      </c>
      <c r="S8" s="41">
        <f t="shared" si="4"/>
        <v>128250</v>
      </c>
    </row>
    <row r="9" spans="1:19" s="13" customFormat="1" ht="30" x14ac:dyDescent="0.25">
      <c r="A9" s="34">
        <v>4</v>
      </c>
      <c r="B9" s="37">
        <v>2057512</v>
      </c>
      <c r="C9" s="42" t="s">
        <v>45</v>
      </c>
      <c r="D9" s="35" t="s">
        <v>39</v>
      </c>
      <c r="E9" s="37">
        <v>150</v>
      </c>
      <c r="F9" s="38">
        <v>945</v>
      </c>
      <c r="G9" s="39">
        <f t="shared" si="0"/>
        <v>141750</v>
      </c>
      <c r="H9" s="37">
        <v>150</v>
      </c>
      <c r="I9" s="40">
        <v>1022</v>
      </c>
      <c r="J9" s="38">
        <f t="shared" si="1"/>
        <v>153300</v>
      </c>
      <c r="K9" s="35">
        <v>150</v>
      </c>
      <c r="L9" s="38">
        <v>945</v>
      </c>
      <c r="M9" s="40">
        <f t="shared" si="2"/>
        <v>141750</v>
      </c>
      <c r="N9" s="35">
        <v>150</v>
      </c>
      <c r="O9" s="38">
        <v>1050</v>
      </c>
      <c r="P9" s="38">
        <f t="shared" si="3"/>
        <v>157500</v>
      </c>
      <c r="Q9" s="35">
        <v>150</v>
      </c>
      <c r="R9" s="41">
        <v>1010</v>
      </c>
      <c r="S9" s="41">
        <f t="shared" si="4"/>
        <v>151500</v>
      </c>
    </row>
    <row r="10" spans="1:19" s="13" customFormat="1" ht="30" x14ac:dyDescent="0.25">
      <c r="A10" s="34">
        <v>5</v>
      </c>
      <c r="B10" s="37">
        <v>2335619</v>
      </c>
      <c r="C10" s="43" t="s">
        <v>46</v>
      </c>
      <c r="D10" s="35" t="s">
        <v>39</v>
      </c>
      <c r="E10" s="37">
        <v>200</v>
      </c>
      <c r="F10" s="38">
        <v>784</v>
      </c>
      <c r="G10" s="39">
        <f t="shared" si="0"/>
        <v>156800</v>
      </c>
      <c r="H10" s="37">
        <v>200</v>
      </c>
      <c r="I10" s="40">
        <v>873.92</v>
      </c>
      <c r="J10" s="38">
        <f t="shared" si="1"/>
        <v>174784</v>
      </c>
      <c r="K10" s="35">
        <v>200</v>
      </c>
      <c r="L10" s="38">
        <v>784</v>
      </c>
      <c r="M10" s="40">
        <f t="shared" si="2"/>
        <v>156800</v>
      </c>
      <c r="N10" s="35">
        <v>200</v>
      </c>
      <c r="O10" s="38">
        <v>890</v>
      </c>
      <c r="P10" s="38">
        <f t="shared" si="3"/>
        <v>178000</v>
      </c>
      <c r="Q10" s="35">
        <v>200</v>
      </c>
      <c r="R10" s="41">
        <v>1120</v>
      </c>
      <c r="S10" s="41">
        <f t="shared" si="4"/>
        <v>224000</v>
      </c>
    </row>
    <row r="11" spans="1:19" s="14" customFormat="1" ht="14.25" x14ac:dyDescent="0.25">
      <c r="A11" s="56" t="s">
        <v>27</v>
      </c>
      <c r="B11" s="57"/>
      <c r="C11" s="58"/>
      <c r="D11" s="8"/>
      <c r="E11" s="32"/>
      <c r="F11" s="32"/>
      <c r="G11" s="32">
        <f>SUM(G6:G10)</f>
        <v>540350</v>
      </c>
      <c r="H11" s="32"/>
      <c r="I11" s="32"/>
      <c r="J11" s="32">
        <f>SUM(J6:J10)</f>
        <v>557254</v>
      </c>
      <c r="K11" s="32"/>
      <c r="L11" s="32"/>
      <c r="M11" s="32">
        <f>SUM(M6:M10)</f>
        <v>540350</v>
      </c>
      <c r="N11" s="32"/>
      <c r="O11" s="32"/>
      <c r="P11" s="32">
        <f>SUM(P6:P10)</f>
        <v>570350</v>
      </c>
      <c r="Q11" s="32"/>
      <c r="R11" s="32"/>
      <c r="S11" s="32">
        <f>SUM(S6:S10)</f>
        <v>616250</v>
      </c>
    </row>
    <row r="12" spans="1:19" s="16" customFormat="1" x14ac:dyDescent="0.25">
      <c r="A12" s="56" t="s">
        <v>28</v>
      </c>
      <c r="B12" s="57"/>
      <c r="C12" s="58"/>
      <c r="D12" s="15"/>
      <c r="E12" s="15"/>
      <c r="F12" s="15"/>
      <c r="G12" s="15">
        <f>G11/100*20</f>
        <v>108070</v>
      </c>
      <c r="H12" s="12"/>
      <c r="I12" s="12"/>
      <c r="J12" s="15">
        <f>J11/100*20</f>
        <v>111450.8</v>
      </c>
      <c r="K12" s="12"/>
      <c r="L12" s="12"/>
      <c r="M12" s="15">
        <f>M11/100*20</f>
        <v>108070</v>
      </c>
      <c r="N12" s="12"/>
      <c r="O12" s="12"/>
      <c r="P12" s="15">
        <f>P11*0.2</f>
        <v>114070</v>
      </c>
      <c r="Q12" s="12"/>
      <c r="R12" s="12"/>
      <c r="S12" s="15">
        <f>S11/100*20</f>
        <v>123250</v>
      </c>
    </row>
    <row r="13" spans="1:19" s="16" customFormat="1" x14ac:dyDescent="0.25">
      <c r="A13" s="56" t="s">
        <v>3</v>
      </c>
      <c r="B13" s="57"/>
      <c r="C13" s="58"/>
      <c r="D13" s="30"/>
      <c r="E13" s="30"/>
      <c r="F13" s="30"/>
      <c r="G13" s="20">
        <f>G11*1.2</f>
        <v>648420</v>
      </c>
      <c r="H13" s="20"/>
      <c r="I13" s="20"/>
      <c r="J13" s="20">
        <f>J11*1.2</f>
        <v>668704.79999999993</v>
      </c>
      <c r="K13" s="20"/>
      <c r="L13" s="20"/>
      <c r="M13" s="20">
        <f>M11*1.2</f>
        <v>648420</v>
      </c>
      <c r="N13" s="20"/>
      <c r="O13" s="12"/>
      <c r="P13" s="20">
        <f>P11+P12</f>
        <v>684420</v>
      </c>
      <c r="Q13" s="20"/>
      <c r="R13" s="20"/>
      <c r="S13" s="20">
        <f>S11*1.2</f>
        <v>739500</v>
      </c>
    </row>
    <row r="15" spans="1:19" x14ac:dyDescent="0.25">
      <c r="B15" s="52" t="s">
        <v>10</v>
      </c>
      <c r="C15" s="52"/>
      <c r="D15" s="52"/>
      <c r="E15" s="52"/>
      <c r="F15" s="52"/>
      <c r="G15" s="52"/>
      <c r="H15" s="52"/>
      <c r="I15" s="52"/>
      <c r="J15" s="52"/>
      <c r="K15" s="18"/>
      <c r="L15" s="18"/>
      <c r="M15" s="18"/>
      <c r="N15" s="18"/>
    </row>
    <row r="16" spans="1:19" x14ac:dyDescent="0.25">
      <c r="B16" s="52" t="s">
        <v>51</v>
      </c>
      <c r="C16" s="52"/>
      <c r="D16" s="52"/>
      <c r="E16" s="52"/>
      <c r="F16" s="52"/>
      <c r="G16" s="52"/>
      <c r="H16" s="52"/>
      <c r="I16" s="52"/>
      <c r="J16" s="24"/>
      <c r="K16" s="18"/>
      <c r="L16" s="18"/>
      <c r="M16" s="18"/>
      <c r="N16" s="18"/>
    </row>
    <row r="17" spans="1:19" x14ac:dyDescent="0.25">
      <c r="B17" s="53" t="s">
        <v>30</v>
      </c>
      <c r="C17" s="53"/>
      <c r="D17" s="53"/>
      <c r="E17" s="53"/>
      <c r="F17" s="53"/>
      <c r="G17" s="53"/>
      <c r="H17" s="53"/>
      <c r="I17" s="53"/>
      <c r="J17" s="53"/>
      <c r="K17" s="18"/>
      <c r="L17" s="18"/>
      <c r="M17" s="18"/>
      <c r="N17" s="18"/>
    </row>
    <row r="18" spans="1:19" ht="15" customHeight="1" x14ac:dyDescent="0.25">
      <c r="B18" s="1" t="s">
        <v>31</v>
      </c>
      <c r="C18" s="1"/>
      <c r="E18" s="25"/>
      <c r="F18" s="25"/>
      <c r="G18" s="1"/>
      <c r="K18" s="18"/>
      <c r="L18" s="18"/>
      <c r="M18" s="18"/>
      <c r="N18" s="18"/>
      <c r="O18" s="3"/>
      <c r="P18" s="3"/>
      <c r="Q18" s="3"/>
      <c r="R18" s="3"/>
      <c r="S18" s="3"/>
    </row>
    <row r="19" spans="1:19" x14ac:dyDescent="0.25"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</row>
    <row r="20" spans="1:19" s="17" customFormat="1" x14ac:dyDescent="0.25">
      <c r="A20" s="1"/>
      <c r="B20" s="46" t="s">
        <v>38</v>
      </c>
      <c r="C20" s="46"/>
      <c r="D20" s="46"/>
      <c r="E20" s="46"/>
      <c r="F20" s="46"/>
      <c r="G20" s="46"/>
      <c r="H20" s="1" t="s">
        <v>37</v>
      </c>
      <c r="I20" s="1"/>
      <c r="J20" s="1"/>
      <c r="K20" s="18"/>
      <c r="L20" s="18"/>
      <c r="M20" s="18"/>
      <c r="N20" s="18"/>
      <c r="O20" s="19"/>
      <c r="P20" s="19"/>
      <c r="Q20" s="19"/>
      <c r="R20" s="19"/>
      <c r="S20" s="19"/>
    </row>
    <row r="21" spans="1:19" s="17" customFormat="1" x14ac:dyDescent="0.25">
      <c r="A21" s="1"/>
      <c r="B21" s="33"/>
      <c r="C21" s="33"/>
      <c r="D21" s="33"/>
      <c r="E21" s="33"/>
      <c r="F21" s="33"/>
      <c r="G21" s="33"/>
      <c r="H21" s="1"/>
      <c r="I21" s="1"/>
      <c r="J21" s="1"/>
      <c r="K21" s="18"/>
      <c r="L21" s="18"/>
      <c r="M21" s="18"/>
      <c r="N21" s="18"/>
      <c r="O21" s="19"/>
      <c r="P21" s="19"/>
      <c r="Q21" s="19"/>
      <c r="R21" s="19"/>
      <c r="S21" s="19"/>
    </row>
    <row r="22" spans="1:19" s="17" customFormat="1" x14ac:dyDescent="0.25">
      <c r="B22" s="44" t="s">
        <v>40</v>
      </c>
      <c r="C22" s="44"/>
      <c r="D22" s="44"/>
      <c r="E22" s="44"/>
      <c r="F22" s="44"/>
      <c r="G22" s="44"/>
      <c r="H22" s="1" t="s">
        <v>41</v>
      </c>
      <c r="K22" s="19"/>
      <c r="L22" s="19"/>
      <c r="M22" s="19"/>
      <c r="N22" s="19"/>
      <c r="O22" s="19"/>
      <c r="P22" s="19"/>
      <c r="Q22" s="19"/>
      <c r="R22" s="19"/>
      <c r="S22" s="19"/>
    </row>
    <row r="23" spans="1:19" s="17" customFormat="1" x14ac:dyDescent="0.25">
      <c r="B23" s="21"/>
      <c r="C23" s="26"/>
      <c r="D23" s="21"/>
      <c r="E23" s="22"/>
      <c r="F23" s="23"/>
      <c r="K23" s="19"/>
      <c r="L23" s="19"/>
      <c r="M23" s="19"/>
      <c r="N23" s="19"/>
      <c r="O23" s="19"/>
      <c r="P23" s="19"/>
      <c r="Q23" s="19"/>
      <c r="R23" s="19"/>
      <c r="S23" s="19"/>
    </row>
    <row r="24" spans="1:19" s="17" customFormat="1" x14ac:dyDescent="0.25">
      <c r="B24" s="27" t="s">
        <v>4</v>
      </c>
      <c r="C24" s="27"/>
      <c r="D24" s="27"/>
      <c r="E24" s="28"/>
      <c r="F24" s="28"/>
      <c r="K24" s="19"/>
      <c r="L24" s="19"/>
      <c r="M24" s="19"/>
      <c r="N24" s="19"/>
      <c r="O24" s="19"/>
      <c r="P24" s="19"/>
      <c r="Q24" s="19"/>
      <c r="R24" s="19"/>
      <c r="S24" s="19"/>
    </row>
    <row r="25" spans="1:19" x14ac:dyDescent="0.25">
      <c r="A25" s="17"/>
      <c r="B25" s="45" t="s">
        <v>35</v>
      </c>
      <c r="C25" s="45"/>
      <c r="D25" s="45"/>
      <c r="E25" s="45"/>
      <c r="F25" s="45"/>
      <c r="G25" s="17"/>
      <c r="H25" s="1" t="s">
        <v>36</v>
      </c>
      <c r="I25" s="26"/>
      <c r="J25" s="26"/>
      <c r="K25" s="19"/>
      <c r="L25" s="19"/>
      <c r="M25" s="19"/>
      <c r="N25" s="19"/>
    </row>
    <row r="26" spans="1:19" x14ac:dyDescent="0.25">
      <c r="E26" s="2"/>
      <c r="G26" s="1"/>
      <c r="K26" s="18"/>
      <c r="L26" s="18"/>
      <c r="M26" s="18"/>
      <c r="N26" s="18"/>
    </row>
    <row r="27" spans="1:19" x14ac:dyDescent="0.25">
      <c r="E27" s="2"/>
      <c r="G27" s="1"/>
      <c r="K27" s="18"/>
      <c r="L27" s="18"/>
      <c r="M27" s="18"/>
      <c r="N27" s="18"/>
    </row>
  </sheetData>
  <mergeCells count="20">
    <mergeCell ref="B20:G20"/>
    <mergeCell ref="B16:I16"/>
    <mergeCell ref="B22:G22"/>
    <mergeCell ref="B25:F25"/>
    <mergeCell ref="Q4:S4"/>
    <mergeCell ref="A2:S2"/>
    <mergeCell ref="B15:J15"/>
    <mergeCell ref="B19:N19"/>
    <mergeCell ref="K4:M4"/>
    <mergeCell ref="N4:P4"/>
    <mergeCell ref="H4:J4"/>
    <mergeCell ref="E4:G4"/>
    <mergeCell ref="D4:D5"/>
    <mergeCell ref="C4:C5"/>
    <mergeCell ref="B4:B5"/>
    <mergeCell ref="A4:A5"/>
    <mergeCell ref="A11:C11"/>
    <mergeCell ref="A13:C13"/>
    <mergeCell ref="A12:C12"/>
    <mergeCell ref="B17:J17"/>
  </mergeCells>
  <printOptions horizontalCentered="1"/>
  <pageMargins left="0.25" right="0.25" top="0.75" bottom="0.75" header="0.3" footer="0.3"/>
  <pageSetup paperSize="9" scale="61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НМЦ единицы</vt:lpstr>
      <vt:lpstr>Расчет НМЦ лота закупки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Черных Ольга Петровна</cp:lastModifiedBy>
  <cp:lastPrinted>2023-04-03T06:56:03Z</cp:lastPrinted>
  <dcterms:created xsi:type="dcterms:W3CDTF">2014-06-26T05:52:50Z</dcterms:created>
  <dcterms:modified xsi:type="dcterms:W3CDTF">2023-04-28T08:42:19Z</dcterms:modified>
</cp:coreProperties>
</file>