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110_Юго-запад льготники" sheetId="4" r:id="rId2"/>
  </sheets>
  <definedNames>
    <definedName name="_xlnm._FilterDatabase" localSheetId="1" hidden="1">'110_Юго-запад льготники'!$A$2:$BV$89</definedName>
    <definedName name="_xlnm._FilterDatabase" localSheetId="0" hidden="1">'87_лот_(Всего)'!$A$2:$BT$2</definedName>
    <definedName name="_xlnm.Print_Titles" localSheetId="1">'110_Юго-запад льготники'!$2:$2</definedName>
    <definedName name="_xlnm.Print_Titles" localSheetId="0">'87_лот_(Всего)'!$2:$2</definedName>
    <definedName name="_xlnm.Print_Area" localSheetId="1">'110_Юго-запад льготники'!$A$1:$BO$24</definedName>
    <definedName name="_xlnm.Print_Area" localSheetId="0">'87_лот_(Всего)'!$A$1:$BM$86</definedName>
  </definedNames>
  <calcPr calcId="145621" calcMode="manual"/>
</workbook>
</file>

<file path=xl/calcChain.xml><?xml version="1.0" encoding="utf-8"?>
<calcChain xmlns="http://schemas.openxmlformats.org/spreadsheetml/2006/main">
  <c r="BC19" i="4" l="1"/>
  <c r="U19" i="4" l="1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F19" i="4"/>
  <c r="BH19" i="4"/>
  <c r="BJ19" i="4"/>
  <c r="BL19" i="4"/>
  <c r="M18" i="4" l="1"/>
  <c r="N18" i="4" s="1"/>
  <c r="R17" i="4"/>
  <c r="O17" i="4"/>
  <c r="S18" i="4" l="1"/>
  <c r="S17" i="4" s="1"/>
  <c r="P18" i="4"/>
  <c r="Q18" i="4"/>
  <c r="Q17" i="4" s="1"/>
  <c r="N17" i="4"/>
  <c r="T18" i="4" l="1"/>
  <c r="T17" i="4" s="1"/>
  <c r="P17" i="4"/>
  <c r="BD17" i="4" l="1"/>
  <c r="M16" i="4"/>
  <c r="N16" i="4" s="1"/>
  <c r="R15" i="4"/>
  <c r="O15" i="4"/>
  <c r="M14" i="4"/>
  <c r="N14" i="4" s="1"/>
  <c r="R13" i="4"/>
  <c r="O13" i="4"/>
  <c r="M12" i="4"/>
  <c r="N12" i="4" s="1"/>
  <c r="R11" i="4"/>
  <c r="O11" i="4"/>
  <c r="S12" i="4" l="1"/>
  <c r="S11" i="4" s="1"/>
  <c r="N11" i="4"/>
  <c r="S14" i="4"/>
  <c r="S13" i="4" s="1"/>
  <c r="N13" i="4"/>
  <c r="S16" i="4"/>
  <c r="S15" i="4" s="1"/>
  <c r="P16" i="4"/>
  <c r="Q16" i="4"/>
  <c r="Q15" i="4" s="1"/>
  <c r="N15" i="4"/>
  <c r="Q14" i="4"/>
  <c r="Q13" i="4" s="1"/>
  <c r="P14" i="4"/>
  <c r="Q12" i="4"/>
  <c r="Q11" i="4" s="1"/>
  <c r="P12" i="4"/>
  <c r="T16" i="4" l="1"/>
  <c r="P15" i="4"/>
  <c r="T14" i="4"/>
  <c r="P13" i="4"/>
  <c r="T12" i="4"/>
  <c r="P11" i="4"/>
  <c r="M9" i="4"/>
  <c r="N9" i="4" s="1"/>
  <c r="R8" i="4"/>
  <c r="O8" i="4"/>
  <c r="T15" i="4" l="1"/>
  <c r="BD15" i="4"/>
  <c r="T13" i="4"/>
  <c r="BD13" i="4"/>
  <c r="T11" i="4"/>
  <c r="BD11" i="4"/>
  <c r="S9" i="4"/>
  <c r="S8" i="4" s="1"/>
  <c r="P9" i="4"/>
  <c r="Q9" i="4"/>
  <c r="Q8" i="4" s="1"/>
  <c r="N8" i="4"/>
  <c r="M7" i="4"/>
  <c r="N7" i="4" s="1"/>
  <c r="T6" i="4"/>
  <c r="BB5" i="4" s="1"/>
  <c r="BB19" i="4" s="1"/>
  <c r="M6" i="4"/>
  <c r="R5" i="4"/>
  <c r="O5" i="4"/>
  <c r="N6" i="4" l="1"/>
  <c r="N5" i="4" s="1"/>
  <c r="T9" i="4"/>
  <c r="P8" i="4"/>
  <c r="S7" i="4"/>
  <c r="S5" i="4" s="1"/>
  <c r="P7" i="4"/>
  <c r="Q7" i="4"/>
  <c r="Q5" i="4" s="1"/>
  <c r="T8" i="4" l="1"/>
  <c r="BD8" i="4"/>
  <c r="P5" i="4"/>
  <c r="T7" i="4"/>
  <c r="M4" i="4"/>
  <c r="N4" i="4" s="1"/>
  <c r="R3" i="4"/>
  <c r="R19" i="4" s="1"/>
  <c r="O3" i="4"/>
  <c r="O19" i="4" s="1"/>
  <c r="T5" i="4" l="1"/>
  <c r="BD5" i="4"/>
  <c r="S4" i="4"/>
  <c r="S3" i="4" s="1"/>
  <c r="S19" i="4" s="1"/>
  <c r="P4" i="4"/>
  <c r="Q4" i="4"/>
  <c r="Q3" i="4" s="1"/>
  <c r="Q19" i="4" s="1"/>
  <c r="N3" i="4"/>
  <c r="N19" i="4" s="1"/>
  <c r="T4" i="4" l="1"/>
  <c r="P3" i="4"/>
  <c r="P19" i="4" s="1"/>
  <c r="BD3" i="4" l="1"/>
  <c r="BD19" i="4" s="1"/>
  <c r="T3" i="4"/>
  <c r="T19" i="4" s="1"/>
  <c r="BR3" i="4" l="1"/>
  <c r="BS3" i="4" l="1"/>
  <c r="BM3" i="4"/>
  <c r="BR11" i="4"/>
  <c r="BS11" i="4" s="1"/>
  <c r="BR27" i="4"/>
  <c r="BS27" i="4" s="1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24" i="4"/>
  <c r="BS24" i="4" s="1"/>
  <c r="BR5" i="4"/>
  <c r="BS5" i="4" s="1"/>
  <c r="BR8" i="4"/>
  <c r="BS8" i="4" s="1"/>
  <c r="BR10" i="4"/>
  <c r="BS10" i="4" s="1"/>
  <c r="BR13" i="4"/>
  <c r="BS13" i="4" s="1"/>
  <c r="BR15" i="4"/>
  <c r="BS15" i="4" s="1"/>
  <c r="BR17" i="4"/>
  <c r="BS17" i="4" s="1"/>
  <c r="BR19" i="4"/>
  <c r="BS19" i="4" s="1"/>
  <c r="BR20" i="4"/>
  <c r="BS20" i="4" s="1"/>
  <c r="BR21" i="4"/>
  <c r="BS21" i="4" s="1"/>
  <c r="BR22" i="4"/>
  <c r="BS22" i="4" s="1"/>
  <c r="BR23" i="4"/>
  <c r="BS23" i="4" s="1"/>
  <c r="BM5" i="4"/>
  <c r="BM8" i="4"/>
  <c r="BM10" i="4"/>
  <c r="BM11" i="4"/>
  <c r="BM13" i="4"/>
  <c r="BM15" i="4"/>
  <c r="BM17" i="4"/>
  <c r="BM25" i="4"/>
  <c r="BM26" i="4"/>
  <c r="BM27" i="4"/>
  <c r="BM28" i="4"/>
  <c r="BM29" i="4"/>
  <c r="BS75" i="4"/>
  <c r="BS76" i="4"/>
  <c r="BR77" i="4"/>
  <c r="BS77" i="4" s="1"/>
  <c r="BR78" i="4"/>
  <c r="BS78" i="4" s="1"/>
  <c r="BR79" i="4"/>
  <c r="BS79" i="4" s="1"/>
  <c r="BR80" i="4"/>
  <c r="BS80" i="4" s="1"/>
  <c r="BR81" i="4"/>
  <c r="BS81" i="4" s="1"/>
  <c r="BR82" i="4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25" i="4"/>
  <c r="BS25" i="4" s="1"/>
  <c r="BR26" i="4"/>
  <c r="BS26" i="4" s="1"/>
  <c r="BS28" i="4"/>
  <c r="BM30" i="4"/>
  <c r="BS30" i="4"/>
  <c r="BM31" i="4"/>
  <c r="BS31" i="4"/>
  <c r="BM32" i="4"/>
  <c r="BS32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BM47" i="4"/>
  <c r="BS47" i="4"/>
  <c r="BM48" i="4"/>
  <c r="BS48" i="4"/>
  <c r="BM49" i="4"/>
  <c r="BS49" i="4"/>
  <c r="BM50" i="4"/>
  <c r="BS50" i="4"/>
  <c r="BM51" i="4"/>
  <c r="BS51" i="4"/>
  <c r="BM52" i="4"/>
  <c r="BS52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Q36" i="2"/>
  <c r="Q35" i="2" s="1"/>
  <c r="T68" i="2"/>
  <c r="BB64" i="2" s="1"/>
  <c r="T74" i="2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 s="1"/>
  <c r="Q22" i="2"/>
  <c r="Q21" i="2" s="1"/>
  <c r="S11" i="2"/>
  <c r="N23" i="2"/>
  <c r="S23" i="2"/>
  <c r="S28" i="2"/>
  <c r="S27" i="2" s="1"/>
  <c r="N27" i="2"/>
  <c r="S30" i="2"/>
  <c r="S29" i="2" s="1"/>
  <c r="Q30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P9" i="2"/>
  <c r="P8" i="2" s="1"/>
  <c r="Q9" i="2"/>
  <c r="Q8" i="2"/>
  <c r="M44" i="2"/>
  <c r="N44" i="2"/>
  <c r="R43" i="2"/>
  <c r="O43" i="2"/>
  <c r="T22" i="2"/>
  <c r="P21" i="2"/>
  <c r="Q29" i="2"/>
  <c r="T34" i="2"/>
  <c r="BB29" i="2"/>
  <c r="T28" i="2"/>
  <c r="T24" i="2"/>
  <c r="T12" i="2"/>
  <c r="Q44" i="2"/>
  <c r="Q43" i="2"/>
  <c r="N43" i="2"/>
  <c r="S44" i="2"/>
  <c r="S43" i="2" s="1"/>
  <c r="P44" i="2"/>
  <c r="BB11" i="2"/>
  <c r="BK11" i="2" s="1"/>
  <c r="T11" i="2"/>
  <c r="BB23" i="2"/>
  <c r="BK23" i="2" s="1"/>
  <c r="T23" i="2"/>
  <c r="BB27" i="2"/>
  <c r="BK27" i="2" s="1"/>
  <c r="T27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/>
  <c r="P18" i="2"/>
  <c r="P13" i="2"/>
  <c r="BM19" i="4" l="1"/>
  <c r="Q13" i="2"/>
  <c r="T14" i="2"/>
  <c r="S85" i="2"/>
  <c r="S84" i="2" s="1"/>
  <c r="N84" i="2"/>
  <c r="Q85" i="2"/>
  <c r="Q84" i="2" s="1"/>
  <c r="P85" i="2"/>
  <c r="Q49" i="2"/>
  <c r="T50" i="2"/>
  <c r="Q51" i="2"/>
  <c r="T52" i="2"/>
  <c r="Q81" i="2"/>
  <c r="T82" i="2"/>
  <c r="S54" i="2"/>
  <c r="S53" i="2" s="1"/>
  <c r="P54" i="2"/>
  <c r="Q54" i="2"/>
  <c r="Q53" i="2" s="1"/>
  <c r="N53" i="2"/>
  <c r="P6" i="2"/>
  <c r="T7" i="2"/>
  <c r="Q18" i="2"/>
  <c r="T20" i="2"/>
  <c r="S61" i="2"/>
  <c r="S60" i="2" s="1"/>
  <c r="P61" i="2"/>
  <c r="Q61" i="2"/>
  <c r="Q60" i="2" s="1"/>
  <c r="N60" i="2"/>
  <c r="S8" i="2"/>
  <c r="T9" i="2"/>
  <c r="N6" i="2"/>
  <c r="AZ3" i="2"/>
  <c r="BK3" i="2" s="1"/>
  <c r="N49" i="2"/>
  <c r="N51" i="2"/>
  <c r="N81" i="2"/>
  <c r="P78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S17" i="2"/>
  <c r="N16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6" i="2" s="1"/>
  <c r="Q48" i="2"/>
  <c r="P48" i="2"/>
  <c r="T48" i="2" s="1"/>
  <c r="BF46" i="2" s="1"/>
  <c r="S59" i="2"/>
  <c r="P59" i="2"/>
  <c r="T47" i="2" l="1"/>
  <c r="P46" i="2"/>
  <c r="AF55" i="2"/>
  <c r="T17" i="2"/>
  <c r="S16" i="2"/>
  <c r="Q70" i="2"/>
  <c r="T72" i="2"/>
  <c r="S55" i="2"/>
  <c r="T42" i="2"/>
  <c r="P41" i="2"/>
  <c r="P29" i="2"/>
  <c r="T30" i="2"/>
  <c r="T78" i="2"/>
  <c r="P77" i="2"/>
  <c r="BB8" i="2"/>
  <c r="BK8" i="2" s="1"/>
  <c r="T8" i="2"/>
  <c r="T61" i="2"/>
  <c r="P60" i="2"/>
  <c r="T18" i="2"/>
  <c r="BB18" i="2"/>
  <c r="BK18" i="2" s="1"/>
  <c r="BH6" i="2"/>
  <c r="BK6" i="2" s="1"/>
  <c r="T6" i="2"/>
  <c r="T54" i="2"/>
  <c r="P53" i="2"/>
  <c r="BB81" i="2"/>
  <c r="BK81" i="2" s="1"/>
  <c r="T81" i="2"/>
  <c r="T51" i="2"/>
  <c r="BB51" i="2"/>
  <c r="BK51" i="2" s="1"/>
  <c r="BB49" i="2"/>
  <c r="BK49" i="2" s="1"/>
  <c r="T49" i="2"/>
  <c r="T85" i="2"/>
  <c r="P84" i="2"/>
  <c r="T13" i="2"/>
  <c r="BB13" i="2"/>
  <c r="BK13" i="2" s="1"/>
  <c r="T59" i="2"/>
  <c r="BB55" i="2" s="1"/>
  <c r="BK55" i="2" s="1"/>
  <c r="P55" i="2"/>
  <c r="P75" i="2"/>
  <c r="T76" i="2"/>
  <c r="P64" i="2"/>
  <c r="T65" i="2"/>
  <c r="S35" i="2"/>
  <c r="T36" i="2"/>
  <c r="S25" i="2"/>
  <c r="T26" i="2"/>
  <c r="BB84" i="2" l="1"/>
  <c r="BK84" i="2" s="1"/>
  <c r="T84" i="2"/>
  <c r="BB60" i="2"/>
  <c r="BK60" i="2" s="1"/>
  <c r="T60" i="2"/>
  <c r="T77" i="2"/>
  <c r="BB77" i="2"/>
  <c r="BK77" i="2" s="1"/>
  <c r="BB41" i="2"/>
  <c r="BK41" i="2" s="1"/>
  <c r="T41" i="2"/>
  <c r="BB70" i="2"/>
  <c r="BK70" i="2" s="1"/>
  <c r="T70" i="2"/>
  <c r="T55" i="2"/>
  <c r="BB53" i="2"/>
  <c r="BK53" i="2" s="1"/>
  <c r="T53" i="2"/>
  <c r="BB25" i="2"/>
  <c r="BK25" i="2" s="1"/>
  <c r="T25" i="2"/>
  <c r="BB35" i="2"/>
  <c r="BK35" i="2" s="1"/>
  <c r="T35" i="2"/>
  <c r="T64" i="2"/>
  <c r="AF64" i="2"/>
  <c r="BK64" i="2" s="1"/>
  <c r="T75" i="2"/>
  <c r="BB75" i="2"/>
  <c r="BK75" i="2" s="1"/>
  <c r="AF29" i="2"/>
  <c r="BK29" i="2" s="1"/>
  <c r="T29" i="2"/>
  <c r="BB16" i="2"/>
  <c r="BK16" i="2" s="1"/>
  <c r="T16" i="2"/>
  <c r="T46" i="2"/>
  <c r="BB46" i="2"/>
  <c r="BK46" i="2" s="1"/>
</calcChain>
</file>

<file path=xl/sharedStrings.xml><?xml version="1.0" encoding="utf-8"?>
<sst xmlns="http://schemas.openxmlformats.org/spreadsheetml/2006/main" count="596" uniqueCount="388">
  <si>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</si>
  <si>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</si>
  <si>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</si>
  <si>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</si>
  <si>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</si>
  <si>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</si>
  <si>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</si>
  <si>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</si>
  <si>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</si>
  <si>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</si>
  <si>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</si>
  <si>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</si>
  <si>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</si>
  <si>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</si>
  <si>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</si>
  <si>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</si>
  <si>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</si>
  <si>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</si>
  <si>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</si>
  <si>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</si>
  <si>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</si>
  <si>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</si>
  <si>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</si>
  <si>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</si>
  <si>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</si>
  <si>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</si>
  <si>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</si>
  <si>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</si>
  <si>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</si>
  <si>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</si>
  <si>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</si>
  <si>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</si>
  <si>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</si>
  <si>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</si>
  <si>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</si>
  <si>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</si>
  <si>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</si>
  <si>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</si>
  <si>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</si>
  <si>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</si>
  <si>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</si>
  <si>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</si>
  <si>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</si>
  <si>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</si>
  <si>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</si>
  <si>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</si>
  <si>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</si>
  <si>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</si>
  <si>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</si>
  <si>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</si>
  <si>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</si>
  <si>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</si>
  <si>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</si>
  <si>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</si>
  <si>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</si>
  <si>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</si>
  <si>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</si>
  <si>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</si>
  <si>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</si>
  <si>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</si>
  <si>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</si>
  <si>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</si>
  <si>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</si>
  <si>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</si>
  <si>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</si>
  <si>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</si>
  <si>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</si>
  <si>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</si>
  <si>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</si>
  <si>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</si>
  <si>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</si>
  <si>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</si>
  <si>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</si>
  <si>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</si>
  <si>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</si>
  <si>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</si>
  <si>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</si>
  <si>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</si>
  <si>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</si>
  <si>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</si>
  <si>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</si>
  <si>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</si>
  <si>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</si>
  <si>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</si>
  <si>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</si>
  <si>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</si>
  <si>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</si>
  <si>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</si>
  <si>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</si>
  <si>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</si>
  <si>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</si>
  <si>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</si>
  <si>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</si>
  <si>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</si>
  <si>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</si>
  <si>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</si>
  <si>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</si>
  <si>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</si>
  <si>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</si>
  <si>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</si>
  <si>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</si>
  <si>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</si>
  <si>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</si>
  <si>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</si>
  <si>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</si>
  <si>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</si>
  <si>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</si>
  <si>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</si>
  <si>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</si>
  <si>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</si>
  <si>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</si>
  <si>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</si>
  <si>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</si>
  <si>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</si>
  <si>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</si>
  <si>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</si>
  <si>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</si>
  <si>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</si>
  <si>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</si>
  <si>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</si>
  <si>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</si>
  <si>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</si>
  <si>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</si>
  <si>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</si>
  <si>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</si>
  <si>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</si>
  <si>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</si>
  <si>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</si>
  <si>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</si>
  <si>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</si>
  <si>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</si>
  <si>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</si>
  <si>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</si>
  <si>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</si>
  <si>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</si>
  <si>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</si>
  <si>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</si>
  <si>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</si>
  <si>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</si>
  <si>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</si>
  <si>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</si>
  <si>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</si>
  <si>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</si>
  <si>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</si>
  <si>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</si>
  <si>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</si>
  <si>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</si>
  <si>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</si>
  <si>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</si>
  <si>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</si>
  <si>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</si>
  <si>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</si>
  <si>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</si>
  <si>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</si>
  <si>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</si>
  <si>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</si>
  <si>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</si>
  <si>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</si>
  <si>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</si>
  <si>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</si>
  <si>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</si>
  <si>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</si>
  <si>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</si>
  <si>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</si>
  <si>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</si>
  <si>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</si>
  <si>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</si>
  <si>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</si>
  <si>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</si>
  <si>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</si>
  <si>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</si>
  <si>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</si>
  <si>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</si>
  <si>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</si>
  <si>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</si>
  <si>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</si>
  <si>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</si>
  <si>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</si>
  <si>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</si>
  <si>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</si>
  <si>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</si>
  <si>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</si>
  <si>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</si>
  <si>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</si>
  <si>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</si>
  <si>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</si>
  <si>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</si>
  <si>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</si>
  <si>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</si>
  <si>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</si>
  <si>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</si>
  <si>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</si>
  <si>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</si>
  <si>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</si>
  <si>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</si>
  <si>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</si>
  <si>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</si>
  <si>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</si>
  <si>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</si>
  <si>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</si>
  <si>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</si>
  <si>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</si>
  <si>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</si>
  <si>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</si>
  <si>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</si>
  <si>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</si>
  <si>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</si>
  <si>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</si>
  <si>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</si>
  <si>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</si>
  <si>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</si>
  <si>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</si>
  <si>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</si>
  <si>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</si>
  <si>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</si>
  <si>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</si>
  <si>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</si>
  <si>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</si>
  <si>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</si>
  <si>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</si>
  <si>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</si>
  <si>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</si>
  <si>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</si>
  <si>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</si>
  <si>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</si>
  <si>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</si>
  <si>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</si>
  <si>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</si>
  <si>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</si>
  <si>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</si>
  <si>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</si>
  <si>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</si>
  <si>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</si>
  <si>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</si>
  <si>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</si>
  <si>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</si>
  <si>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</si>
  <si>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</si>
  <si>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</si>
  <si>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</si>
  <si>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</si>
  <si>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</si>
  <si>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</si>
  <si>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</si>
  <si>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</si>
  <si>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</si>
  <si>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</si>
  <si>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</si>
  <si>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</si>
  <si>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</si>
  <si>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</si>
  <si>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</si>
  <si>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</si>
  <si>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</si>
  <si>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</si>
  <si>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</si>
  <si>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</si>
  <si>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</si>
  <si>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</si>
  <si>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</si>
  <si>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</si>
  <si>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</si>
  <si>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</si>
  <si>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</si>
  <si>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</si>
  <si>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</si>
  <si>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</si>
  <si>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</si>
  <si>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</si>
  <si>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</si>
  <si>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</si>
  <si>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</si>
  <si>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</si>
  <si>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</si>
  <si>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</si>
  <si>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</si>
  <si>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</si>
  <si>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</si>
  <si>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</si>
  <si>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</si>
  <si>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</si>
  <si>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</si>
  <si>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</si>
  <si>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</si>
  <si>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</si>
  <si>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</si>
  <si>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</si>
  <si>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</si>
  <si>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</si>
  <si>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</si>
  <si>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</si>
  <si>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</si>
  <si>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</si>
  <si>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</si>
  <si>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</si>
  <si>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</si>
  <si>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</si>
  <si>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</si>
  <si>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</si>
  <si>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</si>
  <si>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</si>
  <si>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</si>
  <si>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</si>
  <si>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</si>
  <si>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</si>
  <si>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</si>
  <si>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</si>
  <si>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</si>
  <si>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</si>
  <si>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</si>
  <si>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</si>
  <si>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</si>
  <si>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</si>
  <si>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</si>
  <si>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</si>
  <si>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</si>
  <si>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</si>
  <si>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</si>
  <si>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</si>
  <si>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</si>
  <si>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</si>
  <si>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</si>
  <si>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</si>
  <si>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</si>
  <si>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</si>
  <si>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</si>
  <si>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</si>
  <si>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</si>
  <si>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</si>
  <si>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</si>
  <si>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</si>
  <si>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Керимов Олег Сергеевич</t>
  </si>
  <si>
    <t>Рюмшин Евгений Владимирович</t>
  </si>
  <si>
    <t>Бондаренко Елена Евгеньевна</t>
  </si>
  <si>
    <t>Суржиков Ярослав Ростиславович в лице Суржикова Ростислава Вячеславовича</t>
  </si>
  <si>
    <t>Чеботарев Виталий Николаевич</t>
  </si>
  <si>
    <t>Зверев Владимир Павлович</t>
  </si>
  <si>
    <t>Теренина Татьяна Петровна</t>
  </si>
  <si>
    <t>КуРЭС</t>
  </si>
  <si>
    <t>Курская обл., Курчатовский р-он, Чаплинский с/с, с. Быки, кад.: 46:12:120103:398</t>
  </si>
  <si>
    <t>Октябрьский р-н, д. Ройково, уч. 46:17:111202:371</t>
  </si>
  <si>
    <t>г. Курск, снт "Цветово", уч. 33</t>
  </si>
  <si>
    <t>г. Курск, снт "Цветово", уч. 32</t>
  </si>
  <si>
    <t>г. Курск, урочище Кулига, уч. 46:29:103052:608</t>
  </si>
  <si>
    <t>Курский р-н, х.Кислино</t>
  </si>
  <si>
    <t>Курский р-н, Полянский с/с, с/т"Надежда", уч.260 "Ъ"</t>
  </si>
  <si>
    <t>Курский р-н, с.Рышково, кад.№ 46:11:170302:213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</si>
  <si>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</si>
  <si>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0,25 км от опоры № 3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</si>
  <si>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0,38 км от ТП-10/04 кВ № 791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</si>
  <si>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 №791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</si>
  <si>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0,2 км (в т.ч. 0,2 км по техническим условиям Ц-15742) от опоры №2-2 существующей ВЛ-0,4кВ №3 до границы земельного участка заявителя (номер опоры, 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</si>
  <si>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 протяженностью 0,27 км, от опоры существующей ВЛ-10 кВ № 10.32 до проектируемой ТП-10/0,4 кВ с увеличением протяженности существующей ВЛ-10 кВ (марку и сечение провода, протяженность уточнить при проектировании), (в том числе 0,27 км по Ц-15012).
 Монтаж линейного разъединителя 10 кВ на концевой опоре проектируемого ответвления от ВЛ-10 кВ № 10.32 (тип и технические характеристики уточнить при проектировании), (в том числе по Ц-15012).
Строительство воздушной линии электропередачи 0,4 кВ самонесущим изолированным проводом (ВЛИ-0,4 кВ) протяженностью 0,18 км от проектируемой ТП-10/0,4 кВ до границы земельного участка заявителя (марку и сечение провода, протяженность уточнить при проектировании).
10.2. Строительство новых подстанций: строительство трансформаторной подстанции 10/0,4 кВ столбового типа с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проектировании), (в том числе по Ц-15012).</t>
  </si>
  <si>
    <t>реконструкция существующей ВЛ-10 кВ № 10.32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( в том числе по Ц-15012).</t>
  </si>
  <si>
    <t>строительство воздушной линии электропередачи 0,4 кВ самонесущим изолированным проводом – ответвления протяженностью 0,38 км от опоры №2-11 существующей ВЛ-0,4кВ №2 до границы земельного участка заявителя (марку и сечение провода, протяженность уточнить при проектировании</t>
  </si>
  <si>
    <t>реконструкция существующей 
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</si>
  <si>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
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</si>
  <si>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протяженностью 0,28 км от опоры №18 существующей ВЛ-0,4кВ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</si>
  <si>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№13 существующей ВЛ-0,4кВ №4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</si>
  <si>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
ВЛ-0,4кВ №4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</si>
  <si>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 xml:space="preserve">№ 41616172 (З-3386) от 02.03.2018 г.
</t>
  </si>
  <si>
    <t xml:space="preserve"> ВЛ-0,4 кВ № 2</t>
  </si>
  <si>
    <t>№41607819 (Ц-15701) от 21.02.2018г.</t>
  </si>
  <si>
    <t>№41615480 (Ц-15742) от 28.02.2018г.</t>
  </si>
  <si>
    <t>№41615809 (Ц-15759) от 28.02.2018г.</t>
  </si>
  <si>
    <t>Объем строительства в Ц-15742 (Очередь 110)</t>
  </si>
  <si>
    <t>№41615816 (Ц-15764) от 28.02.2018г.</t>
  </si>
  <si>
    <t>Остальной объем строительства в Ц-15012 (Очередь 103 Юго-запад)</t>
  </si>
  <si>
    <t>№41616154 (Ц-15771) от 02.03.2018г.</t>
  </si>
  <si>
    <t>№41615747 (Ц-15781) от 28.02.2018г.</t>
  </si>
  <si>
    <t>№41617591 (Ц-15811) от 05.03.2018г.</t>
  </si>
  <si>
    <t>Реконструкция ВЛ-0,4 кВ, км</t>
  </si>
  <si>
    <t>ИТОГО:</t>
  </si>
  <si>
    <t>строительство воздушной линии электропередачи 0,4 кВ самонесущим изолированным проводом – ответвления протяженностью 0,25 км от опоры №2-2 существующей ВЛ-0,4кВ №3 до границы земельного участка заявителя (номер опоры, марку и сечение провода, протяженность уточнить при проектировании)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</si>
  <si>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</si>
  <si>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110 льготники (Юго-запад)»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</si>
  <si>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</si>
  <si>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</si>
  <si>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</si>
  <si>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</si>
  <si>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</si>
  <si>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</si>
  <si>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</si>
  <si>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</si>
  <si>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</si>
  <si>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Ломов Игорь Александрович</t>
  </si>
  <si>
    <t>Монтаж АВ-0,4 кВ - 1 шт.</t>
  </si>
  <si>
    <t>реконструкция существующей 
ВЛ-0,4кВ №3  в части монтажа ответвительной арматуры в точке врезки  – за счет средств тарифа на передачу электроэнергии.(по ТУ Ц-15742)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</si>
</sst>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47"/>
  <sheetViews>
    <sheetView tabSelected="1" view="pageBreakPreview" topLeftCell="C1" zoomScale="30" zoomScaleNormal="30" zoomScaleSheetLayoutView="30" workbookViewId="0">
      <pane ySplit="2" topLeftCell="A15" activePane="bottomLeft" state="frozen"/>
      <selection pane="bottomLeft" activeCell="I3" sqref="I3:I4"/>
    </sheetView>
  </sheetViews>
  <sheetFormatPr defaultColWidth="9.140625" defaultRowHeight="34.5" x14ac:dyDescent="0.45"/>
  <cols>
    <col min="1" max="1" width="36.7109375" style="176" customWidth="1"/>
    <col min="2" max="2" width="30.28515625" style="176" customWidth="1"/>
    <col min="3" max="3" width="35.85546875" style="176" customWidth="1"/>
    <col min="4" max="4" width="32.7109375" style="176" customWidth="1"/>
    <col min="5" max="5" width="21.85546875" style="176" customWidth="1"/>
    <col min="6" max="6" width="33.7109375" style="176" customWidth="1"/>
    <col min="7" max="7" width="23" style="176" customWidth="1"/>
    <col min="8" max="8" width="31.7109375" style="176" customWidth="1"/>
    <col min="9" max="9" width="116.85546875" style="176" customWidth="1"/>
    <col min="10" max="10" width="58.5703125" style="176" customWidth="1"/>
    <col min="11" max="11" width="31" style="176" hidden="1" customWidth="1"/>
    <col min="12" max="12" width="35.28515625" style="176" customWidth="1"/>
    <col min="13" max="13" width="52.28515625" style="176" customWidth="1"/>
    <col min="14" max="14" width="32.42578125" style="176" customWidth="1"/>
    <col min="15" max="15" width="0.140625" style="176" customWidth="1"/>
    <col min="16" max="17" width="30.85546875" style="176" customWidth="1"/>
    <col min="18" max="18" width="32.7109375" style="176" customWidth="1"/>
    <col min="19" max="19" width="29.85546875" style="176" customWidth="1"/>
    <col min="20" max="20" width="38.855468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5.28515625" style="176" hidden="1" customWidth="1"/>
    <col min="26" max="26" width="36.7109375" style="176" hidden="1" customWidth="1"/>
    <col min="27" max="27" width="0.140625" style="176" hidden="1" customWidth="1"/>
    <col min="28" max="28" width="39.5703125" style="176" hidden="1" customWidth="1"/>
    <col min="29" max="29" width="27.140625" style="176" hidden="1" customWidth="1"/>
    <col min="30" max="30" width="36.140625" style="176" hidden="1" customWidth="1"/>
    <col min="31" max="31" width="35.28515625" style="176" hidden="1" customWidth="1"/>
    <col min="32" max="32" width="38.140625" style="176" hidden="1" customWidth="1"/>
    <col min="33" max="33" width="36.28515625" style="176" hidden="1" customWidth="1"/>
    <col min="34" max="34" width="31.140625" style="176" hidden="1" customWidth="1"/>
    <col min="35" max="35" width="0.140625" style="176" hidden="1" customWidth="1"/>
    <col min="36" max="36" width="21" style="176" hidden="1" customWidth="1"/>
    <col min="37" max="37" width="26.7109375" style="176" hidden="1" customWidth="1"/>
    <col min="38" max="38" width="27.7109375" style="176" hidden="1" customWidth="1"/>
    <col min="39" max="39" width="30.85546875" style="176" hidden="1" customWidth="1"/>
    <col min="40" max="40" width="11.42578125" style="176" hidden="1" customWidth="1"/>
    <col min="41" max="41" width="6.140625" style="176" hidden="1" customWidth="1"/>
    <col min="42" max="42" width="8.140625" style="176" hidden="1" customWidth="1"/>
    <col min="43" max="43" width="4.28515625" style="176" hidden="1" customWidth="1"/>
    <col min="44" max="44" width="9" style="176" hidden="1" customWidth="1"/>
    <col min="45" max="45" width="7.140625" style="176" hidden="1" customWidth="1"/>
    <col min="46" max="46" width="6.140625" style="176" hidden="1" customWidth="1"/>
    <col min="47" max="47" width="8.140625" style="176" hidden="1" customWidth="1"/>
    <col min="48" max="48" width="9" style="176" hidden="1" customWidth="1"/>
    <col min="49" max="49" width="8.5703125" style="176" hidden="1" customWidth="1"/>
    <col min="50" max="51" width="7.5703125" style="176" hidden="1" customWidth="1"/>
    <col min="52" max="52" width="5.28515625" style="176" hidden="1" customWidth="1"/>
    <col min="53" max="53" width="64.42578125" style="176" customWidth="1"/>
    <col min="54" max="54" width="29.5703125" style="176" customWidth="1"/>
    <col min="55" max="55" width="38.7109375" style="176" customWidth="1"/>
    <col min="56" max="56" width="32" style="176" customWidth="1"/>
    <col min="57" max="57" width="81.85546875" style="176" hidden="1" customWidth="1"/>
    <col min="58" max="58" width="33.7109375" style="176" hidden="1" customWidth="1"/>
    <col min="59" max="59" width="47.5703125" style="176" hidden="1" customWidth="1"/>
    <col min="60" max="60" width="57.57031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59.75" customHeight="1" x14ac:dyDescent="0.95">
      <c r="A1" s="231" t="s">
        <v>375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371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409.5" customHeight="1" x14ac:dyDescent="0.25">
      <c r="A3" s="20" t="s">
        <v>360</v>
      </c>
      <c r="B3" s="192">
        <v>41616172</v>
      </c>
      <c r="C3" s="29">
        <v>466.1</v>
      </c>
      <c r="D3" s="29"/>
      <c r="E3" s="20">
        <v>15</v>
      </c>
      <c r="F3" s="20" t="s">
        <v>331</v>
      </c>
      <c r="G3" s="20" t="s">
        <v>338</v>
      </c>
      <c r="H3" s="20" t="s">
        <v>339</v>
      </c>
      <c r="I3" s="229" t="s">
        <v>348</v>
      </c>
      <c r="J3" s="229" t="s">
        <v>347</v>
      </c>
      <c r="K3" s="20" t="s">
        <v>361</v>
      </c>
      <c r="L3" s="20"/>
      <c r="M3" s="20"/>
      <c r="N3" s="21">
        <f>SUM(N4)</f>
        <v>281</v>
      </c>
      <c r="O3" s="21">
        <f t="shared" ref="O3" si="0">SUM(O4)</f>
        <v>0</v>
      </c>
      <c r="P3" s="21">
        <f t="shared" ref="P3" si="1">SUM(P4)</f>
        <v>22.48</v>
      </c>
      <c r="Q3" s="21">
        <f t="shared" ref="Q3" si="2">SUM(Q4)</f>
        <v>241.66</v>
      </c>
      <c r="R3" s="21">
        <f t="shared" ref="R3" si="3">SUM(R4)</f>
        <v>0</v>
      </c>
      <c r="S3" s="21">
        <f t="shared" ref="S3" si="4">SUM(S4)</f>
        <v>16.86</v>
      </c>
      <c r="T3" s="21">
        <f t="shared" ref="T3" si="5">SUM(T4)</f>
        <v>281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0"/>
      <c r="AL3" s="20"/>
      <c r="AM3" s="20"/>
      <c r="AN3" s="20"/>
      <c r="AO3" s="20"/>
      <c r="AP3" s="20"/>
      <c r="AQ3" s="20"/>
      <c r="AR3" s="20"/>
      <c r="AS3" s="200"/>
      <c r="AT3" s="20"/>
      <c r="AU3" s="20"/>
      <c r="AV3" s="20"/>
      <c r="AW3" s="20"/>
      <c r="AX3" s="20"/>
      <c r="AY3" s="20"/>
      <c r="AZ3" s="20"/>
      <c r="BA3" s="20"/>
      <c r="BB3" s="20"/>
      <c r="BC3" s="200">
        <v>0.25</v>
      </c>
      <c r="BD3" s="21">
        <f>T4</f>
        <v>281</v>
      </c>
      <c r="BE3" s="20"/>
      <c r="BF3" s="21"/>
      <c r="BG3" s="20"/>
      <c r="BH3" s="29"/>
      <c r="BI3" s="29"/>
      <c r="BJ3" s="20"/>
      <c r="BK3" s="20"/>
      <c r="BL3" s="20"/>
      <c r="BM3" s="181">
        <f t="shared" ref="BM3:BM29" si="6">V3+X3+Z3+AB3+AD3+AF3+AH3+AL3+AN3+AP3+AR3+AT3+AV3+AX3+AZ3+BB3+BD3+BF3+BH3+BJ3+BL3</f>
        <v>281</v>
      </c>
      <c r="BN3" s="24">
        <v>43341</v>
      </c>
      <c r="BO3" s="179" t="s">
        <v>210</v>
      </c>
      <c r="BP3" s="24">
        <v>43161</v>
      </c>
      <c r="BQ3" s="194">
        <v>6</v>
      </c>
      <c r="BR3" s="22">
        <f t="shared" ref="BR3:BR24" si="7">BQ3*30</f>
        <v>180</v>
      </c>
      <c r="BS3" s="193">
        <f t="shared" ref="BS3:BS17" si="8">BP3+BR3</f>
        <v>43341</v>
      </c>
    </row>
    <row r="4" spans="1:71" s="22" customFormat="1" ht="409.6" customHeight="1" x14ac:dyDescent="0.25">
      <c r="A4" s="20"/>
      <c r="B4" s="192"/>
      <c r="C4" s="29"/>
      <c r="D4" s="29"/>
      <c r="E4" s="20"/>
      <c r="F4" s="20"/>
      <c r="G4" s="20"/>
      <c r="H4" s="20"/>
      <c r="I4" s="230"/>
      <c r="J4" s="230"/>
      <c r="K4" s="20"/>
      <c r="L4" s="20" t="s">
        <v>310</v>
      </c>
      <c r="M4" s="20">
        <f>BC3</f>
        <v>0.25</v>
      </c>
      <c r="N4" s="21">
        <f>M4*1124</f>
        <v>281</v>
      </c>
      <c r="O4" s="21"/>
      <c r="P4" s="21">
        <f>N4*0.08</f>
        <v>22.48</v>
      </c>
      <c r="Q4" s="21">
        <f>N4*0.86</f>
        <v>241.66</v>
      </c>
      <c r="R4" s="21">
        <v>0</v>
      </c>
      <c r="S4" s="21">
        <f>N4*0.06</f>
        <v>16.86</v>
      </c>
      <c r="T4" s="21">
        <f t="shared" ref="T4" si="9">SUM(P4:S4)</f>
        <v>281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0"/>
      <c r="AL4" s="20"/>
      <c r="AM4" s="20"/>
      <c r="AN4" s="20"/>
      <c r="AO4" s="20"/>
      <c r="AP4" s="20"/>
      <c r="AQ4" s="20"/>
      <c r="AR4" s="20"/>
      <c r="AS4" s="200"/>
      <c r="AT4" s="20"/>
      <c r="AU4" s="20"/>
      <c r="AV4" s="20"/>
      <c r="AW4" s="20"/>
      <c r="AX4" s="20"/>
      <c r="AY4" s="20"/>
      <c r="AZ4" s="20"/>
      <c r="BA4" s="20"/>
      <c r="BB4" s="20"/>
      <c r="BC4" s="20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246.75" customHeight="1" x14ac:dyDescent="0.25">
      <c r="A5" s="20" t="s">
        <v>362</v>
      </c>
      <c r="B5" s="192">
        <v>41607819</v>
      </c>
      <c r="C5" s="29">
        <v>466.1</v>
      </c>
      <c r="D5" s="29">
        <v>466.1</v>
      </c>
      <c r="E5" s="20">
        <v>14</v>
      </c>
      <c r="F5" s="20" t="s">
        <v>332</v>
      </c>
      <c r="G5" s="20" t="s">
        <v>138</v>
      </c>
      <c r="H5" s="20" t="s">
        <v>340</v>
      </c>
      <c r="I5" s="229" t="s">
        <v>349</v>
      </c>
      <c r="J5" s="229" t="s">
        <v>350</v>
      </c>
      <c r="K5" s="20"/>
      <c r="L5" s="20"/>
      <c r="M5" s="20"/>
      <c r="N5" s="21">
        <f>SUM(N6:N7)</f>
        <v>431.31</v>
      </c>
      <c r="O5" s="21">
        <f t="shared" ref="O5" si="10">SUM(O6:O7)</f>
        <v>0</v>
      </c>
      <c r="P5" s="21">
        <f t="shared" ref="P5" si="11">SUM(P6:P7)</f>
        <v>34.479600000000005</v>
      </c>
      <c r="Q5" s="21">
        <f t="shared" ref="Q5" si="12">SUM(Q6:Q7)</f>
        <v>367.94319999999999</v>
      </c>
      <c r="R5" s="21">
        <f t="shared" ref="R5" si="13">SUM(R6:R7)</f>
        <v>3.26</v>
      </c>
      <c r="S5" s="21">
        <f t="shared" ref="S5" si="14">SUM(S6:S7)</f>
        <v>25.627199999999998</v>
      </c>
      <c r="T5" s="21">
        <f t="shared" ref="T5" si="15">SUM(T6:T7)</f>
        <v>431.31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0"/>
      <c r="AL5" s="20"/>
      <c r="AM5" s="20"/>
      <c r="AN5" s="20"/>
      <c r="AO5" s="20"/>
      <c r="AP5" s="20"/>
      <c r="AQ5" s="20"/>
      <c r="AR5" s="20"/>
      <c r="AS5" s="200"/>
      <c r="AT5" s="20"/>
      <c r="AU5" s="20"/>
      <c r="AV5" s="20"/>
      <c r="AW5" s="20"/>
      <c r="AX5" s="20"/>
      <c r="AY5" s="20"/>
      <c r="AZ5" s="20"/>
      <c r="BA5" s="20" t="s">
        <v>243</v>
      </c>
      <c r="BB5" s="21">
        <f>T6</f>
        <v>4.1899999999999995</v>
      </c>
      <c r="BC5" s="200">
        <v>0.38</v>
      </c>
      <c r="BD5" s="21">
        <f>T7</f>
        <v>427.12</v>
      </c>
      <c r="BE5" s="20"/>
      <c r="BF5" s="21"/>
      <c r="BG5" s="20"/>
      <c r="BH5" s="29"/>
      <c r="BI5" s="29"/>
      <c r="BJ5" s="20"/>
      <c r="BK5" s="20"/>
      <c r="BL5" s="20"/>
      <c r="BM5" s="181">
        <f t="shared" si="6"/>
        <v>431.31</v>
      </c>
      <c r="BN5" s="24">
        <v>43332</v>
      </c>
      <c r="BO5" s="198" t="s">
        <v>210</v>
      </c>
      <c r="BP5" s="24">
        <v>43152</v>
      </c>
      <c r="BQ5" s="194">
        <v>6</v>
      </c>
      <c r="BR5" s="22">
        <f t="shared" si="7"/>
        <v>180</v>
      </c>
      <c r="BS5" s="193">
        <f t="shared" si="8"/>
        <v>43332</v>
      </c>
    </row>
    <row r="6" spans="1:71" s="22" customFormat="1" ht="246.75" customHeight="1" x14ac:dyDescent="0.25">
      <c r="A6" s="20"/>
      <c r="B6" s="192"/>
      <c r="C6" s="29"/>
      <c r="D6" s="29"/>
      <c r="E6" s="20"/>
      <c r="F6" s="20"/>
      <c r="G6" s="20"/>
      <c r="H6" s="20"/>
      <c r="I6" s="232"/>
      <c r="J6" s="232"/>
      <c r="K6" s="20"/>
      <c r="L6" s="20" t="s">
        <v>311</v>
      </c>
      <c r="M6" s="20" t="str">
        <f>BA5</f>
        <v>Монтаж АВ-0,4 кВ (до 63 А)</v>
      </c>
      <c r="N6" s="21">
        <f>T6</f>
        <v>4.1899999999999995</v>
      </c>
      <c r="O6" s="21"/>
      <c r="P6" s="21">
        <v>0.31</v>
      </c>
      <c r="Q6" s="21">
        <v>0.62</v>
      </c>
      <c r="R6" s="21">
        <v>3.26</v>
      </c>
      <c r="S6" s="21">
        <v>0</v>
      </c>
      <c r="T6" s="21">
        <f t="shared" ref="T6" si="16">SUM(P6:S6)</f>
        <v>4.1899999999999995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0"/>
      <c r="AL6" s="20"/>
      <c r="AM6" s="20"/>
      <c r="AN6" s="20"/>
      <c r="AO6" s="20"/>
      <c r="AP6" s="20"/>
      <c r="AQ6" s="20"/>
      <c r="AR6" s="20"/>
      <c r="AS6" s="200"/>
      <c r="AT6" s="20"/>
      <c r="AU6" s="20"/>
      <c r="AV6" s="20"/>
      <c r="AW6" s="20"/>
      <c r="AX6" s="20"/>
      <c r="AY6" s="20"/>
      <c r="AZ6" s="20"/>
      <c r="BA6" s="20"/>
      <c r="BB6" s="20"/>
      <c r="BC6" s="200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98"/>
      <c r="BP6" s="24"/>
      <c r="BQ6" s="194"/>
      <c r="BS6" s="193"/>
    </row>
    <row r="7" spans="1:71" s="22" customFormat="1" ht="246.75" customHeight="1" x14ac:dyDescent="0.25">
      <c r="A7" s="20"/>
      <c r="B7" s="192"/>
      <c r="C7" s="29"/>
      <c r="D7" s="29"/>
      <c r="E7" s="20"/>
      <c r="F7" s="20"/>
      <c r="G7" s="20"/>
      <c r="H7" s="20"/>
      <c r="I7" s="230"/>
      <c r="J7" s="230"/>
      <c r="K7" s="20"/>
      <c r="L7" s="20" t="s">
        <v>310</v>
      </c>
      <c r="M7" s="20">
        <f>BC5</f>
        <v>0.38</v>
      </c>
      <c r="N7" s="21">
        <f>M7*1124</f>
        <v>427.12</v>
      </c>
      <c r="O7" s="21"/>
      <c r="P7" s="21">
        <f>N7*0.08</f>
        <v>34.169600000000003</v>
      </c>
      <c r="Q7" s="21">
        <f>N7*0.86</f>
        <v>367.32319999999999</v>
      </c>
      <c r="R7" s="21">
        <v>0</v>
      </c>
      <c r="S7" s="21">
        <f>N7*0.06</f>
        <v>25.627199999999998</v>
      </c>
      <c r="T7" s="21">
        <f t="shared" ref="T7" si="17">SUM(P7:S7)</f>
        <v>427.12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0"/>
      <c r="AL7" s="20"/>
      <c r="AM7" s="20"/>
      <c r="AN7" s="20"/>
      <c r="AO7" s="20"/>
      <c r="AP7" s="20"/>
      <c r="AQ7" s="20"/>
      <c r="AR7" s="20"/>
      <c r="AS7" s="200"/>
      <c r="AT7" s="20"/>
      <c r="AU7" s="20"/>
      <c r="AV7" s="20"/>
      <c r="AW7" s="20"/>
      <c r="AX7" s="20"/>
      <c r="AY7" s="20"/>
      <c r="AZ7" s="20"/>
      <c r="BA7" s="20"/>
      <c r="BB7" s="20"/>
      <c r="BC7" s="200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98"/>
      <c r="BP7" s="24"/>
      <c r="BQ7" s="194"/>
      <c r="BS7" s="193"/>
    </row>
    <row r="8" spans="1:71" s="22" customFormat="1" ht="342" customHeight="1" x14ac:dyDescent="0.25">
      <c r="A8" s="20" t="s">
        <v>363</v>
      </c>
      <c r="B8" s="192">
        <v>41615480</v>
      </c>
      <c r="C8" s="29">
        <v>466.1</v>
      </c>
      <c r="D8" s="29"/>
      <c r="E8" s="20">
        <v>15</v>
      </c>
      <c r="F8" s="20" t="s">
        <v>333</v>
      </c>
      <c r="G8" s="20" t="s">
        <v>141</v>
      </c>
      <c r="H8" s="20" t="s">
        <v>341</v>
      </c>
      <c r="I8" s="229" t="s">
        <v>373</v>
      </c>
      <c r="J8" s="229" t="s">
        <v>374</v>
      </c>
      <c r="K8" s="20"/>
      <c r="L8" s="20"/>
      <c r="M8" s="20"/>
      <c r="N8" s="21">
        <f>SUM(N9)</f>
        <v>281</v>
      </c>
      <c r="O8" s="21">
        <f t="shared" ref="O8" si="18">SUM(O9)</f>
        <v>0</v>
      </c>
      <c r="P8" s="21">
        <f t="shared" ref="P8" si="19">SUM(P9)</f>
        <v>22.48</v>
      </c>
      <c r="Q8" s="21">
        <f t="shared" ref="Q8" si="20">SUM(Q9)</f>
        <v>241.66</v>
      </c>
      <c r="R8" s="21">
        <f t="shared" ref="R8" si="21">SUM(R9)</f>
        <v>0</v>
      </c>
      <c r="S8" s="21">
        <f t="shared" ref="S8" si="22">SUM(S9)</f>
        <v>16.86</v>
      </c>
      <c r="T8" s="21">
        <f t="shared" ref="T8" si="23">SUM(T9)</f>
        <v>281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0"/>
      <c r="AJ8" s="20"/>
      <c r="AK8" s="200"/>
      <c r="AL8" s="21"/>
      <c r="AM8" s="20"/>
      <c r="AN8" s="20"/>
      <c r="AO8" s="20"/>
      <c r="AP8" s="20"/>
      <c r="AQ8" s="20"/>
      <c r="AR8" s="20"/>
      <c r="AS8" s="200"/>
      <c r="AT8" s="21"/>
      <c r="AU8" s="20"/>
      <c r="AV8" s="20"/>
      <c r="AW8" s="20"/>
      <c r="AX8" s="20"/>
      <c r="AY8" s="20"/>
      <c r="AZ8" s="20"/>
      <c r="BA8" s="20"/>
      <c r="BB8" s="20"/>
      <c r="BC8" s="200">
        <v>0.25</v>
      </c>
      <c r="BD8" s="21">
        <f>T9</f>
        <v>281</v>
      </c>
      <c r="BE8" s="20"/>
      <c r="BF8" s="20"/>
      <c r="BG8" s="20"/>
      <c r="BH8" s="29"/>
      <c r="BI8" s="29"/>
      <c r="BJ8" s="20"/>
      <c r="BK8" s="20"/>
      <c r="BL8" s="20"/>
      <c r="BM8" s="181">
        <f t="shared" si="6"/>
        <v>281</v>
      </c>
      <c r="BN8" s="24">
        <v>43339</v>
      </c>
      <c r="BO8" s="198" t="s">
        <v>210</v>
      </c>
      <c r="BP8" s="24">
        <v>43159</v>
      </c>
      <c r="BQ8" s="194">
        <v>6</v>
      </c>
      <c r="BR8" s="22">
        <f t="shared" si="7"/>
        <v>180</v>
      </c>
      <c r="BS8" s="193">
        <f t="shared" si="8"/>
        <v>43339</v>
      </c>
    </row>
    <row r="9" spans="1:71" s="22" customFormat="1" ht="342" customHeight="1" x14ac:dyDescent="0.25">
      <c r="A9" s="20"/>
      <c r="B9" s="192"/>
      <c r="C9" s="29"/>
      <c r="D9" s="29"/>
      <c r="E9" s="20"/>
      <c r="F9" s="20"/>
      <c r="G9" s="20"/>
      <c r="H9" s="20"/>
      <c r="I9" s="230"/>
      <c r="J9" s="230"/>
      <c r="K9" s="20"/>
      <c r="L9" s="20" t="s">
        <v>310</v>
      </c>
      <c r="M9" s="20">
        <f>BC8</f>
        <v>0.25</v>
      </c>
      <c r="N9" s="21">
        <f>M9*1124</f>
        <v>281</v>
      </c>
      <c r="O9" s="21"/>
      <c r="P9" s="21">
        <f>N9*0.08</f>
        <v>22.48</v>
      </c>
      <c r="Q9" s="21">
        <f>N9*0.86</f>
        <v>241.66</v>
      </c>
      <c r="R9" s="21">
        <v>0</v>
      </c>
      <c r="S9" s="21">
        <f>N9*0.06</f>
        <v>16.86</v>
      </c>
      <c r="T9" s="21">
        <f t="shared" ref="T9" si="24">SUM(P9:S9)</f>
        <v>281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0"/>
      <c r="AJ9" s="20"/>
      <c r="AK9" s="200"/>
      <c r="AL9" s="21"/>
      <c r="AM9" s="20"/>
      <c r="AN9" s="20"/>
      <c r="AO9" s="20"/>
      <c r="AP9" s="20"/>
      <c r="AQ9" s="20"/>
      <c r="AR9" s="20"/>
      <c r="AS9" s="200"/>
      <c r="AT9" s="21"/>
      <c r="AU9" s="20"/>
      <c r="AV9" s="20"/>
      <c r="AW9" s="20"/>
      <c r="AX9" s="20"/>
      <c r="AY9" s="20"/>
      <c r="AZ9" s="20"/>
      <c r="BA9" s="20"/>
      <c r="BB9" s="20"/>
      <c r="BC9" s="200"/>
      <c r="BD9" s="21"/>
      <c r="BE9" s="20"/>
      <c r="BF9" s="20"/>
      <c r="BG9" s="20"/>
      <c r="BH9" s="29"/>
      <c r="BI9" s="29"/>
      <c r="BJ9" s="20"/>
      <c r="BK9" s="20"/>
      <c r="BL9" s="20"/>
      <c r="BM9" s="181"/>
      <c r="BN9" s="24"/>
      <c r="BO9" s="198"/>
      <c r="BP9" s="24"/>
      <c r="BQ9" s="194"/>
      <c r="BS9" s="193"/>
    </row>
    <row r="10" spans="1:71" s="22" customFormat="1" ht="409.6" customHeight="1" x14ac:dyDescent="0.25">
      <c r="A10" s="20" t="s">
        <v>364</v>
      </c>
      <c r="B10" s="192">
        <v>41615809</v>
      </c>
      <c r="C10" s="29">
        <v>466.1</v>
      </c>
      <c r="D10" s="29"/>
      <c r="E10" s="20">
        <v>14.5</v>
      </c>
      <c r="F10" s="20" t="s">
        <v>334</v>
      </c>
      <c r="G10" s="20" t="s">
        <v>141</v>
      </c>
      <c r="H10" s="20" t="s">
        <v>342</v>
      </c>
      <c r="I10" s="199" t="s">
        <v>351</v>
      </c>
      <c r="J10" s="20" t="s">
        <v>387</v>
      </c>
      <c r="K10" s="20"/>
      <c r="L10" s="20"/>
      <c r="M10" s="21"/>
      <c r="N10" s="23"/>
      <c r="O10" s="23"/>
      <c r="P10" s="21"/>
      <c r="Q10" s="21"/>
      <c r="R10" s="21"/>
      <c r="S10" s="21"/>
      <c r="T10" s="21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0"/>
      <c r="AL10" s="20"/>
      <c r="AM10" s="20"/>
      <c r="AN10" s="20"/>
      <c r="AO10" s="20"/>
      <c r="AP10" s="20"/>
      <c r="AQ10" s="20"/>
      <c r="AR10" s="20"/>
      <c r="AS10" s="200"/>
      <c r="AT10" s="20"/>
      <c r="AU10" s="20"/>
      <c r="AV10" s="20"/>
      <c r="AW10" s="20"/>
      <c r="AX10" s="20"/>
      <c r="AY10" s="20"/>
      <c r="AZ10" s="20"/>
      <c r="BA10" s="20"/>
      <c r="BB10" s="20"/>
      <c r="BC10" s="200"/>
      <c r="BD10" s="21"/>
      <c r="BE10" s="20"/>
      <c r="BF10" s="21"/>
      <c r="BG10" s="20"/>
      <c r="BH10" s="29"/>
      <c r="BI10" s="29"/>
      <c r="BJ10" s="20"/>
      <c r="BK10" s="20"/>
      <c r="BL10" s="20"/>
      <c r="BM10" s="181">
        <f t="shared" si="6"/>
        <v>0</v>
      </c>
      <c r="BN10" s="24">
        <v>43339</v>
      </c>
      <c r="BO10" s="198" t="s">
        <v>365</v>
      </c>
      <c r="BP10" s="24">
        <v>43159</v>
      </c>
      <c r="BQ10" s="194">
        <v>6</v>
      </c>
      <c r="BR10" s="22">
        <f t="shared" si="7"/>
        <v>180</v>
      </c>
      <c r="BS10" s="193">
        <f t="shared" si="8"/>
        <v>43339</v>
      </c>
    </row>
    <row r="11" spans="1:71" s="22" customFormat="1" ht="401.25" customHeight="1" x14ac:dyDescent="0.25">
      <c r="A11" s="20" t="s">
        <v>366</v>
      </c>
      <c r="B11" s="192">
        <v>41615816</v>
      </c>
      <c r="C11" s="29">
        <v>466.1</v>
      </c>
      <c r="D11" s="29"/>
      <c r="E11" s="20">
        <v>14.5</v>
      </c>
      <c r="F11" s="20" t="s">
        <v>335</v>
      </c>
      <c r="G11" s="20" t="s">
        <v>141</v>
      </c>
      <c r="H11" s="20" t="s">
        <v>343</v>
      </c>
      <c r="I11" s="229" t="s">
        <v>352</v>
      </c>
      <c r="J11" s="229" t="s">
        <v>353</v>
      </c>
      <c r="K11" s="20"/>
      <c r="L11" s="20"/>
      <c r="M11" s="20"/>
      <c r="N11" s="21">
        <f>SUM(N12)</f>
        <v>202.32</v>
      </c>
      <c r="O11" s="21">
        <f t="shared" ref="O11" si="25">SUM(O12)</f>
        <v>0</v>
      </c>
      <c r="P11" s="21">
        <f t="shared" ref="P11" si="26">SUM(P12)</f>
        <v>16.185600000000001</v>
      </c>
      <c r="Q11" s="21">
        <f t="shared" ref="Q11" si="27">SUM(Q12)</f>
        <v>173.99519999999998</v>
      </c>
      <c r="R11" s="21">
        <f t="shared" ref="R11" si="28">SUM(R12)</f>
        <v>0</v>
      </c>
      <c r="S11" s="21">
        <f t="shared" ref="S11" si="29">SUM(S12)</f>
        <v>12.139199999999999</v>
      </c>
      <c r="T11" s="21">
        <f t="shared" ref="T11" si="30">SUM(T12)</f>
        <v>202.31999999999996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0"/>
      <c r="AL11" s="20"/>
      <c r="AM11" s="20"/>
      <c r="AN11" s="20"/>
      <c r="AO11" s="20"/>
      <c r="AP11" s="20"/>
      <c r="AQ11" s="20"/>
      <c r="AR11" s="20"/>
      <c r="AS11" s="200"/>
      <c r="AT11" s="20"/>
      <c r="AU11" s="20"/>
      <c r="AV11" s="20"/>
      <c r="AW11" s="20"/>
      <c r="AX11" s="20"/>
      <c r="AY11" s="20"/>
      <c r="AZ11" s="20"/>
      <c r="BA11" s="20"/>
      <c r="BB11" s="20"/>
      <c r="BC11" s="200">
        <v>0.18</v>
      </c>
      <c r="BD11" s="21">
        <f>T12</f>
        <v>202.31999999999996</v>
      </c>
      <c r="BE11" s="20"/>
      <c r="BF11" s="20"/>
      <c r="BG11" s="20"/>
      <c r="BH11" s="29"/>
      <c r="BI11" s="29"/>
      <c r="BJ11" s="20"/>
      <c r="BK11" s="20"/>
      <c r="BL11" s="20"/>
      <c r="BM11" s="181">
        <f t="shared" si="6"/>
        <v>202.31999999999996</v>
      </c>
      <c r="BN11" s="24">
        <v>43339</v>
      </c>
      <c r="BO11" s="198" t="s">
        <v>367</v>
      </c>
      <c r="BP11" s="24">
        <v>43159</v>
      </c>
      <c r="BQ11" s="194">
        <v>6</v>
      </c>
      <c r="BR11" s="22">
        <f>BQ11*30</f>
        <v>180</v>
      </c>
      <c r="BS11" s="193">
        <f t="shared" si="8"/>
        <v>43339</v>
      </c>
    </row>
    <row r="12" spans="1:71" s="22" customFormat="1" ht="401.25" customHeight="1" x14ac:dyDescent="0.25">
      <c r="A12" s="20"/>
      <c r="B12" s="192"/>
      <c r="C12" s="29"/>
      <c r="D12" s="29"/>
      <c r="E12" s="20"/>
      <c r="F12" s="20"/>
      <c r="G12" s="20"/>
      <c r="H12" s="20"/>
      <c r="I12" s="230"/>
      <c r="J12" s="230"/>
      <c r="K12" s="20"/>
      <c r="L12" s="20" t="s">
        <v>310</v>
      </c>
      <c r="M12" s="20">
        <f>BC11</f>
        <v>0.18</v>
      </c>
      <c r="N12" s="21">
        <f>M12*1124</f>
        <v>202.32</v>
      </c>
      <c r="O12" s="21"/>
      <c r="P12" s="21">
        <f>N12*0.08</f>
        <v>16.185600000000001</v>
      </c>
      <c r="Q12" s="21">
        <f>N12*0.86</f>
        <v>173.99519999999998</v>
      </c>
      <c r="R12" s="21">
        <v>0</v>
      </c>
      <c r="S12" s="21">
        <f>N12*0.06</f>
        <v>12.139199999999999</v>
      </c>
      <c r="T12" s="21">
        <f t="shared" ref="T12" si="31">SUM(P12:S12)</f>
        <v>202.31999999999996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0"/>
      <c r="AL12" s="20"/>
      <c r="AM12" s="20"/>
      <c r="AN12" s="20"/>
      <c r="AO12" s="20"/>
      <c r="AP12" s="20"/>
      <c r="AQ12" s="20"/>
      <c r="AR12" s="20"/>
      <c r="AS12" s="200"/>
      <c r="AT12" s="20"/>
      <c r="AU12" s="20"/>
      <c r="AV12" s="20"/>
      <c r="AW12" s="20"/>
      <c r="AX12" s="20"/>
      <c r="AY12" s="20"/>
      <c r="AZ12" s="20"/>
      <c r="BA12" s="20"/>
      <c r="BB12" s="20"/>
      <c r="BC12" s="200"/>
      <c r="BD12" s="21"/>
      <c r="BE12" s="20"/>
      <c r="BF12" s="20"/>
      <c r="BG12" s="20"/>
      <c r="BH12" s="29"/>
      <c r="BI12" s="29"/>
      <c r="BJ12" s="20"/>
      <c r="BK12" s="20"/>
      <c r="BL12" s="20"/>
      <c r="BM12" s="181"/>
      <c r="BN12" s="24"/>
      <c r="BO12" s="198"/>
      <c r="BP12" s="24"/>
      <c r="BQ12" s="194"/>
      <c r="BS12" s="193"/>
    </row>
    <row r="13" spans="1:71" s="22" customFormat="1" ht="272.25" customHeight="1" x14ac:dyDescent="0.25">
      <c r="A13" s="20" t="s">
        <v>368</v>
      </c>
      <c r="B13" s="192">
        <v>41616154</v>
      </c>
      <c r="C13" s="29">
        <v>11915.52</v>
      </c>
      <c r="D13" s="29"/>
      <c r="E13" s="20">
        <v>10</v>
      </c>
      <c r="F13" s="20" t="s">
        <v>336</v>
      </c>
      <c r="G13" s="20" t="s">
        <v>138</v>
      </c>
      <c r="H13" s="20" t="s">
        <v>344</v>
      </c>
      <c r="I13" s="229" t="s">
        <v>354</v>
      </c>
      <c r="J13" s="229" t="s">
        <v>355</v>
      </c>
      <c r="K13" s="20"/>
      <c r="L13" s="20"/>
      <c r="M13" s="20"/>
      <c r="N13" s="21">
        <f>SUM(N14)</f>
        <v>427.12</v>
      </c>
      <c r="O13" s="21">
        <f t="shared" ref="O13" si="32">SUM(O14)</f>
        <v>0</v>
      </c>
      <c r="P13" s="21">
        <f t="shared" ref="P13" si="33">SUM(P14)</f>
        <v>34.169600000000003</v>
      </c>
      <c r="Q13" s="21">
        <f t="shared" ref="Q13" si="34">SUM(Q14)</f>
        <v>367.32319999999999</v>
      </c>
      <c r="R13" s="21">
        <f t="shared" ref="R13" si="35">SUM(R14)</f>
        <v>0</v>
      </c>
      <c r="S13" s="21">
        <f t="shared" ref="S13" si="36">SUM(S14)</f>
        <v>25.627199999999998</v>
      </c>
      <c r="T13" s="21">
        <f t="shared" ref="T13" si="37">SUM(T14)</f>
        <v>427.12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0"/>
      <c r="AL13" s="20"/>
      <c r="AM13" s="20"/>
      <c r="AN13" s="20"/>
      <c r="AO13" s="20"/>
      <c r="AP13" s="20"/>
      <c r="AQ13" s="20"/>
      <c r="AR13" s="20"/>
      <c r="AS13" s="200"/>
      <c r="AT13" s="20"/>
      <c r="AU13" s="20"/>
      <c r="AV13" s="20"/>
      <c r="AW13" s="20"/>
      <c r="AX13" s="20"/>
      <c r="AY13" s="20"/>
      <c r="AZ13" s="20"/>
      <c r="BA13" s="20"/>
      <c r="BB13" s="20"/>
      <c r="BC13" s="200">
        <v>0.38</v>
      </c>
      <c r="BD13" s="21">
        <f>T14</f>
        <v>427.12</v>
      </c>
      <c r="BE13" s="20"/>
      <c r="BF13" s="20"/>
      <c r="BG13" s="20"/>
      <c r="BH13" s="29"/>
      <c r="BI13" s="29"/>
      <c r="BJ13" s="20"/>
      <c r="BK13" s="20"/>
      <c r="BL13" s="20"/>
      <c r="BM13" s="181">
        <f t="shared" si="6"/>
        <v>427.12</v>
      </c>
      <c r="BN13" s="24">
        <v>43341</v>
      </c>
      <c r="BO13" s="198" t="s">
        <v>210</v>
      </c>
      <c r="BP13" s="24">
        <v>43161</v>
      </c>
      <c r="BQ13" s="194">
        <v>6</v>
      </c>
      <c r="BR13" s="22">
        <f t="shared" si="7"/>
        <v>180</v>
      </c>
      <c r="BS13" s="193">
        <f t="shared" si="8"/>
        <v>43341</v>
      </c>
    </row>
    <row r="14" spans="1:71" s="22" customFormat="1" ht="235.5" customHeight="1" x14ac:dyDescent="0.25">
      <c r="A14" s="20"/>
      <c r="B14" s="192"/>
      <c r="C14" s="29"/>
      <c r="D14" s="29"/>
      <c r="E14" s="20"/>
      <c r="F14" s="20"/>
      <c r="G14" s="20"/>
      <c r="H14" s="20"/>
      <c r="I14" s="230"/>
      <c r="J14" s="230"/>
      <c r="K14" s="20"/>
      <c r="L14" s="20" t="s">
        <v>310</v>
      </c>
      <c r="M14" s="20">
        <f>BC13</f>
        <v>0.38</v>
      </c>
      <c r="N14" s="21">
        <f>M14*1124</f>
        <v>427.12</v>
      </c>
      <c r="O14" s="21"/>
      <c r="P14" s="21">
        <f>N14*0.08</f>
        <v>34.169600000000003</v>
      </c>
      <c r="Q14" s="21">
        <f>N14*0.86</f>
        <v>367.32319999999999</v>
      </c>
      <c r="R14" s="21">
        <v>0</v>
      </c>
      <c r="S14" s="21">
        <f>N14*0.06</f>
        <v>25.627199999999998</v>
      </c>
      <c r="T14" s="21">
        <f t="shared" ref="T14" si="38">SUM(P14:S14)</f>
        <v>427.12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0"/>
      <c r="AL14" s="20"/>
      <c r="AM14" s="20"/>
      <c r="AN14" s="20"/>
      <c r="AO14" s="20"/>
      <c r="AP14" s="20"/>
      <c r="AQ14" s="20"/>
      <c r="AR14" s="20"/>
      <c r="AS14" s="200"/>
      <c r="AT14" s="20"/>
      <c r="AU14" s="20"/>
      <c r="AV14" s="20"/>
      <c r="AW14" s="20"/>
      <c r="AX14" s="20"/>
      <c r="AY14" s="20"/>
      <c r="AZ14" s="20"/>
      <c r="BA14" s="20"/>
      <c r="BB14" s="20"/>
      <c r="BC14" s="200"/>
      <c r="BD14" s="21"/>
      <c r="BE14" s="20"/>
      <c r="BF14" s="20"/>
      <c r="BG14" s="20"/>
      <c r="BH14" s="29"/>
      <c r="BI14" s="29"/>
      <c r="BJ14" s="20"/>
      <c r="BK14" s="20"/>
      <c r="BL14" s="20"/>
      <c r="BM14" s="181"/>
      <c r="BN14" s="24"/>
      <c r="BO14" s="198"/>
      <c r="BP14" s="24"/>
      <c r="BQ14" s="194"/>
      <c r="BS14" s="193"/>
    </row>
    <row r="15" spans="1:71" s="22" customFormat="1" ht="272.25" customHeight="1" x14ac:dyDescent="0.25">
      <c r="A15" s="20" t="s">
        <v>369</v>
      </c>
      <c r="B15" s="192">
        <v>41615747</v>
      </c>
      <c r="C15" s="29">
        <v>466.1</v>
      </c>
      <c r="D15" s="29"/>
      <c r="E15" s="20">
        <v>15</v>
      </c>
      <c r="F15" s="20" t="s">
        <v>337</v>
      </c>
      <c r="G15" s="20" t="s">
        <v>138</v>
      </c>
      <c r="H15" s="20" t="s">
        <v>345</v>
      </c>
      <c r="I15" s="229" t="s">
        <v>357</v>
      </c>
      <c r="J15" s="229" t="s">
        <v>356</v>
      </c>
      <c r="K15" s="20"/>
      <c r="L15" s="20"/>
      <c r="M15" s="20"/>
      <c r="N15" s="21">
        <f>SUM(N16)</f>
        <v>314.72000000000003</v>
      </c>
      <c r="O15" s="21">
        <f t="shared" ref="O15" si="39">SUM(O16)</f>
        <v>0</v>
      </c>
      <c r="P15" s="21">
        <f t="shared" ref="P15" si="40">SUM(P16)</f>
        <v>25.177600000000002</v>
      </c>
      <c r="Q15" s="21">
        <f t="shared" ref="Q15" si="41">SUM(Q16)</f>
        <v>270.6592</v>
      </c>
      <c r="R15" s="21">
        <f t="shared" ref="R15" si="42">SUM(R16)</f>
        <v>0</v>
      </c>
      <c r="S15" s="21">
        <f t="shared" ref="S15" si="43">SUM(S16)</f>
        <v>18.883200000000002</v>
      </c>
      <c r="T15" s="21">
        <f t="shared" ref="T15" si="44">SUM(T16)</f>
        <v>314.71999999999997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0"/>
      <c r="AL15" s="20"/>
      <c r="AM15" s="20"/>
      <c r="AN15" s="20"/>
      <c r="AO15" s="20"/>
      <c r="AP15" s="20"/>
      <c r="AQ15" s="20"/>
      <c r="AR15" s="20"/>
      <c r="AS15" s="200"/>
      <c r="AT15" s="20"/>
      <c r="AU15" s="20"/>
      <c r="AV15" s="20"/>
      <c r="AW15" s="20"/>
      <c r="AX15" s="20"/>
      <c r="AY15" s="20"/>
      <c r="AZ15" s="20"/>
      <c r="BA15" s="20"/>
      <c r="BB15" s="20"/>
      <c r="BC15" s="200">
        <v>0.28000000000000003</v>
      </c>
      <c r="BD15" s="21">
        <f>T16</f>
        <v>314.71999999999997</v>
      </c>
      <c r="BE15" s="20"/>
      <c r="BF15" s="21"/>
      <c r="BG15" s="20"/>
      <c r="BH15" s="29"/>
      <c r="BI15" s="29"/>
      <c r="BJ15" s="20"/>
      <c r="BK15" s="20"/>
      <c r="BL15" s="20"/>
      <c r="BM15" s="181">
        <f t="shared" si="6"/>
        <v>314.71999999999997</v>
      </c>
      <c r="BN15" s="24">
        <v>43339</v>
      </c>
      <c r="BO15" s="198" t="s">
        <v>210</v>
      </c>
      <c r="BP15" s="24">
        <v>43159</v>
      </c>
      <c r="BQ15" s="194">
        <v>6</v>
      </c>
      <c r="BR15" s="22">
        <f t="shared" si="7"/>
        <v>180</v>
      </c>
      <c r="BS15" s="193">
        <f t="shared" si="8"/>
        <v>43339</v>
      </c>
    </row>
    <row r="16" spans="1:71" s="22" customFormat="1" ht="224.25" customHeight="1" x14ac:dyDescent="0.25">
      <c r="A16" s="20"/>
      <c r="B16" s="192"/>
      <c r="C16" s="29"/>
      <c r="D16" s="29"/>
      <c r="E16" s="20"/>
      <c r="F16" s="20"/>
      <c r="G16" s="20"/>
      <c r="H16" s="20"/>
      <c r="I16" s="230"/>
      <c r="J16" s="230"/>
      <c r="K16" s="20"/>
      <c r="L16" s="20" t="s">
        <v>310</v>
      </c>
      <c r="M16" s="20">
        <f>BC15</f>
        <v>0.28000000000000003</v>
      </c>
      <c r="N16" s="21">
        <f>M16*1124</f>
        <v>314.72000000000003</v>
      </c>
      <c r="O16" s="21"/>
      <c r="P16" s="21">
        <f>N16*0.08</f>
        <v>25.177600000000002</v>
      </c>
      <c r="Q16" s="21">
        <f>N16*0.86</f>
        <v>270.6592</v>
      </c>
      <c r="R16" s="21">
        <v>0</v>
      </c>
      <c r="S16" s="21">
        <f>N16*0.06</f>
        <v>18.883200000000002</v>
      </c>
      <c r="T16" s="21">
        <f t="shared" ref="T16" si="45">SUM(P16:S16)</f>
        <v>314.71999999999997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0"/>
      <c r="AL16" s="20"/>
      <c r="AM16" s="20"/>
      <c r="AN16" s="20"/>
      <c r="AO16" s="20"/>
      <c r="AP16" s="20"/>
      <c r="AQ16" s="20"/>
      <c r="AR16" s="20"/>
      <c r="AS16" s="200"/>
      <c r="AT16" s="20"/>
      <c r="AU16" s="20"/>
      <c r="AV16" s="20"/>
      <c r="AW16" s="20"/>
      <c r="AX16" s="20"/>
      <c r="AY16" s="20"/>
      <c r="AZ16" s="20"/>
      <c r="BA16" s="20"/>
      <c r="BB16" s="20"/>
      <c r="BC16" s="200"/>
      <c r="BD16" s="21"/>
      <c r="BE16" s="20"/>
      <c r="BF16" s="21"/>
      <c r="BG16" s="20"/>
      <c r="BH16" s="29"/>
      <c r="BI16" s="29"/>
      <c r="BJ16" s="20"/>
      <c r="BK16" s="20"/>
      <c r="BL16" s="20"/>
      <c r="BM16" s="181"/>
      <c r="BN16" s="24"/>
      <c r="BO16" s="198"/>
      <c r="BP16" s="24"/>
      <c r="BQ16" s="194"/>
      <c r="BS16" s="193"/>
    </row>
    <row r="17" spans="1:71" s="22" customFormat="1" ht="256.5" customHeight="1" x14ac:dyDescent="0.25">
      <c r="A17" s="20" t="s">
        <v>370</v>
      </c>
      <c r="B17" s="192">
        <v>41617591</v>
      </c>
      <c r="C17" s="29">
        <v>466.1</v>
      </c>
      <c r="D17" s="29"/>
      <c r="E17" s="20">
        <v>8</v>
      </c>
      <c r="F17" s="20" t="s">
        <v>385</v>
      </c>
      <c r="G17" s="20" t="s">
        <v>138</v>
      </c>
      <c r="H17" s="20" t="s">
        <v>346</v>
      </c>
      <c r="I17" s="229" t="s">
        <v>358</v>
      </c>
      <c r="J17" s="229" t="s">
        <v>359</v>
      </c>
      <c r="K17" s="20"/>
      <c r="L17" s="20"/>
      <c r="M17" s="20"/>
      <c r="N17" s="21">
        <f>SUM(N18)</f>
        <v>123.64</v>
      </c>
      <c r="O17" s="21">
        <f t="shared" ref="O17" si="46">SUM(O18)</f>
        <v>0</v>
      </c>
      <c r="P17" s="21">
        <f t="shared" ref="P17" si="47">SUM(P18)</f>
        <v>9.8911999999999995</v>
      </c>
      <c r="Q17" s="21">
        <f t="shared" ref="Q17" si="48">SUM(Q18)</f>
        <v>106.3304</v>
      </c>
      <c r="R17" s="21">
        <f t="shared" ref="R17" si="49">SUM(R18)</f>
        <v>0</v>
      </c>
      <c r="S17" s="21">
        <f t="shared" ref="S17" si="50">SUM(S18)</f>
        <v>7.4184000000000001</v>
      </c>
      <c r="T17" s="21">
        <f t="shared" ref="T17" si="51">SUM(T18)</f>
        <v>123.64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0"/>
      <c r="AL17" s="20"/>
      <c r="AM17" s="20"/>
      <c r="AN17" s="20"/>
      <c r="AO17" s="20"/>
      <c r="AP17" s="20"/>
      <c r="AQ17" s="20"/>
      <c r="AR17" s="20"/>
      <c r="AS17" s="200"/>
      <c r="AT17" s="20"/>
      <c r="AU17" s="20"/>
      <c r="AV17" s="20"/>
      <c r="AW17" s="20"/>
      <c r="AX17" s="20"/>
      <c r="AY17" s="20"/>
      <c r="AZ17" s="20"/>
      <c r="BA17" s="20"/>
      <c r="BB17" s="20"/>
      <c r="BC17" s="200">
        <v>0.11</v>
      </c>
      <c r="BD17" s="21">
        <f>T18</f>
        <v>123.64</v>
      </c>
      <c r="BE17" s="20"/>
      <c r="BF17" s="21"/>
      <c r="BG17" s="20"/>
      <c r="BH17" s="29"/>
      <c r="BI17" s="29"/>
      <c r="BJ17" s="20"/>
      <c r="BK17" s="20"/>
      <c r="BL17" s="20"/>
      <c r="BM17" s="181">
        <f t="shared" si="6"/>
        <v>123.64</v>
      </c>
      <c r="BN17" s="24">
        <v>43344</v>
      </c>
      <c r="BO17" s="179" t="s">
        <v>210</v>
      </c>
      <c r="BP17" s="24">
        <v>43164</v>
      </c>
      <c r="BQ17" s="194">
        <v>6</v>
      </c>
      <c r="BR17" s="22">
        <f t="shared" si="7"/>
        <v>180</v>
      </c>
      <c r="BS17" s="193">
        <f t="shared" si="8"/>
        <v>43344</v>
      </c>
    </row>
    <row r="18" spans="1:71" s="22" customFormat="1" ht="259.5" customHeight="1" x14ac:dyDescent="0.25">
      <c r="A18" s="20"/>
      <c r="B18" s="192"/>
      <c r="C18" s="29"/>
      <c r="D18" s="29"/>
      <c r="E18" s="20"/>
      <c r="F18" s="20"/>
      <c r="G18" s="20"/>
      <c r="H18" s="20"/>
      <c r="I18" s="230"/>
      <c r="J18" s="230"/>
      <c r="K18" s="20"/>
      <c r="L18" s="20" t="s">
        <v>310</v>
      </c>
      <c r="M18" s="20">
        <f>BC17</f>
        <v>0.11</v>
      </c>
      <c r="N18" s="21">
        <f>M18*1124</f>
        <v>123.64</v>
      </c>
      <c r="O18" s="21"/>
      <c r="P18" s="21">
        <f>N18*0.08</f>
        <v>9.8911999999999995</v>
      </c>
      <c r="Q18" s="21">
        <f>N18*0.86</f>
        <v>106.3304</v>
      </c>
      <c r="R18" s="21">
        <v>0</v>
      </c>
      <c r="S18" s="21">
        <f>N18*0.06</f>
        <v>7.4184000000000001</v>
      </c>
      <c r="T18" s="21">
        <f t="shared" ref="T18" si="52">SUM(P18:S18)</f>
        <v>123.64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0"/>
      <c r="AL18" s="20"/>
      <c r="AM18" s="20"/>
      <c r="AN18" s="20"/>
      <c r="AO18" s="20"/>
      <c r="AP18" s="20"/>
      <c r="AQ18" s="20"/>
      <c r="AR18" s="20"/>
      <c r="AS18" s="200"/>
      <c r="AT18" s="20"/>
      <c r="AU18" s="20"/>
      <c r="AV18" s="20"/>
      <c r="AW18" s="20"/>
      <c r="AX18" s="20"/>
      <c r="AY18" s="20"/>
      <c r="AZ18" s="20"/>
      <c r="BA18" s="20"/>
      <c r="BB18" s="20"/>
      <c r="BC18" s="200"/>
      <c r="BD18" s="21"/>
      <c r="BE18" s="20"/>
      <c r="BF18" s="21"/>
      <c r="BG18" s="20"/>
      <c r="BH18" s="29"/>
      <c r="BI18" s="29"/>
      <c r="BJ18" s="20"/>
      <c r="BK18" s="20"/>
      <c r="BL18" s="20"/>
      <c r="BM18" s="181"/>
      <c r="BN18" s="24"/>
      <c r="BO18" s="179"/>
      <c r="BP18" s="24"/>
      <c r="BQ18" s="194"/>
      <c r="BS18" s="193"/>
    </row>
    <row r="19" spans="1:71" s="223" customFormat="1" ht="409.6" customHeight="1" x14ac:dyDescent="0.25">
      <c r="A19" s="214"/>
      <c r="B19" s="215"/>
      <c r="C19" s="216"/>
      <c r="D19" s="216"/>
      <c r="E19" s="214"/>
      <c r="F19" s="214"/>
      <c r="G19" s="214"/>
      <c r="H19" s="214"/>
      <c r="I19" s="214"/>
      <c r="J19" s="214"/>
      <c r="K19" s="214"/>
      <c r="L19" s="214"/>
      <c r="M19" s="217" t="s">
        <v>372</v>
      </c>
      <c r="N19" s="218">
        <f t="shared" ref="N19:T19" si="53">N3+N5+N8+N11+N13+N15+N17</f>
        <v>2061.11</v>
      </c>
      <c r="O19" s="218">
        <f t="shared" si="53"/>
        <v>0</v>
      </c>
      <c r="P19" s="218">
        <f t="shared" si="53"/>
        <v>164.86360000000002</v>
      </c>
      <c r="Q19" s="218">
        <f t="shared" si="53"/>
        <v>1769.5712000000001</v>
      </c>
      <c r="R19" s="218">
        <f t="shared" si="53"/>
        <v>3.26</v>
      </c>
      <c r="S19" s="218">
        <f t="shared" si="53"/>
        <v>123.41520000000001</v>
      </c>
      <c r="T19" s="218">
        <f t="shared" si="53"/>
        <v>2061.11</v>
      </c>
      <c r="U19" s="218" t="e">
        <f>U3+U5+#REF!+U8+U11+U13+U15+U17</f>
        <v>#REF!</v>
      </c>
      <c r="V19" s="218" t="e">
        <f>V3+V5+#REF!+V8+V11+V13+V15+V17</f>
        <v>#REF!</v>
      </c>
      <c r="W19" s="218" t="e">
        <f>W3+W5+#REF!+W8+W11+W13+W15+W17</f>
        <v>#REF!</v>
      </c>
      <c r="X19" s="218" t="e">
        <f>X3+X5+#REF!+X8+X11+X13+X15+X17</f>
        <v>#REF!</v>
      </c>
      <c r="Y19" s="218" t="e">
        <f>Y3+Y5+#REF!+Y8+Y11+Y13+Y15+Y17</f>
        <v>#REF!</v>
      </c>
      <c r="Z19" s="218" t="e">
        <f>Z3+Z5+#REF!+Z8+Z11+Z13+Z15+Z17</f>
        <v>#REF!</v>
      </c>
      <c r="AA19" s="218" t="e">
        <f>AA3+AA5+#REF!+AA8+AA11+AA13+AA15+AA17</f>
        <v>#REF!</v>
      </c>
      <c r="AB19" s="218" t="e">
        <f>AB3+AB5+#REF!+AB8+AB11+AB13+AB15+AB17</f>
        <v>#REF!</v>
      </c>
      <c r="AC19" s="218" t="e">
        <f>AC3+AC5+#REF!+AC8+AC11+AC13+AC15+AC17</f>
        <v>#REF!</v>
      </c>
      <c r="AD19" s="218" t="e">
        <f>AD3+AD5+#REF!+AD8+AD11+AD13+AD15+AD17</f>
        <v>#REF!</v>
      </c>
      <c r="AE19" s="218" t="e">
        <f>AE3+AE5+#REF!+AE8+AE11+AE13+AE15+AE17</f>
        <v>#REF!</v>
      </c>
      <c r="AF19" s="218" t="e">
        <f>AF3+AF5+#REF!+AF8+AF11+AF13+AF15+AF17</f>
        <v>#REF!</v>
      </c>
      <c r="AG19" s="218" t="e">
        <f>AG3+AG5+#REF!+AG8+AG11+AG13+AG15+AG17</f>
        <v>#REF!</v>
      </c>
      <c r="AH19" s="218" t="e">
        <f>AH3+AH5+#REF!+AH8+AH11+AH13+AH15+AH17</f>
        <v>#REF!</v>
      </c>
      <c r="AI19" s="218" t="e">
        <f>AI3+AI5+#REF!+AI8+AI11+AI13+AI15+AI17</f>
        <v>#REF!</v>
      </c>
      <c r="AJ19" s="218" t="e">
        <f>AJ3+AJ5+#REF!+AJ8+AJ11+AJ13+AJ15+AJ17</f>
        <v>#REF!</v>
      </c>
      <c r="AK19" s="218" t="e">
        <f>AK3+AK5+#REF!+AK8+AK11+AK13+AK15+AK17</f>
        <v>#REF!</v>
      </c>
      <c r="AL19" s="218" t="e">
        <f>AL3+AL5+#REF!+AL8+AL11+AL13+AL15+AL17</f>
        <v>#REF!</v>
      </c>
      <c r="AM19" s="218" t="e">
        <f>AM3+AM5+#REF!+AM8+AM11+AM13+AM15+AM17</f>
        <v>#REF!</v>
      </c>
      <c r="AN19" s="218" t="e">
        <f>AN3+AN5+#REF!+AN8+AN11+AN13+AN15+AN17</f>
        <v>#REF!</v>
      </c>
      <c r="AO19" s="218" t="e">
        <f>AO3+AO5+#REF!+AO8+AO11+AO13+AO15+AO17</f>
        <v>#REF!</v>
      </c>
      <c r="AP19" s="218" t="e">
        <f>AP3+AP5+#REF!+AP8+AP11+AP13+AP15+AP17</f>
        <v>#REF!</v>
      </c>
      <c r="AQ19" s="218" t="e">
        <f>AQ3+AQ5+#REF!+AQ8+AQ11+AQ13+AQ15+AQ17</f>
        <v>#REF!</v>
      </c>
      <c r="AR19" s="218" t="e">
        <f>AR3+AR5+#REF!+AR8+AR11+AR13+AR15+AR17</f>
        <v>#REF!</v>
      </c>
      <c r="AS19" s="218" t="e">
        <f>AS3+AS5+#REF!+AS8+AS11+AS13+AS15+AS17</f>
        <v>#REF!</v>
      </c>
      <c r="AT19" s="218" t="e">
        <f>AT3+AT5+#REF!+AT8+AT11+AT13+AT15+AT17</f>
        <v>#REF!</v>
      </c>
      <c r="AU19" s="218" t="e">
        <f>AU3+AU5+#REF!+AU8+AU11+AU13+AU15+AU17</f>
        <v>#REF!</v>
      </c>
      <c r="AV19" s="218" t="e">
        <f>AV3+AV5+#REF!+AV8+AV11+AV13+AV15+AV17</f>
        <v>#REF!</v>
      </c>
      <c r="AW19" s="218" t="e">
        <f>AW3+AW5+#REF!+AW8+AW11+AW13+AW15+AW17</f>
        <v>#REF!</v>
      </c>
      <c r="AX19" s="218" t="e">
        <f>AX3+AX5+#REF!+AX8+AX11+AX13+AX15+AX17</f>
        <v>#REF!</v>
      </c>
      <c r="AY19" s="218" t="e">
        <f>AY3+AY5+#REF!+AY8+AY11+AY13+AY15+AY17</f>
        <v>#REF!</v>
      </c>
      <c r="AZ19" s="218" t="e">
        <f>AZ3+AZ5+#REF!+AZ8+AZ11+AZ13+AZ15+AZ17</f>
        <v>#REF!</v>
      </c>
      <c r="BA19" s="218" t="s">
        <v>386</v>
      </c>
      <c r="BB19" s="218">
        <f>BB3+BB5+BB8+BB11+BB13+BB15+BB17</f>
        <v>4.1899999999999995</v>
      </c>
      <c r="BC19" s="213">
        <f>BC3+BC5+BC8+BC11+BC13+BC15+BC17</f>
        <v>1.83</v>
      </c>
      <c r="BD19" s="218">
        <f>BD3+BD5+BD8+BD11+BD13+BD15+BD17</f>
        <v>2056.92</v>
      </c>
      <c r="BE19" s="218"/>
      <c r="BF19" s="218" t="e">
        <f>BF3+BF5+#REF!+BF8+BF11+BF13+BF15+BF17</f>
        <v>#REF!</v>
      </c>
      <c r="BG19" s="218"/>
      <c r="BH19" s="218" t="e">
        <f>BH3+BH5+#REF!+BH8+BH11+BH13+BH15+BH17</f>
        <v>#REF!</v>
      </c>
      <c r="BI19" s="218"/>
      <c r="BJ19" s="218" t="e">
        <f>BJ3+BJ5+#REF!+BJ8+BJ11+BJ13+BJ15+BJ17</f>
        <v>#REF!</v>
      </c>
      <c r="BK19" s="218"/>
      <c r="BL19" s="218" t="e">
        <f>BL3+BL5+#REF!+BL8+BL11+BL13+BL15+BL17</f>
        <v>#REF!</v>
      </c>
      <c r="BM19" s="218">
        <f>BM3+BM5+BM8+BM11+BM13+BM15+BM17</f>
        <v>2061.11</v>
      </c>
      <c r="BN19" s="219"/>
      <c r="BO19" s="220"/>
      <c r="BP19" s="221">
        <v>43136</v>
      </c>
      <c r="BQ19" s="222">
        <v>6</v>
      </c>
      <c r="BR19" s="223">
        <f t="shared" si="7"/>
        <v>180</v>
      </c>
      <c r="BS19" s="224">
        <f t="shared" ref="BS19:BS23" si="54">BP19+BR19</f>
        <v>43316</v>
      </c>
    </row>
    <row r="20" spans="1:71" s="22" customFormat="1" ht="184.5" customHeight="1" x14ac:dyDescent="0.25">
      <c r="A20" s="207"/>
      <c r="B20" s="208"/>
      <c r="C20" s="209"/>
      <c r="D20" s="209"/>
      <c r="E20" s="207"/>
      <c r="F20" s="207"/>
      <c r="G20" s="207"/>
      <c r="H20" s="207"/>
      <c r="I20" s="207"/>
      <c r="J20" s="207"/>
      <c r="K20" s="207"/>
      <c r="L20" s="207"/>
      <c r="M20" s="210"/>
      <c r="N20" s="210"/>
      <c r="O20" s="210"/>
      <c r="P20" s="210"/>
      <c r="Q20" s="210"/>
      <c r="R20" s="210"/>
      <c r="S20" s="210"/>
      <c r="T20" s="210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10"/>
      <c r="BE20" s="207"/>
      <c r="BF20" s="207"/>
      <c r="BG20" s="207"/>
      <c r="BH20" s="209"/>
      <c r="BI20" s="209"/>
      <c r="BJ20" s="207"/>
      <c r="BK20" s="207"/>
      <c r="BL20" s="207"/>
      <c r="BM20" s="210"/>
      <c r="BN20" s="211"/>
      <c r="BO20" s="207"/>
      <c r="BP20" s="201">
        <v>43129</v>
      </c>
      <c r="BQ20" s="194">
        <v>6</v>
      </c>
      <c r="BR20" s="22">
        <f t="shared" si="7"/>
        <v>180</v>
      </c>
      <c r="BS20" s="193">
        <f t="shared" si="54"/>
        <v>43309</v>
      </c>
    </row>
    <row r="21" spans="1:71" s="22" customFormat="1" ht="184.5" customHeight="1" x14ac:dyDescent="0.25">
      <c r="A21" s="212" t="s">
        <v>376</v>
      </c>
      <c r="B21" s="30"/>
      <c r="C21" s="206"/>
      <c r="D21" s="206"/>
      <c r="E21" s="180"/>
      <c r="F21" s="180"/>
      <c r="G21" s="180"/>
      <c r="H21" s="180"/>
      <c r="I21" s="212" t="s">
        <v>380</v>
      </c>
      <c r="J21" s="180"/>
      <c r="K21" s="180"/>
      <c r="L21" s="180"/>
      <c r="M21" s="212" t="s">
        <v>381</v>
      </c>
      <c r="N21" s="40"/>
      <c r="O21" s="40"/>
      <c r="P21" s="36"/>
      <c r="Q21" s="36"/>
      <c r="R21" s="36"/>
      <c r="S21" s="36"/>
      <c r="T21" s="36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36"/>
      <c r="BE21" s="180"/>
      <c r="BF21" s="180"/>
      <c r="BG21" s="180"/>
      <c r="BH21" s="206"/>
      <c r="BI21" s="206"/>
      <c r="BJ21" s="180"/>
      <c r="BK21" s="180"/>
      <c r="BL21" s="180"/>
      <c r="BM21" s="36"/>
      <c r="BN21" s="26"/>
      <c r="BO21" s="180"/>
      <c r="BP21" s="201">
        <v>43132</v>
      </c>
      <c r="BQ21" s="194">
        <v>6</v>
      </c>
      <c r="BR21" s="22">
        <f t="shared" si="7"/>
        <v>180</v>
      </c>
      <c r="BS21" s="193">
        <f t="shared" si="54"/>
        <v>43312</v>
      </c>
    </row>
    <row r="22" spans="1:71" s="22" customFormat="1" ht="184.5" customHeight="1" x14ac:dyDescent="0.25">
      <c r="A22" s="212" t="s">
        <v>377</v>
      </c>
      <c r="B22" s="30"/>
      <c r="C22" s="206"/>
      <c r="D22" s="206"/>
      <c r="E22" s="180"/>
      <c r="F22" s="180"/>
      <c r="G22" s="180"/>
      <c r="H22" s="180"/>
      <c r="I22" s="212" t="s">
        <v>380</v>
      </c>
      <c r="J22" s="180"/>
      <c r="K22" s="180"/>
      <c r="L22" s="180"/>
      <c r="M22" s="212" t="s">
        <v>382</v>
      </c>
      <c r="N22" s="36"/>
      <c r="O22" s="36"/>
      <c r="P22" s="36"/>
      <c r="Q22" s="36"/>
      <c r="R22" s="36"/>
      <c r="S22" s="36"/>
      <c r="T22" s="36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36"/>
      <c r="BE22" s="180"/>
      <c r="BF22" s="36"/>
      <c r="BG22" s="180"/>
      <c r="BH22" s="206"/>
      <c r="BI22" s="206"/>
      <c r="BJ22" s="180"/>
      <c r="BK22" s="180"/>
      <c r="BL22" s="180"/>
      <c r="BM22" s="36"/>
      <c r="BN22" s="26"/>
      <c r="BO22" s="180"/>
      <c r="BP22" s="201">
        <v>43132</v>
      </c>
      <c r="BQ22" s="194">
        <v>6</v>
      </c>
      <c r="BR22" s="22">
        <f t="shared" si="7"/>
        <v>180</v>
      </c>
      <c r="BS22" s="193">
        <f t="shared" si="54"/>
        <v>43312</v>
      </c>
    </row>
    <row r="23" spans="1:71" s="22" customFormat="1" ht="184.5" customHeight="1" x14ac:dyDescent="0.25">
      <c r="A23" s="212" t="s">
        <v>378</v>
      </c>
      <c r="B23" s="30"/>
      <c r="C23" s="206"/>
      <c r="D23" s="206"/>
      <c r="E23" s="180"/>
      <c r="F23" s="180"/>
      <c r="G23" s="180"/>
      <c r="H23" s="180"/>
      <c r="I23" s="212" t="s">
        <v>380</v>
      </c>
      <c r="J23" s="180"/>
      <c r="K23" s="180"/>
      <c r="L23" s="180"/>
      <c r="M23" s="212" t="s">
        <v>383</v>
      </c>
      <c r="N23" s="40"/>
      <c r="O23" s="40"/>
      <c r="P23" s="36"/>
      <c r="Q23" s="36"/>
      <c r="R23" s="36"/>
      <c r="S23" s="36"/>
      <c r="T23" s="36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36"/>
      <c r="BE23" s="180"/>
      <c r="BF23" s="36"/>
      <c r="BG23" s="180"/>
      <c r="BH23" s="206"/>
      <c r="BI23" s="206"/>
      <c r="BJ23" s="180"/>
      <c r="BK23" s="180"/>
      <c r="BL23" s="180"/>
      <c r="BM23" s="36"/>
      <c r="BN23" s="26"/>
      <c r="BO23" s="180"/>
      <c r="BP23" s="201">
        <v>43137</v>
      </c>
      <c r="BQ23" s="194">
        <v>6</v>
      </c>
      <c r="BR23" s="22">
        <f t="shared" si="7"/>
        <v>180</v>
      </c>
      <c r="BS23" s="193">
        <f t="shared" si="54"/>
        <v>43317</v>
      </c>
    </row>
    <row r="24" spans="1:71" s="22" customFormat="1" ht="184.5" customHeight="1" x14ac:dyDescent="0.25">
      <c r="A24" s="212" t="s">
        <v>379</v>
      </c>
      <c r="B24" s="30"/>
      <c r="C24" s="206"/>
      <c r="D24" s="206"/>
      <c r="E24" s="180"/>
      <c r="F24" s="180"/>
      <c r="G24" s="180"/>
      <c r="H24" s="180"/>
      <c r="I24" s="212" t="s">
        <v>380</v>
      </c>
      <c r="J24" s="180"/>
      <c r="K24" s="180"/>
      <c r="L24" s="180"/>
      <c r="M24" s="212" t="s">
        <v>384</v>
      </c>
      <c r="N24" s="40"/>
      <c r="O24" s="40"/>
      <c r="P24" s="36"/>
      <c r="Q24" s="36"/>
      <c r="R24" s="36"/>
      <c r="S24" s="36"/>
      <c r="T24" s="36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36"/>
      <c r="BE24" s="180"/>
      <c r="BF24" s="180"/>
      <c r="BG24" s="180"/>
      <c r="BH24" s="206"/>
      <c r="BI24" s="206"/>
      <c r="BJ24" s="180"/>
      <c r="BK24" s="180"/>
      <c r="BL24" s="180"/>
      <c r="BM24" s="36"/>
      <c r="BN24" s="26"/>
      <c r="BO24" s="180"/>
      <c r="BP24" s="201">
        <v>43139</v>
      </c>
      <c r="BQ24" s="194">
        <v>6</v>
      </c>
      <c r="BR24" s="22">
        <f t="shared" si="7"/>
        <v>180</v>
      </c>
      <c r="BS24" s="193">
        <f>BP24+BR24</f>
        <v>43319</v>
      </c>
    </row>
    <row r="25" spans="1:71" s="22" customFormat="1" ht="249.75" customHeight="1" x14ac:dyDescent="0.25">
      <c r="A25" s="200"/>
      <c r="B25" s="203"/>
      <c r="C25" s="191"/>
      <c r="D25" s="191"/>
      <c r="E25" s="200"/>
      <c r="F25" s="200"/>
      <c r="G25" s="200"/>
      <c r="H25" s="200"/>
      <c r="I25" s="202"/>
      <c r="J25" s="200"/>
      <c r="K25" s="200"/>
      <c r="L25" s="200"/>
      <c r="M25" s="200"/>
      <c r="N25" s="181"/>
      <c r="O25" s="181"/>
      <c r="P25" s="181"/>
      <c r="Q25" s="181"/>
      <c r="R25" s="181"/>
      <c r="S25" s="181"/>
      <c r="T25" s="181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181"/>
      <c r="BE25" s="200"/>
      <c r="BF25" s="181"/>
      <c r="BG25" s="200"/>
      <c r="BH25" s="191"/>
      <c r="BI25" s="191"/>
      <c r="BJ25" s="200"/>
      <c r="BK25" s="200"/>
      <c r="BL25" s="200"/>
      <c r="BM25" s="181">
        <f t="shared" si="6"/>
        <v>0</v>
      </c>
      <c r="BN25" s="204"/>
      <c r="BO25" s="205"/>
      <c r="BP25" s="24">
        <v>43133</v>
      </c>
      <c r="BQ25" s="194">
        <v>6</v>
      </c>
      <c r="BR25" s="22">
        <f t="shared" ref="BR25:BR76" si="55">BQ25*30</f>
        <v>180</v>
      </c>
      <c r="BS25" s="193">
        <f t="shared" ref="BS25:BS35" si="56">BP25+BR25</f>
        <v>43313</v>
      </c>
    </row>
    <row r="26" spans="1:71" s="22" customFormat="1" ht="264.75" customHeight="1" x14ac:dyDescent="0.25">
      <c r="A26" s="20"/>
      <c r="B26" s="192"/>
      <c r="C26" s="29"/>
      <c r="D26" s="29"/>
      <c r="E26" s="20"/>
      <c r="F26" s="20"/>
      <c r="G26" s="20"/>
      <c r="H26" s="20"/>
      <c r="I26" s="199"/>
      <c r="J26" s="20"/>
      <c r="K26" s="20"/>
      <c r="L26" s="20"/>
      <c r="M26" s="21"/>
      <c r="N26" s="21"/>
      <c r="O26" s="21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0"/>
      <c r="BC26" s="200"/>
      <c r="BD26" s="21"/>
      <c r="BE26" s="20"/>
      <c r="BF26" s="20"/>
      <c r="BG26" s="20"/>
      <c r="BH26" s="29"/>
      <c r="BI26" s="29"/>
      <c r="BJ26" s="20"/>
      <c r="BK26" s="20"/>
      <c r="BL26" s="20"/>
      <c r="BM26" s="181">
        <f t="shared" si="6"/>
        <v>0</v>
      </c>
      <c r="BN26" s="24"/>
      <c r="BO26" s="179"/>
      <c r="BP26" s="24">
        <v>43139</v>
      </c>
      <c r="BQ26" s="194">
        <v>6</v>
      </c>
      <c r="BR26" s="22">
        <f t="shared" si="55"/>
        <v>180</v>
      </c>
      <c r="BS26" s="193">
        <f t="shared" si="56"/>
        <v>43319</v>
      </c>
    </row>
    <row r="27" spans="1:71" s="22" customFormat="1" ht="409.5" customHeight="1" x14ac:dyDescent="0.25">
      <c r="A27" s="20"/>
      <c r="B27" s="192"/>
      <c r="C27" s="29"/>
      <c r="D27" s="29"/>
      <c r="E27" s="20"/>
      <c r="F27" s="20"/>
      <c r="G27" s="20"/>
      <c r="H27" s="20"/>
      <c r="I27" s="199"/>
      <c r="J27" s="20"/>
      <c r="K27" s="20"/>
      <c r="L27" s="20"/>
      <c r="M27" s="21"/>
      <c r="N27" s="23"/>
      <c r="O27" s="23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0"/>
      <c r="BC27" s="200"/>
      <c r="BD27" s="21"/>
      <c r="BE27" s="20"/>
      <c r="BF27" s="20"/>
      <c r="BG27" s="20"/>
      <c r="BH27" s="29"/>
      <c r="BI27" s="29"/>
      <c r="BJ27" s="20"/>
      <c r="BK27" s="20"/>
      <c r="BL27" s="20"/>
      <c r="BM27" s="181">
        <f t="shared" si="6"/>
        <v>0</v>
      </c>
      <c r="BN27" s="24"/>
      <c r="BO27" s="179"/>
      <c r="BP27" s="24">
        <v>43144</v>
      </c>
      <c r="BQ27" s="194">
        <v>6</v>
      </c>
      <c r="BR27" s="22">
        <f t="shared" si="55"/>
        <v>180</v>
      </c>
      <c r="BS27" s="193">
        <f>BP27+BR27</f>
        <v>43324</v>
      </c>
    </row>
    <row r="28" spans="1:71" s="22" customFormat="1" ht="330.75" customHeight="1" x14ac:dyDescent="0.25">
      <c r="A28" s="20"/>
      <c r="B28" s="192"/>
      <c r="C28" s="29"/>
      <c r="D28" s="29"/>
      <c r="E28" s="20"/>
      <c r="F28" s="20"/>
      <c r="G28" s="20"/>
      <c r="H28" s="20"/>
      <c r="I28" s="199"/>
      <c r="J28" s="20"/>
      <c r="K28" s="20"/>
      <c r="L28" s="20"/>
      <c r="M28" s="21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1"/>
      <c r="BE28" s="20"/>
      <c r="BF28" s="21"/>
      <c r="BG28" s="20"/>
      <c r="BH28" s="29"/>
      <c r="BI28" s="29"/>
      <c r="BJ28" s="20"/>
      <c r="BK28" s="20"/>
      <c r="BL28" s="20"/>
      <c r="BM28" s="181">
        <f t="shared" si="6"/>
        <v>0</v>
      </c>
      <c r="BN28" s="24"/>
      <c r="BO28" s="179"/>
      <c r="BP28" s="24">
        <v>43095</v>
      </c>
      <c r="BQ28" s="194" t="s">
        <v>330</v>
      </c>
      <c r="BR28" s="22">
        <f t="shared" si="55"/>
        <v>180</v>
      </c>
      <c r="BS28" s="193">
        <f t="shared" si="56"/>
        <v>43275</v>
      </c>
    </row>
    <row r="29" spans="1:71" s="22" customFormat="1" ht="168" customHeight="1" x14ac:dyDescent="0.25">
      <c r="A29" s="20"/>
      <c r="B29" s="192"/>
      <c r="C29" s="29"/>
      <c r="D29" s="29"/>
      <c r="E29" s="20"/>
      <c r="F29" s="20"/>
      <c r="G29" s="20"/>
      <c r="H29" s="20"/>
      <c r="I29" s="199"/>
      <c r="J29" s="20"/>
      <c r="K29" s="20"/>
      <c r="L29" s="20"/>
      <c r="M29" s="21"/>
      <c r="N29" s="23"/>
      <c r="O29" s="23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0"/>
      <c r="AL29" s="20"/>
      <c r="AM29" s="20"/>
      <c r="AN29" s="20"/>
      <c r="AO29" s="20"/>
      <c r="AP29" s="20"/>
      <c r="AQ29" s="20"/>
      <c r="AR29" s="20"/>
      <c r="AS29" s="200"/>
      <c r="AT29" s="20"/>
      <c r="AU29" s="20"/>
      <c r="AV29" s="20"/>
      <c r="AW29" s="20"/>
      <c r="AX29" s="20"/>
      <c r="AY29" s="20"/>
      <c r="AZ29" s="20"/>
      <c r="BA29" s="20"/>
      <c r="BB29" s="20"/>
      <c r="BC29" s="200"/>
      <c r="BD29" s="21"/>
      <c r="BE29" s="20"/>
      <c r="BF29" s="21"/>
      <c r="BG29" s="20"/>
      <c r="BH29" s="29"/>
      <c r="BI29" s="29"/>
      <c r="BJ29" s="20"/>
      <c r="BK29" s="20"/>
      <c r="BL29" s="20"/>
      <c r="BM29" s="181">
        <f t="shared" si="6"/>
        <v>0</v>
      </c>
      <c r="BN29" s="24"/>
      <c r="BO29" s="179"/>
      <c r="BP29" s="24">
        <v>43097</v>
      </c>
      <c r="BQ29" s="194" t="s">
        <v>330</v>
      </c>
      <c r="BR29" s="22">
        <f t="shared" si="55"/>
        <v>180</v>
      </c>
      <c r="BS29" s="193"/>
    </row>
    <row r="30" spans="1:71" s="22" customFormat="1" ht="189.75" customHeight="1" x14ac:dyDescent="0.25">
      <c r="A30" s="20"/>
      <c r="B30" s="192"/>
      <c r="C30" s="29"/>
      <c r="D30" s="29"/>
      <c r="E30" s="20"/>
      <c r="F30" s="20"/>
      <c r="G30" s="20"/>
      <c r="H30" s="20"/>
      <c r="I30" s="199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ref="BM30:BM56" si="57">V30+X30+Z30+AB30+AD30+AF30+AH30+AL30+AN30+AP30+AR30+AT30+AV30+AX30+AZ30+BB30+BD30+BF30+BH30+BJ30+BL30</f>
        <v>0</v>
      </c>
      <c r="BN30" s="24"/>
      <c r="BO30" s="179"/>
      <c r="BP30" s="24">
        <v>43112</v>
      </c>
      <c r="BQ30" s="194" t="s">
        <v>330</v>
      </c>
      <c r="BR30" s="22">
        <f t="shared" si="55"/>
        <v>180</v>
      </c>
      <c r="BS30" s="193">
        <f t="shared" si="56"/>
        <v>43292</v>
      </c>
    </row>
    <row r="31" spans="1:71" s="22" customFormat="1" ht="218.25" customHeight="1" x14ac:dyDescent="0.25">
      <c r="A31" s="20"/>
      <c r="B31" s="192"/>
      <c r="C31" s="29"/>
      <c r="D31" s="29"/>
      <c r="E31" s="20"/>
      <c r="F31" s="20"/>
      <c r="G31" s="20"/>
      <c r="H31" s="20"/>
      <c r="I31" s="199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1"/>
      <c r="BE31" s="20"/>
      <c r="BF31" s="21"/>
      <c r="BG31" s="20"/>
      <c r="BH31" s="29"/>
      <c r="BI31" s="29"/>
      <c r="BJ31" s="20"/>
      <c r="BK31" s="20"/>
      <c r="BL31" s="20"/>
      <c r="BM31" s="181">
        <f t="shared" si="57"/>
        <v>0</v>
      </c>
      <c r="BN31" s="24"/>
      <c r="BO31" s="198"/>
      <c r="BP31" s="24">
        <v>43115</v>
      </c>
      <c r="BQ31" s="194" t="s">
        <v>330</v>
      </c>
      <c r="BR31" s="22">
        <f t="shared" si="55"/>
        <v>180</v>
      </c>
      <c r="BS31" s="193">
        <f t="shared" si="56"/>
        <v>43295</v>
      </c>
    </row>
    <row r="32" spans="1:71" s="22" customFormat="1" ht="408.75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"/>
      <c r="K32" s="20"/>
      <c r="L32" s="20"/>
      <c r="M32" s="29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1"/>
      <c r="BG32" s="20"/>
      <c r="BH32" s="29"/>
      <c r="BI32" s="29"/>
      <c r="BJ32" s="20"/>
      <c r="BK32" s="20"/>
      <c r="BL32" s="20"/>
      <c r="BM32" s="181">
        <f t="shared" si="57"/>
        <v>0</v>
      </c>
      <c r="BN32" s="24"/>
      <c r="BO32" s="198"/>
      <c r="BP32" s="24">
        <v>43116</v>
      </c>
      <c r="BQ32" s="194" t="s">
        <v>330</v>
      </c>
      <c r="BR32" s="22">
        <f t="shared" si="55"/>
        <v>180</v>
      </c>
      <c r="BS32" s="193">
        <f t="shared" si="56"/>
        <v>43296</v>
      </c>
    </row>
    <row r="33" spans="1:71" s="22" customFormat="1" ht="147" customHeight="1" x14ac:dyDescent="0.25">
      <c r="A33" s="20"/>
      <c r="B33" s="192"/>
      <c r="C33" s="29"/>
      <c r="D33" s="29"/>
      <c r="E33" s="20"/>
      <c r="F33" s="20"/>
      <c r="G33" s="20"/>
      <c r="H33" s="20"/>
      <c r="I33" s="199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1"/>
      <c r="BE33" s="20"/>
      <c r="BF33" s="20"/>
      <c r="BG33" s="20"/>
      <c r="BH33" s="20"/>
      <c r="BI33" s="20"/>
      <c r="BJ33" s="20"/>
      <c r="BK33" s="20"/>
      <c r="BL33" s="20"/>
      <c r="BM33" s="181">
        <f t="shared" si="57"/>
        <v>0</v>
      </c>
      <c r="BN33" s="24"/>
      <c r="BO33" s="179"/>
      <c r="BP33" s="24">
        <v>43109</v>
      </c>
      <c r="BQ33" s="194" t="s">
        <v>330</v>
      </c>
      <c r="BR33" s="22">
        <f t="shared" si="55"/>
        <v>180</v>
      </c>
      <c r="BS33" s="193">
        <f t="shared" si="56"/>
        <v>43289</v>
      </c>
    </row>
    <row r="34" spans="1:71" s="22" customFormat="1" ht="196.5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1"/>
      <c r="BG34" s="20"/>
      <c r="BH34" s="29"/>
      <c r="BI34" s="29"/>
      <c r="BJ34" s="20"/>
      <c r="BK34" s="20"/>
      <c r="BL34" s="20"/>
      <c r="BM34" s="181">
        <f t="shared" si="57"/>
        <v>0</v>
      </c>
      <c r="BN34" s="24"/>
      <c r="BO34" s="179"/>
      <c r="BP34" s="24">
        <v>43096</v>
      </c>
      <c r="BQ34" s="194" t="s">
        <v>330</v>
      </c>
      <c r="BR34" s="22">
        <f t="shared" si="55"/>
        <v>180</v>
      </c>
      <c r="BS34" s="193">
        <f t="shared" si="56"/>
        <v>43276</v>
      </c>
    </row>
    <row r="35" spans="1:71" s="22" customFormat="1" ht="216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1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1"/>
      <c r="BE35" s="20"/>
      <c r="BF35" s="20"/>
      <c r="BG35" s="20"/>
      <c r="BH35" s="20"/>
      <c r="BI35" s="20"/>
      <c r="BJ35" s="20"/>
      <c r="BK35" s="20"/>
      <c r="BL35" s="20"/>
      <c r="BM35" s="181">
        <f t="shared" si="57"/>
        <v>0</v>
      </c>
      <c r="BN35" s="24"/>
      <c r="BO35" s="179"/>
      <c r="BP35" s="24">
        <v>43098</v>
      </c>
      <c r="BQ35" s="194" t="s">
        <v>330</v>
      </c>
      <c r="BR35" s="22">
        <f t="shared" si="55"/>
        <v>180</v>
      </c>
      <c r="BS35" s="193">
        <f t="shared" si="56"/>
        <v>43278</v>
      </c>
    </row>
    <row r="36" spans="1:71" s="22" customFormat="1" ht="276.75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9"/>
      <c r="BE36" s="29"/>
      <c r="BF36" s="20"/>
      <c r="BG36" s="20"/>
      <c r="BH36" s="20"/>
      <c r="BI36" s="20"/>
      <c r="BJ36" s="20"/>
      <c r="BK36" s="20"/>
      <c r="BL36" s="20"/>
      <c r="BM36" s="181">
        <f t="shared" si="57"/>
        <v>0</v>
      </c>
      <c r="BN36" s="24"/>
      <c r="BO36" s="179"/>
      <c r="BP36" s="24">
        <v>43116</v>
      </c>
      <c r="BQ36" s="194" t="s">
        <v>330</v>
      </c>
      <c r="BR36" s="22">
        <f t="shared" si="55"/>
        <v>180</v>
      </c>
      <c r="BS36" s="193">
        <f t="shared" ref="BS36:BS39" si="58">BP36+BR36</f>
        <v>43296</v>
      </c>
    </row>
    <row r="37" spans="1:71" s="22" customFormat="1" ht="246.75" customHeight="1" x14ac:dyDescent="0.25">
      <c r="A37" s="20"/>
      <c r="B37" s="192"/>
      <c r="C37" s="29"/>
      <c r="D37" s="29"/>
      <c r="E37" s="20"/>
      <c r="F37" s="20"/>
      <c r="G37" s="20"/>
      <c r="H37" s="20"/>
      <c r="I37" s="199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/>
      <c r="BD37" s="20"/>
      <c r="BE37" s="29"/>
      <c r="BF37" s="20"/>
      <c r="BG37" s="20"/>
      <c r="BH37" s="20"/>
      <c r="BI37" s="20"/>
      <c r="BJ37" s="20"/>
      <c r="BK37" s="20"/>
      <c r="BL37" s="20"/>
      <c r="BM37" s="181">
        <f t="shared" si="57"/>
        <v>0</v>
      </c>
      <c r="BN37" s="24"/>
      <c r="BO37" s="179"/>
      <c r="BP37" s="24">
        <v>43098</v>
      </c>
      <c r="BQ37" s="194" t="s">
        <v>330</v>
      </c>
      <c r="BR37" s="22">
        <f t="shared" si="55"/>
        <v>180</v>
      </c>
      <c r="BS37" s="193">
        <f t="shared" si="58"/>
        <v>43278</v>
      </c>
    </row>
    <row r="38" spans="1:71" s="22" customFormat="1" ht="169.5" customHeight="1" x14ac:dyDescent="0.25">
      <c r="A38" s="20"/>
      <c r="B38" s="192"/>
      <c r="C38" s="29"/>
      <c r="D38" s="29"/>
      <c r="E38" s="20"/>
      <c r="F38" s="20"/>
      <c r="G38" s="20"/>
      <c r="H38" s="20"/>
      <c r="I38" s="199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0"/>
      <c r="AL38" s="20"/>
      <c r="AM38" s="20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9"/>
      <c r="BE38" s="29"/>
      <c r="BF38" s="20"/>
      <c r="BG38" s="20"/>
      <c r="BH38" s="20"/>
      <c r="BI38" s="20"/>
      <c r="BJ38" s="20"/>
      <c r="BK38" s="20"/>
      <c r="BL38" s="20"/>
      <c r="BM38" s="181">
        <f t="shared" si="57"/>
        <v>0</v>
      </c>
      <c r="BN38" s="24"/>
      <c r="BO38" s="179"/>
      <c r="BP38" s="24">
        <v>43109</v>
      </c>
      <c r="BQ38" s="194" t="s">
        <v>330</v>
      </c>
      <c r="BR38" s="22">
        <f t="shared" si="55"/>
        <v>180</v>
      </c>
      <c r="BS38" s="193">
        <f t="shared" si="58"/>
        <v>43289</v>
      </c>
    </row>
    <row r="39" spans="1:71" s="22" customFormat="1" ht="244.5" customHeight="1" x14ac:dyDescent="0.25">
      <c r="A39" s="20"/>
      <c r="B39" s="192"/>
      <c r="C39" s="29"/>
      <c r="D39" s="29"/>
      <c r="E39" s="20"/>
      <c r="F39" s="20"/>
      <c r="G39" s="20"/>
      <c r="H39" s="20"/>
      <c r="I39" s="199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1"/>
      <c r="AI39" s="20"/>
      <c r="AJ39" s="20"/>
      <c r="AK39" s="200"/>
      <c r="AL39" s="21"/>
      <c r="AM39" s="20"/>
      <c r="AN39" s="20"/>
      <c r="AO39" s="20"/>
      <c r="AP39" s="20"/>
      <c r="AQ39" s="20"/>
      <c r="AR39" s="20"/>
      <c r="AS39" s="200"/>
      <c r="AT39" s="21"/>
      <c r="AU39" s="20"/>
      <c r="AV39" s="20"/>
      <c r="AW39" s="20"/>
      <c r="AX39" s="20"/>
      <c r="AY39" s="20"/>
      <c r="AZ39" s="20"/>
      <c r="BA39" s="20"/>
      <c r="BB39" s="20"/>
      <c r="BC39" s="200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57"/>
        <v>0</v>
      </c>
      <c r="BN39" s="24"/>
      <c r="BO39" s="179"/>
      <c r="BP39" s="24">
        <v>43117</v>
      </c>
      <c r="BQ39" s="194" t="s">
        <v>330</v>
      </c>
      <c r="BR39" s="22">
        <f t="shared" si="55"/>
        <v>180</v>
      </c>
      <c r="BS39" s="193">
        <f t="shared" si="58"/>
        <v>43297</v>
      </c>
    </row>
    <row r="40" spans="1:71" s="22" customFormat="1" ht="211.5" customHeight="1" x14ac:dyDescent="0.25">
      <c r="A40" s="20"/>
      <c r="B40" s="192"/>
      <c r="C40" s="29"/>
      <c r="D40" s="29"/>
      <c r="E40" s="20"/>
      <c r="F40" s="20"/>
      <c r="G40" s="20"/>
      <c r="H40" s="20"/>
      <c r="I40" s="199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57"/>
        <v>0</v>
      </c>
      <c r="BN40" s="24"/>
      <c r="BO40" s="179"/>
      <c r="BP40" s="24">
        <v>43082</v>
      </c>
      <c r="BQ40" s="194" t="s">
        <v>330</v>
      </c>
      <c r="BR40" s="22">
        <f t="shared" si="55"/>
        <v>180</v>
      </c>
      <c r="BS40" s="193">
        <f t="shared" ref="BS40:BS46" si="59">BP40+BR40</f>
        <v>43262</v>
      </c>
    </row>
    <row r="41" spans="1:71" s="22" customFormat="1" ht="231.75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57"/>
        <v>0</v>
      </c>
      <c r="BN41" s="24"/>
      <c r="BO41" s="179"/>
      <c r="BP41" s="24">
        <v>43088</v>
      </c>
      <c r="BQ41" s="194" t="s">
        <v>330</v>
      </c>
      <c r="BR41" s="22">
        <f t="shared" si="55"/>
        <v>180</v>
      </c>
      <c r="BS41" s="193">
        <f t="shared" si="59"/>
        <v>43268</v>
      </c>
    </row>
    <row r="42" spans="1:71" s="22" customFormat="1" ht="212.2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 t="shared" si="57"/>
        <v>0</v>
      </c>
      <c r="BN42" s="24"/>
      <c r="BO42" s="179"/>
      <c r="BP42" s="24">
        <v>43082</v>
      </c>
      <c r="BQ42" s="194" t="s">
        <v>330</v>
      </c>
      <c r="BR42" s="22">
        <f t="shared" si="55"/>
        <v>180</v>
      </c>
      <c r="BS42" s="193">
        <f t="shared" si="59"/>
        <v>43262</v>
      </c>
    </row>
    <row r="43" spans="1:71" s="22" customFormat="1" ht="231.7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57"/>
        <v>0</v>
      </c>
      <c r="BN43" s="24"/>
      <c r="BO43" s="179"/>
      <c r="BP43" s="24">
        <v>43031</v>
      </c>
      <c r="BQ43" s="194" t="s">
        <v>330</v>
      </c>
      <c r="BR43" s="22">
        <f t="shared" si="55"/>
        <v>180</v>
      </c>
      <c r="BS43" s="193">
        <f t="shared" si="59"/>
        <v>43211</v>
      </c>
    </row>
    <row r="44" spans="1:71" s="22" customFormat="1" ht="216.7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1"/>
      <c r="BE44" s="20"/>
      <c r="BF44" s="20"/>
      <c r="BG44" s="20"/>
      <c r="BH44" s="20"/>
      <c r="BI44" s="20"/>
      <c r="BJ44" s="20"/>
      <c r="BK44" s="20"/>
      <c r="BL44" s="20"/>
      <c r="BM44" s="181">
        <f t="shared" si="57"/>
        <v>0</v>
      </c>
      <c r="BN44" s="24"/>
      <c r="BO44" s="179"/>
      <c r="BP44" s="24">
        <v>43032</v>
      </c>
      <c r="BQ44" s="194" t="s">
        <v>330</v>
      </c>
      <c r="BR44" s="22">
        <f t="shared" si="55"/>
        <v>180</v>
      </c>
      <c r="BS44" s="193">
        <f t="shared" si="59"/>
        <v>43212</v>
      </c>
    </row>
    <row r="45" spans="1:71" s="22" customFormat="1" ht="261.7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57"/>
        <v>0</v>
      </c>
      <c r="BN45" s="24"/>
      <c r="BO45" s="179"/>
      <c r="BP45" s="24">
        <v>43031</v>
      </c>
      <c r="BQ45" s="194" t="s">
        <v>330</v>
      </c>
      <c r="BR45" s="22">
        <f t="shared" si="55"/>
        <v>180</v>
      </c>
      <c r="BS45" s="193">
        <f t="shared" si="59"/>
        <v>43211</v>
      </c>
    </row>
    <row r="46" spans="1:71" s="22" customFormat="1" ht="214.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0"/>
      <c r="N46" s="20"/>
      <c r="O46" s="20"/>
      <c r="P46" s="23"/>
      <c r="Q46" s="23"/>
      <c r="R46" s="23"/>
      <c r="S46" s="23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57"/>
        <v>0</v>
      </c>
      <c r="BN46" s="24"/>
      <c r="BO46" s="179"/>
      <c r="BP46" s="26">
        <v>43026</v>
      </c>
      <c r="BQ46" s="194" t="s">
        <v>330</v>
      </c>
      <c r="BR46" s="22">
        <f t="shared" si="55"/>
        <v>180</v>
      </c>
      <c r="BS46" s="193">
        <f t="shared" si="59"/>
        <v>43206</v>
      </c>
    </row>
    <row r="47" spans="1:71" s="22" customFormat="1" ht="194.25" customHeight="1" x14ac:dyDescent="0.25">
      <c r="A47" s="20"/>
      <c r="B47" s="192"/>
      <c r="C47" s="20"/>
      <c r="D47" s="20"/>
      <c r="E47" s="20"/>
      <c r="F47" s="20"/>
      <c r="G47" s="20"/>
      <c r="H47" s="20"/>
      <c r="I47" s="199"/>
      <c r="J47" s="20"/>
      <c r="K47" s="20"/>
      <c r="L47" s="20"/>
      <c r="M47" s="20"/>
      <c r="N47" s="23"/>
      <c r="O47" s="23"/>
      <c r="P47" s="23"/>
      <c r="Q47" s="23"/>
      <c r="R47" s="23"/>
      <c r="S47" s="23"/>
      <c r="T47" s="23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1"/>
      <c r="AI47" s="21"/>
      <c r="AJ47" s="20"/>
      <c r="AK47" s="200"/>
      <c r="AL47" s="21"/>
      <c r="AM47" s="21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3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si="57"/>
        <v>0</v>
      </c>
      <c r="BN47" s="24"/>
      <c r="BO47" s="179"/>
      <c r="BP47" s="195">
        <v>43025</v>
      </c>
      <c r="BQ47" s="194" t="s">
        <v>330</v>
      </c>
      <c r="BR47" s="22">
        <f t="shared" si="55"/>
        <v>180</v>
      </c>
      <c r="BS47" s="193">
        <f t="shared" ref="BS47:BS89" si="60">BP47+BR47</f>
        <v>43205</v>
      </c>
    </row>
    <row r="48" spans="1:71" s="22" customFormat="1" ht="194.25" customHeight="1" x14ac:dyDescent="0.25">
      <c r="A48" s="20"/>
      <c r="B48" s="192"/>
      <c r="C48" s="20"/>
      <c r="D48" s="20"/>
      <c r="E48" s="20"/>
      <c r="F48" s="20"/>
      <c r="G48" s="20"/>
      <c r="H48" s="20"/>
      <c r="I48" s="199"/>
      <c r="J48" s="20"/>
      <c r="K48" s="20"/>
      <c r="L48" s="20"/>
      <c r="M48" s="20"/>
      <c r="N48" s="23"/>
      <c r="O48" s="23"/>
      <c r="P48" s="23"/>
      <c r="Q48" s="23"/>
      <c r="R48" s="23"/>
      <c r="S48" s="23"/>
      <c r="T48" s="23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1"/>
      <c r="AI48" s="21"/>
      <c r="AJ48" s="20"/>
      <c r="AK48" s="200"/>
      <c r="AL48" s="21"/>
      <c r="AM48" s="21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 t="shared" si="57"/>
        <v>0</v>
      </c>
      <c r="BN48" s="24"/>
      <c r="BO48" s="179"/>
      <c r="BP48" s="195">
        <v>43025</v>
      </c>
      <c r="BQ48" s="194" t="s">
        <v>330</v>
      </c>
      <c r="BR48" s="22">
        <f t="shared" si="55"/>
        <v>180</v>
      </c>
      <c r="BS48" s="193">
        <f t="shared" si="60"/>
        <v>43205</v>
      </c>
    </row>
    <row r="49" spans="1:71" s="22" customFormat="1" ht="194.25" customHeight="1" x14ac:dyDescent="0.25">
      <c r="A49" s="20"/>
      <c r="B49" s="192"/>
      <c r="C49" s="20"/>
      <c r="D49" s="20"/>
      <c r="E49" s="20"/>
      <c r="F49" s="20"/>
      <c r="G49" s="20"/>
      <c r="H49" s="20"/>
      <c r="I49" s="199"/>
      <c r="J49" s="20"/>
      <c r="K49" s="20"/>
      <c r="L49" s="20"/>
      <c r="M49" s="20"/>
      <c r="N49" s="20"/>
      <c r="O49" s="20"/>
      <c r="P49" s="23"/>
      <c r="Q49" s="23"/>
      <c r="R49" s="23"/>
      <c r="S49" s="23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1"/>
      <c r="AI49" s="21"/>
      <c r="AJ49" s="20"/>
      <c r="AK49" s="200"/>
      <c r="AL49" s="21"/>
      <c r="AM49" s="21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57"/>
        <v>0</v>
      </c>
      <c r="BN49" s="24"/>
      <c r="BO49" s="179"/>
      <c r="BP49" s="195">
        <v>43027</v>
      </c>
      <c r="BQ49" s="194" t="s">
        <v>330</v>
      </c>
      <c r="BR49" s="22">
        <f t="shared" si="55"/>
        <v>180</v>
      </c>
      <c r="BS49" s="193">
        <f t="shared" si="60"/>
        <v>43207</v>
      </c>
    </row>
    <row r="50" spans="1:71" s="22" customFormat="1" ht="194.25" customHeight="1" x14ac:dyDescent="0.25">
      <c r="A50" s="20"/>
      <c r="B50" s="192"/>
      <c r="C50" s="20"/>
      <c r="D50" s="20"/>
      <c r="E50" s="20"/>
      <c r="F50" s="20"/>
      <c r="G50" s="20"/>
      <c r="H50" s="20"/>
      <c r="I50" s="199"/>
      <c r="J50" s="20"/>
      <c r="K50" s="20"/>
      <c r="L50" s="20"/>
      <c r="M50" s="20"/>
      <c r="N50" s="23"/>
      <c r="O50" s="23"/>
      <c r="P50" s="23"/>
      <c r="Q50" s="23"/>
      <c r="R50" s="23"/>
      <c r="S50" s="23"/>
      <c r="T50" s="23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1"/>
      <c r="AI50" s="21"/>
      <c r="AJ50" s="20"/>
      <c r="AK50" s="200"/>
      <c r="AL50" s="21"/>
      <c r="AM50" s="21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57"/>
        <v>0</v>
      </c>
      <c r="BN50" s="24"/>
      <c r="BO50" s="179"/>
      <c r="BP50" s="195">
        <v>43041</v>
      </c>
      <c r="BQ50" s="194" t="s">
        <v>330</v>
      </c>
      <c r="BR50" s="22">
        <f t="shared" si="55"/>
        <v>180</v>
      </c>
      <c r="BS50" s="193">
        <f t="shared" si="60"/>
        <v>43221</v>
      </c>
    </row>
    <row r="51" spans="1:71" s="22" customFormat="1" ht="194.25" customHeight="1" x14ac:dyDescent="0.25">
      <c r="A51" s="20"/>
      <c r="B51" s="192"/>
      <c r="C51" s="20"/>
      <c r="D51" s="20"/>
      <c r="E51" s="20"/>
      <c r="F51" s="20"/>
      <c r="G51" s="20"/>
      <c r="H51" s="20"/>
      <c r="I51" s="199"/>
      <c r="J51" s="20"/>
      <c r="K51" s="20"/>
      <c r="L51" s="20"/>
      <c r="M51" s="20"/>
      <c r="N51" s="20"/>
      <c r="O51" s="20"/>
      <c r="P51" s="23"/>
      <c r="Q51" s="23"/>
      <c r="R51" s="23"/>
      <c r="S51" s="23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1"/>
      <c r="AI51" s="21"/>
      <c r="AJ51" s="20"/>
      <c r="AK51" s="200"/>
      <c r="AL51" s="21"/>
      <c r="AM51" s="21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57"/>
        <v>0</v>
      </c>
      <c r="BN51" s="24"/>
      <c r="BO51" s="179"/>
      <c r="BP51" s="195">
        <v>43027</v>
      </c>
      <c r="BQ51" s="194" t="s">
        <v>330</v>
      </c>
      <c r="BR51" s="22">
        <f t="shared" si="55"/>
        <v>180</v>
      </c>
      <c r="BS51" s="193">
        <f t="shared" si="60"/>
        <v>43207</v>
      </c>
    </row>
    <row r="52" spans="1:71" s="22" customFormat="1" ht="194.25" customHeight="1" x14ac:dyDescent="0.25">
      <c r="A52" s="20"/>
      <c r="B52" s="192"/>
      <c r="C52" s="20"/>
      <c r="D52" s="20"/>
      <c r="E52" s="20"/>
      <c r="F52" s="20"/>
      <c r="G52" s="20"/>
      <c r="H52" s="20"/>
      <c r="I52" s="199"/>
      <c r="J52" s="20"/>
      <c r="K52" s="20"/>
      <c r="L52" s="20"/>
      <c r="M52" s="20"/>
      <c r="N52" s="20"/>
      <c r="O52" s="20"/>
      <c r="P52" s="23"/>
      <c r="Q52" s="23"/>
      <c r="R52" s="23"/>
      <c r="S52" s="23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1"/>
      <c r="AI52" s="21"/>
      <c r="AJ52" s="20"/>
      <c r="AK52" s="200"/>
      <c r="AL52" s="21"/>
      <c r="AM52" s="21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 t="shared" si="57"/>
        <v>0</v>
      </c>
      <c r="BN52" s="24"/>
      <c r="BO52" s="179"/>
      <c r="BP52" s="195">
        <v>43032</v>
      </c>
      <c r="BQ52" s="194" t="s">
        <v>330</v>
      </c>
      <c r="BR52" s="22">
        <f t="shared" si="55"/>
        <v>180</v>
      </c>
      <c r="BS52" s="193">
        <f t="shared" si="60"/>
        <v>43212</v>
      </c>
    </row>
    <row r="53" spans="1:71" s="22" customFormat="1" ht="186.75" customHeight="1" x14ac:dyDescent="0.25">
      <c r="A53" s="20"/>
      <c r="B53" s="192"/>
      <c r="C53" s="20"/>
      <c r="D53" s="20"/>
      <c r="E53" s="20"/>
      <c r="F53" s="20"/>
      <c r="G53" s="20"/>
      <c r="H53" s="20"/>
      <c r="I53" s="199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1"/>
      <c r="AI53" s="21"/>
      <c r="AJ53" s="20"/>
      <c r="AK53" s="200"/>
      <c r="AL53" s="21"/>
      <c r="AM53" s="21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57"/>
        <v>0</v>
      </c>
      <c r="BN53" s="24"/>
      <c r="BO53" s="179"/>
      <c r="BP53" s="195">
        <v>43024</v>
      </c>
      <c r="BQ53" s="194" t="s">
        <v>330</v>
      </c>
      <c r="BR53" s="22">
        <f t="shared" si="55"/>
        <v>180</v>
      </c>
      <c r="BS53" s="193">
        <f t="shared" si="60"/>
        <v>43204</v>
      </c>
    </row>
    <row r="54" spans="1:71" s="22" customFormat="1" ht="409.6" customHeight="1" x14ac:dyDescent="0.25">
      <c r="A54" s="20"/>
      <c r="B54" s="192"/>
      <c r="C54" s="20"/>
      <c r="D54" s="20"/>
      <c r="E54" s="20"/>
      <c r="F54" s="20"/>
      <c r="G54" s="20"/>
      <c r="H54" s="20"/>
      <c r="I54" s="199"/>
      <c r="J54" s="20"/>
      <c r="K54" s="20"/>
      <c r="L54" s="20"/>
      <c r="M54" s="20"/>
      <c r="N54" s="23"/>
      <c r="O54" s="23"/>
      <c r="P54" s="23"/>
      <c r="Q54" s="23"/>
      <c r="R54" s="23"/>
      <c r="S54" s="23"/>
      <c r="T54" s="23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9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57"/>
        <v>0</v>
      </c>
      <c r="BN54" s="24"/>
      <c r="BO54" s="179"/>
      <c r="BP54" s="195">
        <v>43031</v>
      </c>
      <c r="BQ54" s="194" t="s">
        <v>330</v>
      </c>
      <c r="BR54" s="22">
        <f t="shared" si="55"/>
        <v>180</v>
      </c>
      <c r="BS54" s="193">
        <f t="shared" si="60"/>
        <v>43211</v>
      </c>
    </row>
    <row r="55" spans="1:71" s="22" customFormat="1" ht="201.7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9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57"/>
        <v>0</v>
      </c>
      <c r="BN55" s="24"/>
      <c r="BO55" s="179"/>
      <c r="BP55" s="195">
        <v>43031</v>
      </c>
      <c r="BQ55" s="194" t="s">
        <v>330</v>
      </c>
      <c r="BR55" s="22">
        <f t="shared" si="55"/>
        <v>180</v>
      </c>
      <c r="BS55" s="193">
        <f t="shared" si="60"/>
        <v>43211</v>
      </c>
    </row>
    <row r="56" spans="1:71" s="22" customFormat="1" ht="201.7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0"/>
      <c r="AL56" s="20"/>
      <c r="AM56" s="20"/>
      <c r="AN56" s="20"/>
      <c r="AO56" s="20"/>
      <c r="AP56" s="29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57"/>
        <v>0</v>
      </c>
      <c r="BN56" s="24"/>
      <c r="BO56" s="179"/>
      <c r="BP56" s="195">
        <v>43033</v>
      </c>
      <c r="BQ56" s="194" t="s">
        <v>330</v>
      </c>
      <c r="BR56" s="22">
        <f t="shared" si="55"/>
        <v>180</v>
      </c>
      <c r="BS56" s="193">
        <f t="shared" si="60"/>
        <v>43213</v>
      </c>
    </row>
    <row r="57" spans="1:71" s="22" customFormat="1" ht="201.7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9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ref="BM57:BM74" si="61">V57+X57+Z57+AB57+AD57+AF57+AH57+AL57+AN57+AP57+AR57+AT57+AV57+AX57+AZ57+BB57+BD57+BF57+BH57+BJ57+BL57</f>
        <v>0</v>
      </c>
      <c r="BN57" s="24"/>
      <c r="BO57" s="179"/>
      <c r="BP57" s="195">
        <v>43040</v>
      </c>
      <c r="BQ57" s="194" t="s">
        <v>330</v>
      </c>
      <c r="BR57" s="22">
        <f t="shared" si="55"/>
        <v>180</v>
      </c>
      <c r="BS57" s="193">
        <f t="shared" si="60"/>
        <v>43220</v>
      </c>
    </row>
    <row r="58" spans="1:71" s="22" customFormat="1" ht="201.7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0"/>
      <c r="O58" s="20"/>
      <c r="P58" s="23"/>
      <c r="Q58" s="23"/>
      <c r="R58" s="23"/>
      <c r="S58" s="23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9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61"/>
        <v>0</v>
      </c>
      <c r="BN58" s="24"/>
      <c r="BO58" s="179"/>
      <c r="BP58" s="195">
        <v>43034</v>
      </c>
      <c r="BQ58" s="194" t="s">
        <v>330</v>
      </c>
      <c r="BR58" s="22">
        <f t="shared" si="55"/>
        <v>180</v>
      </c>
      <c r="BS58" s="193">
        <f t="shared" si="60"/>
        <v>43214</v>
      </c>
    </row>
    <row r="59" spans="1:71" s="22" customFormat="1" ht="179.2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3"/>
      <c r="O59" s="23"/>
      <c r="P59" s="23"/>
      <c r="Q59" s="23"/>
      <c r="R59" s="23"/>
      <c r="S59" s="23"/>
      <c r="T59" s="23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0"/>
      <c r="AL59" s="20"/>
      <c r="AM59" s="20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61"/>
        <v>0</v>
      </c>
      <c r="BN59" s="24"/>
      <c r="BO59" s="179"/>
      <c r="BP59" s="195">
        <v>43034</v>
      </c>
      <c r="BQ59" s="194" t="s">
        <v>330</v>
      </c>
      <c r="BR59" s="22">
        <f t="shared" si="55"/>
        <v>180</v>
      </c>
      <c r="BS59" s="193">
        <f t="shared" si="60"/>
        <v>43214</v>
      </c>
    </row>
    <row r="60" spans="1:71" s="22" customFormat="1" ht="152.25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3"/>
      <c r="Q60" s="23"/>
      <c r="R60" s="23"/>
      <c r="S60" s="23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0"/>
      <c r="AL60" s="20"/>
      <c r="AM60" s="20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si="61"/>
        <v>0</v>
      </c>
      <c r="BN60" s="24"/>
      <c r="BO60" s="179"/>
      <c r="BP60" s="195">
        <v>43031</v>
      </c>
      <c r="BQ60" s="194" t="s">
        <v>330</v>
      </c>
      <c r="BR60" s="22">
        <f t="shared" si="55"/>
        <v>180</v>
      </c>
      <c r="BS60" s="193">
        <f t="shared" si="60"/>
        <v>43211</v>
      </c>
    </row>
    <row r="61" spans="1:71" s="22" customFormat="1" ht="237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0"/>
      <c r="AL61" s="20"/>
      <c r="AM61" s="20"/>
      <c r="AN61" s="20"/>
      <c r="AO61" s="20"/>
      <c r="AP61" s="20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61"/>
        <v>0</v>
      </c>
      <c r="BN61" s="24"/>
      <c r="BO61" s="179"/>
      <c r="BP61" s="195">
        <v>43035</v>
      </c>
      <c r="BQ61" s="194" t="s">
        <v>330</v>
      </c>
      <c r="BR61" s="22">
        <f t="shared" si="55"/>
        <v>180</v>
      </c>
      <c r="BS61" s="193">
        <f t="shared" si="60"/>
        <v>43215</v>
      </c>
    </row>
    <row r="62" spans="1:71" s="22" customFormat="1" ht="210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0"/>
      <c r="AL62" s="20"/>
      <c r="AM62" s="20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9"/>
      <c r="BE62" s="20"/>
      <c r="BF62" s="20"/>
      <c r="BG62" s="20"/>
      <c r="BH62" s="20"/>
      <c r="BI62" s="20"/>
      <c r="BJ62" s="20"/>
      <c r="BK62" s="20"/>
      <c r="BL62" s="20"/>
      <c r="BM62" s="181">
        <f t="shared" si="61"/>
        <v>0</v>
      </c>
      <c r="BN62" s="24"/>
      <c r="BO62" s="179"/>
      <c r="BP62" s="195">
        <v>43034</v>
      </c>
      <c r="BQ62" s="194" t="s">
        <v>330</v>
      </c>
      <c r="BR62" s="22">
        <f t="shared" si="55"/>
        <v>180</v>
      </c>
      <c r="BS62" s="193">
        <f t="shared" si="60"/>
        <v>43214</v>
      </c>
    </row>
    <row r="63" spans="1:71" s="22" customFormat="1" ht="150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61"/>
        <v>0</v>
      </c>
      <c r="BN63" s="24"/>
      <c r="BO63" s="179"/>
      <c r="BP63" s="195">
        <v>43035</v>
      </c>
      <c r="BQ63" s="194" t="s">
        <v>330</v>
      </c>
      <c r="BR63" s="22">
        <f t="shared" si="55"/>
        <v>180</v>
      </c>
      <c r="BS63" s="193">
        <f t="shared" si="60"/>
        <v>43215</v>
      </c>
    </row>
    <row r="64" spans="1:71" s="22" customFormat="1" ht="202.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9"/>
      <c r="Q64" s="29"/>
      <c r="R64" s="29"/>
      <c r="S64" s="29"/>
      <c r="T64" s="29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9"/>
      <c r="BE64" s="20"/>
      <c r="BF64" s="20"/>
      <c r="BG64" s="20"/>
      <c r="BH64" s="20"/>
      <c r="BI64" s="20"/>
      <c r="BJ64" s="20"/>
      <c r="BK64" s="20"/>
      <c r="BL64" s="20"/>
      <c r="BM64" s="181">
        <f t="shared" si="61"/>
        <v>0</v>
      </c>
      <c r="BN64" s="24"/>
      <c r="BO64" s="179"/>
      <c r="BP64" s="195">
        <v>43041</v>
      </c>
      <c r="BQ64" s="194" t="s">
        <v>330</v>
      </c>
      <c r="BR64" s="22">
        <f t="shared" si="55"/>
        <v>180</v>
      </c>
      <c r="BS64" s="193">
        <f t="shared" si="60"/>
        <v>43221</v>
      </c>
    </row>
    <row r="65" spans="1:72" s="22" customFormat="1" ht="144.7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0"/>
      <c r="L65" s="200"/>
      <c r="M65" s="200"/>
      <c r="N65" s="200"/>
      <c r="O65" s="200"/>
      <c r="P65" s="191"/>
      <c r="Q65" s="191"/>
      <c r="R65" s="191"/>
      <c r="S65" s="191"/>
      <c r="T65" s="191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61"/>
        <v>0</v>
      </c>
      <c r="BN65" s="24"/>
      <c r="BO65" s="179"/>
      <c r="BP65" s="195">
        <v>43034</v>
      </c>
      <c r="BQ65" s="194" t="s">
        <v>330</v>
      </c>
      <c r="BR65" s="22">
        <f t="shared" si="55"/>
        <v>180</v>
      </c>
      <c r="BS65" s="193">
        <f t="shared" si="60"/>
        <v>43214</v>
      </c>
    </row>
    <row r="66" spans="1:72" s="22" customFormat="1" ht="223.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9"/>
      <c r="BE66" s="20"/>
      <c r="BF66" s="20"/>
      <c r="BG66" s="20"/>
      <c r="BH66" s="20"/>
      <c r="BI66" s="20"/>
      <c r="BJ66" s="20"/>
      <c r="BK66" s="20"/>
      <c r="BL66" s="20"/>
      <c r="BM66" s="181">
        <f t="shared" si="61"/>
        <v>0</v>
      </c>
      <c r="BN66" s="24"/>
      <c r="BO66" s="179"/>
      <c r="BP66" s="195">
        <v>43046</v>
      </c>
      <c r="BQ66" s="194" t="s">
        <v>330</v>
      </c>
      <c r="BR66" s="22">
        <f t="shared" si="55"/>
        <v>180</v>
      </c>
      <c r="BS66" s="193">
        <f t="shared" si="60"/>
        <v>43226</v>
      </c>
    </row>
    <row r="67" spans="1:72" s="22" customFormat="1" ht="178.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 t="shared" si="61"/>
        <v>0</v>
      </c>
      <c r="BN67" s="24"/>
      <c r="BO67" s="179"/>
      <c r="BP67" s="195">
        <v>43046</v>
      </c>
      <c r="BQ67" s="194" t="s">
        <v>329</v>
      </c>
      <c r="BR67" s="22">
        <f t="shared" si="55"/>
        <v>360</v>
      </c>
      <c r="BS67" s="193">
        <f t="shared" si="60"/>
        <v>43406</v>
      </c>
    </row>
    <row r="68" spans="1:72" s="22" customFormat="1" ht="176.25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9"/>
      <c r="O68" s="29"/>
      <c r="P68" s="29"/>
      <c r="Q68" s="29"/>
      <c r="R68" s="29"/>
      <c r="S68" s="29"/>
      <c r="T68" s="2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61"/>
        <v>0</v>
      </c>
      <c r="BN68" s="24"/>
      <c r="BO68" s="179"/>
      <c r="BP68" s="195">
        <v>43035</v>
      </c>
      <c r="BQ68" s="194" t="s">
        <v>330</v>
      </c>
      <c r="BR68" s="22">
        <f t="shared" si="55"/>
        <v>180</v>
      </c>
      <c r="BS68" s="193">
        <f t="shared" si="60"/>
        <v>43215</v>
      </c>
    </row>
    <row r="69" spans="1:72" s="22" customFormat="1" ht="326.25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1">
        <f t="shared" si="61"/>
        <v>0</v>
      </c>
      <c r="BN69" s="24"/>
      <c r="BO69" s="179"/>
      <c r="BP69" s="195">
        <v>43039</v>
      </c>
      <c r="BQ69" s="194" t="s">
        <v>330</v>
      </c>
      <c r="BR69" s="22">
        <f t="shared" si="55"/>
        <v>180</v>
      </c>
      <c r="BS69" s="193">
        <f t="shared" si="60"/>
        <v>43219</v>
      </c>
    </row>
    <row r="70" spans="1:72" s="22" customFormat="1" ht="223.5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9"/>
      <c r="AI70" s="20"/>
      <c r="AJ70" s="20"/>
      <c r="AK70" s="200"/>
      <c r="AL70" s="29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9"/>
      <c r="BC70" s="200"/>
      <c r="BD70" s="29"/>
      <c r="BE70" s="20"/>
      <c r="BF70" s="20"/>
      <c r="BG70" s="20"/>
      <c r="BH70" s="20"/>
      <c r="BI70" s="20"/>
      <c r="BJ70" s="20"/>
      <c r="BK70" s="20"/>
      <c r="BL70" s="20"/>
      <c r="BM70" s="181">
        <f t="shared" si="61"/>
        <v>0</v>
      </c>
      <c r="BN70" s="24"/>
      <c r="BO70" s="179"/>
      <c r="BP70" s="195">
        <v>43046</v>
      </c>
      <c r="BQ70" s="194" t="s">
        <v>330</v>
      </c>
      <c r="BR70" s="22">
        <f t="shared" si="55"/>
        <v>180</v>
      </c>
      <c r="BS70" s="193">
        <f t="shared" si="60"/>
        <v>43226</v>
      </c>
    </row>
    <row r="71" spans="1:72" s="22" customFormat="1" ht="223.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9"/>
      <c r="AI71" s="20"/>
      <c r="AJ71" s="20"/>
      <c r="AK71" s="200"/>
      <c r="AL71" s="29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 t="shared" si="61"/>
        <v>0</v>
      </c>
      <c r="BN71" s="24"/>
      <c r="BO71" s="179"/>
      <c r="BP71" s="195">
        <v>43046</v>
      </c>
      <c r="BQ71" s="194" t="s">
        <v>330</v>
      </c>
      <c r="BR71" s="22">
        <f t="shared" si="55"/>
        <v>180</v>
      </c>
      <c r="BS71" s="193">
        <f t="shared" si="60"/>
        <v>43226</v>
      </c>
    </row>
    <row r="72" spans="1:72" s="22" customFormat="1" ht="223.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9"/>
      <c r="AI72" s="20"/>
      <c r="AJ72" s="20"/>
      <c r="AK72" s="200"/>
      <c r="AL72" s="29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61"/>
        <v>0</v>
      </c>
      <c r="BN72" s="24"/>
      <c r="BO72" s="179"/>
      <c r="BP72" s="195">
        <v>43040</v>
      </c>
      <c r="BQ72" s="194" t="s">
        <v>330</v>
      </c>
      <c r="BR72" s="22">
        <f t="shared" si="55"/>
        <v>180</v>
      </c>
      <c r="BS72" s="193">
        <f t="shared" si="60"/>
        <v>43220</v>
      </c>
    </row>
    <row r="73" spans="1:72" s="22" customFormat="1" ht="236.2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0"/>
      <c r="BE73" s="20"/>
      <c r="BF73" s="20"/>
      <c r="BG73" s="20"/>
      <c r="BH73" s="20"/>
      <c r="BI73" s="20"/>
      <c r="BJ73" s="20"/>
      <c r="BK73" s="20"/>
      <c r="BL73" s="20"/>
      <c r="BM73" s="181">
        <f t="shared" si="61"/>
        <v>0</v>
      </c>
      <c r="BN73" s="24"/>
      <c r="BO73" s="179"/>
      <c r="BP73" s="195">
        <v>43046</v>
      </c>
      <c r="BQ73" s="194" t="s">
        <v>330</v>
      </c>
      <c r="BR73" s="22">
        <f t="shared" si="55"/>
        <v>180</v>
      </c>
      <c r="BS73" s="193">
        <f t="shared" si="60"/>
        <v>43226</v>
      </c>
    </row>
    <row r="74" spans="1:72" s="22" customFormat="1" ht="226.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9"/>
      <c r="BE74" s="20"/>
      <c r="BF74" s="20"/>
      <c r="BG74" s="20"/>
      <c r="BH74" s="20"/>
      <c r="BI74" s="20"/>
      <c r="BJ74" s="20"/>
      <c r="BK74" s="20"/>
      <c r="BL74" s="20"/>
      <c r="BM74" s="181">
        <f t="shared" si="61"/>
        <v>0</v>
      </c>
      <c r="BN74" s="24"/>
      <c r="BO74" s="179"/>
      <c r="BP74" s="195">
        <v>43025</v>
      </c>
      <c r="BQ74" s="194" t="s">
        <v>330</v>
      </c>
      <c r="BR74" s="22">
        <f t="shared" si="55"/>
        <v>180</v>
      </c>
      <c r="BS74" s="193">
        <f t="shared" si="60"/>
        <v>43205</v>
      </c>
    </row>
    <row r="75" spans="1:72" s="22" customFormat="1" ht="176.25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/>
      <c r="BN75" s="24"/>
      <c r="BO75" s="179"/>
      <c r="BP75" s="195">
        <v>43020</v>
      </c>
      <c r="BQ75" s="194" t="s">
        <v>330</v>
      </c>
      <c r="BR75" s="22">
        <f t="shared" si="55"/>
        <v>180</v>
      </c>
      <c r="BS75" s="193">
        <f t="shared" si="60"/>
        <v>43200</v>
      </c>
    </row>
    <row r="76" spans="1:72" s="22" customFormat="1" ht="228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0"/>
      <c r="BE76" s="20"/>
      <c r="BF76" s="20"/>
      <c r="BG76" s="20"/>
      <c r="BH76" s="20"/>
      <c r="BI76" s="20"/>
      <c r="BJ76" s="20"/>
      <c r="BK76" s="20"/>
      <c r="BL76" s="20"/>
      <c r="BM76" s="181"/>
      <c r="BN76" s="24"/>
      <c r="BO76" s="179"/>
      <c r="BP76" s="195">
        <v>43041</v>
      </c>
      <c r="BQ76" s="194" t="s">
        <v>330</v>
      </c>
      <c r="BR76" s="22">
        <f t="shared" si="55"/>
        <v>180</v>
      </c>
      <c r="BS76" s="193">
        <f t="shared" si="60"/>
        <v>43221</v>
      </c>
    </row>
    <row r="77" spans="1:72" s="22" customFormat="1" ht="220.5" customHeight="1" x14ac:dyDescent="0.25">
      <c r="A77" s="20"/>
      <c r="B77" s="192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9"/>
      <c r="BC77" s="200"/>
      <c r="BD77" s="29"/>
      <c r="BE77" s="20"/>
      <c r="BF77" s="20"/>
      <c r="BG77" s="20"/>
      <c r="BH77" s="20"/>
      <c r="BI77" s="20"/>
      <c r="BJ77" s="20"/>
      <c r="BK77" s="20"/>
      <c r="BL77" s="20"/>
      <c r="BM77" s="181"/>
      <c r="BN77" s="24"/>
      <c r="BO77" s="179"/>
      <c r="BP77" s="195">
        <v>43038</v>
      </c>
      <c r="BQ77" s="194" t="s">
        <v>330</v>
      </c>
      <c r="BR77" s="22">
        <f t="shared" ref="BR77:BR89" si="62">BQ77*30</f>
        <v>180</v>
      </c>
      <c r="BS77" s="193">
        <f t="shared" si="60"/>
        <v>43218</v>
      </c>
    </row>
    <row r="78" spans="1:72" s="22" customFormat="1" ht="220.5" customHeight="1" x14ac:dyDescent="0.25">
      <c r="A78" s="20"/>
      <c r="B78" s="192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/>
      <c r="BN78" s="24"/>
      <c r="BO78" s="179"/>
      <c r="BP78" s="195">
        <v>43026</v>
      </c>
      <c r="BQ78" s="194" t="s">
        <v>330</v>
      </c>
      <c r="BR78" s="22">
        <f t="shared" si="62"/>
        <v>180</v>
      </c>
      <c r="BS78" s="193">
        <f t="shared" si="60"/>
        <v>43206</v>
      </c>
    </row>
    <row r="79" spans="1:72" s="22" customFormat="1" ht="220.5" customHeight="1" x14ac:dyDescent="0.25">
      <c r="A79" s="20"/>
      <c r="B79" s="192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0"/>
      <c r="BE79" s="20"/>
      <c r="BF79" s="20"/>
      <c r="BG79" s="20"/>
      <c r="BH79" s="20"/>
      <c r="BI79" s="20"/>
      <c r="BJ79" s="20"/>
      <c r="BK79" s="20"/>
      <c r="BL79" s="20"/>
      <c r="BM79" s="181"/>
      <c r="BN79" s="24"/>
      <c r="BO79" s="179"/>
      <c r="BP79" s="195">
        <v>43026</v>
      </c>
      <c r="BQ79" s="194" t="s">
        <v>330</v>
      </c>
      <c r="BR79" s="22">
        <f t="shared" si="62"/>
        <v>180</v>
      </c>
      <c r="BS79" s="193">
        <f t="shared" si="60"/>
        <v>43206</v>
      </c>
    </row>
    <row r="80" spans="1:72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0"/>
      <c r="AH80" s="29"/>
      <c r="AI80" s="21"/>
      <c r="AJ80" s="21"/>
      <c r="AK80" s="200"/>
      <c r="AL80" s="29"/>
      <c r="AM80" s="21"/>
      <c r="AN80" s="21"/>
      <c r="AO80" s="21"/>
      <c r="AP80" s="21"/>
      <c r="AQ80" s="21"/>
      <c r="AR80" s="21"/>
      <c r="AS80" s="200"/>
      <c r="AT80" s="29"/>
      <c r="AU80" s="21"/>
      <c r="AV80" s="21"/>
      <c r="AW80" s="21"/>
      <c r="AX80" s="21"/>
      <c r="AY80" s="21"/>
      <c r="AZ80" s="21"/>
      <c r="BA80" s="21"/>
      <c r="BB80" s="21"/>
      <c r="BC80" s="200"/>
      <c r="BD80" s="29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195">
        <v>43026</v>
      </c>
      <c r="BQ80" s="194" t="s">
        <v>330</v>
      </c>
      <c r="BR80" s="22">
        <f t="shared" si="62"/>
        <v>180</v>
      </c>
      <c r="BS80" s="193">
        <f t="shared" si="60"/>
        <v>43206</v>
      </c>
      <c r="BT80" s="25"/>
    </row>
    <row r="81" spans="1:72" s="22" customFormat="1" ht="12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81"/>
      <c r="AT81" s="21"/>
      <c r="AU81" s="21"/>
      <c r="AV81" s="21"/>
      <c r="AW81" s="21"/>
      <c r="AX81" s="21"/>
      <c r="AY81" s="21"/>
      <c r="AZ81" s="21"/>
      <c r="BA81" s="21"/>
      <c r="BB81" s="21"/>
      <c r="BC81" s="200"/>
      <c r="BD81" s="2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195">
        <v>43026</v>
      </c>
      <c r="BQ81" s="194" t="s">
        <v>330</v>
      </c>
      <c r="BR81" s="22">
        <f t="shared" si="62"/>
        <v>180</v>
      </c>
      <c r="BS81" s="193">
        <f t="shared" si="60"/>
        <v>43206</v>
      </c>
      <c r="BT81" s="25"/>
    </row>
    <row r="82" spans="1:72" s="22" customFormat="1" ht="122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81"/>
      <c r="AT82" s="21"/>
      <c r="AU82" s="21"/>
      <c r="AV82" s="21"/>
      <c r="AW82" s="21"/>
      <c r="AX82" s="21"/>
      <c r="AY82" s="21"/>
      <c r="AZ82" s="21"/>
      <c r="BA82" s="21"/>
      <c r="BB82" s="21"/>
      <c r="BC82" s="200"/>
      <c r="BD82" s="2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195">
        <v>43026</v>
      </c>
      <c r="BQ82" s="194" t="s">
        <v>330</v>
      </c>
      <c r="BR82" s="22">
        <f t="shared" si="62"/>
        <v>180</v>
      </c>
      <c r="BS82" s="193">
        <f t="shared" si="60"/>
        <v>43206</v>
      </c>
      <c r="BT82" s="25"/>
    </row>
    <row r="83" spans="1:72" s="22" customFormat="1" ht="122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81"/>
      <c r="AT83" s="21"/>
      <c r="AU83" s="21"/>
      <c r="AV83" s="21"/>
      <c r="AW83" s="21"/>
      <c r="AX83" s="21"/>
      <c r="AY83" s="21"/>
      <c r="AZ83" s="21"/>
      <c r="BA83" s="21"/>
      <c r="BB83" s="21"/>
      <c r="BC83" s="200"/>
      <c r="BD83" s="2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195">
        <v>43026</v>
      </c>
      <c r="BQ83" s="194" t="s">
        <v>330</v>
      </c>
      <c r="BR83" s="22">
        <f t="shared" si="62"/>
        <v>180</v>
      </c>
      <c r="BS83" s="193">
        <f t="shared" si="60"/>
        <v>43206</v>
      </c>
      <c r="BT83" s="25"/>
    </row>
    <row r="84" spans="1:72" s="22" customFormat="1" ht="12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81"/>
      <c r="AT84" s="21"/>
      <c r="AU84" s="21"/>
      <c r="AV84" s="21"/>
      <c r="AW84" s="21"/>
      <c r="AX84" s="21"/>
      <c r="AY84" s="21"/>
      <c r="AZ84" s="21"/>
      <c r="BA84" s="21"/>
      <c r="BB84" s="21"/>
      <c r="BC84" s="200"/>
      <c r="BD84" s="2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195">
        <v>43026</v>
      </c>
      <c r="BQ84" s="194" t="s">
        <v>330</v>
      </c>
      <c r="BR84" s="22">
        <f t="shared" si="62"/>
        <v>180</v>
      </c>
      <c r="BS84" s="193">
        <f t="shared" si="60"/>
        <v>43206</v>
      </c>
      <c r="BT84" s="25"/>
    </row>
    <row r="85" spans="1:72" s="22" customFormat="1" ht="28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9"/>
      <c r="AI85" s="21"/>
      <c r="AJ85" s="21"/>
      <c r="AK85" s="200"/>
      <c r="AL85" s="29"/>
      <c r="AM85" s="21"/>
      <c r="AN85" s="21"/>
      <c r="AO85" s="21"/>
      <c r="AP85" s="21"/>
      <c r="AQ85" s="21"/>
      <c r="AR85" s="21"/>
      <c r="AS85" s="200"/>
      <c r="AT85" s="29"/>
      <c r="AU85" s="21"/>
      <c r="AV85" s="21"/>
      <c r="AW85" s="21"/>
      <c r="AX85" s="21"/>
      <c r="AY85" s="21"/>
      <c r="AZ85" s="21"/>
      <c r="BA85" s="20"/>
      <c r="BB85" s="29"/>
      <c r="BC85" s="200"/>
      <c r="BD85" s="29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195">
        <v>43026</v>
      </c>
      <c r="BQ85" s="194" t="s">
        <v>330</v>
      </c>
      <c r="BR85" s="22">
        <f t="shared" si="62"/>
        <v>180</v>
      </c>
      <c r="BS85" s="193">
        <f t="shared" si="60"/>
        <v>43206</v>
      </c>
      <c r="BT85" s="25"/>
    </row>
    <row r="86" spans="1:72" s="22" customFormat="1" ht="164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0"/>
      <c r="O86" s="20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0"/>
      <c r="AH86" s="29"/>
      <c r="AI86" s="21"/>
      <c r="AJ86" s="21"/>
      <c r="AK86" s="200"/>
      <c r="AL86" s="29"/>
      <c r="AM86" s="21"/>
      <c r="AN86" s="21"/>
      <c r="AO86" s="21"/>
      <c r="AP86" s="21"/>
      <c r="AQ86" s="21"/>
      <c r="AR86" s="21"/>
      <c r="AS86" s="200"/>
      <c r="AT86" s="29"/>
      <c r="AU86" s="21"/>
      <c r="AV86" s="21"/>
      <c r="AW86" s="21"/>
      <c r="AX86" s="21"/>
      <c r="AY86" s="21"/>
      <c r="AZ86" s="21"/>
      <c r="BA86" s="21"/>
      <c r="BB86" s="21"/>
      <c r="BC86" s="200"/>
      <c r="BD86" s="29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195">
        <v>43026</v>
      </c>
      <c r="BQ86" s="194" t="s">
        <v>330</v>
      </c>
      <c r="BR86" s="22">
        <f t="shared" si="62"/>
        <v>180</v>
      </c>
      <c r="BS86" s="193">
        <f t="shared" si="60"/>
        <v>43206</v>
      </c>
      <c r="BT86" s="25"/>
    </row>
    <row r="87" spans="1:72" s="22" customFormat="1" ht="222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200"/>
      <c r="BD87" s="2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195">
        <v>43026</v>
      </c>
      <c r="BQ87" s="194" t="s">
        <v>330</v>
      </c>
      <c r="BR87" s="22">
        <f t="shared" si="62"/>
        <v>180</v>
      </c>
      <c r="BS87" s="193">
        <f t="shared" si="60"/>
        <v>43206</v>
      </c>
      <c r="BT87" s="25"/>
    </row>
    <row r="88" spans="1:72" s="22" customFormat="1" ht="244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00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195">
        <v>43026</v>
      </c>
      <c r="BQ88" s="194" t="s">
        <v>330</v>
      </c>
      <c r="BR88" s="22">
        <f t="shared" si="62"/>
        <v>180</v>
      </c>
      <c r="BS88" s="193">
        <f t="shared" si="60"/>
        <v>43206</v>
      </c>
      <c r="BT88" s="25"/>
    </row>
    <row r="89" spans="1:72" s="22" customFormat="1" ht="179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200"/>
      <c r="BD89" s="2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195">
        <v>43026</v>
      </c>
      <c r="BQ89" s="194" t="s">
        <v>330</v>
      </c>
      <c r="BR89" s="22">
        <f t="shared" si="62"/>
        <v>180</v>
      </c>
      <c r="BS89" s="193">
        <f t="shared" si="60"/>
        <v>43206</v>
      </c>
      <c r="BT89" s="25"/>
    </row>
    <row r="90" spans="1:72" s="22" customFormat="1" ht="25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0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52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1"/>
      <c r="BB91" s="21"/>
      <c r="BC91" s="200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232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0"/>
      <c r="L92" s="200"/>
      <c r="M92" s="200"/>
      <c r="N92" s="181"/>
      <c r="O92" s="181"/>
      <c r="P92" s="181"/>
      <c r="Q92" s="181"/>
      <c r="R92" s="181"/>
      <c r="S92" s="181"/>
      <c r="T92" s="18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1"/>
      <c r="AL92" s="21"/>
      <c r="AM92" s="21"/>
      <c r="AN92" s="21"/>
      <c r="AO92" s="21"/>
      <c r="AP92" s="21"/>
      <c r="AQ92" s="21"/>
      <c r="AR92" s="21"/>
      <c r="AS92" s="181"/>
      <c r="AT92" s="21"/>
      <c r="AU92" s="21"/>
      <c r="AV92" s="21"/>
      <c r="AW92" s="21"/>
      <c r="AX92" s="21"/>
      <c r="AY92" s="21"/>
      <c r="AZ92" s="21"/>
      <c r="BA92" s="20"/>
      <c r="BB92" s="29"/>
      <c r="BC92" s="200"/>
      <c r="BD92" s="181"/>
      <c r="BE92" s="29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132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0"/>
      <c r="L93" s="200"/>
      <c r="M93" s="200"/>
      <c r="N93" s="181"/>
      <c r="O93" s="181"/>
      <c r="P93" s="181"/>
      <c r="Q93" s="181"/>
      <c r="R93" s="181"/>
      <c r="S93" s="181"/>
      <c r="T93" s="18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0"/>
      <c r="BB93" s="29"/>
      <c r="BC93" s="200"/>
      <c r="BD93" s="29"/>
      <c r="BE93" s="29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32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0"/>
      <c r="BB94" s="29"/>
      <c r="BC94" s="200"/>
      <c r="BD94" s="29"/>
      <c r="BE94" s="29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140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0"/>
      <c r="BB95" s="29"/>
      <c r="BC95" s="200"/>
      <c r="BD95" s="29"/>
      <c r="BE95" s="29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232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9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0"/>
      <c r="BB96" s="29"/>
      <c r="BC96" s="200"/>
      <c r="BD96" s="29"/>
      <c r="BE96" s="29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42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9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0"/>
      <c r="BB97" s="29"/>
      <c r="BC97" s="200"/>
      <c r="BD97" s="29"/>
      <c r="BE97" s="29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232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28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0"/>
      <c r="L99" s="200"/>
      <c r="M99" s="200"/>
      <c r="N99" s="182"/>
      <c r="O99" s="182"/>
      <c r="P99" s="182"/>
      <c r="Q99" s="182"/>
      <c r="R99" s="182"/>
      <c r="S99" s="182"/>
      <c r="T99" s="182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181"/>
      <c r="AF99" s="181"/>
      <c r="AG99" s="181"/>
      <c r="AH99" s="20"/>
      <c r="AI99" s="21"/>
      <c r="AJ99" s="21"/>
      <c r="AK99" s="181"/>
      <c r="AL99" s="20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1"/>
      <c r="BB99" s="21"/>
      <c r="BC99" s="200"/>
      <c r="BD99" s="21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56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3"/>
      <c r="O100" s="20"/>
      <c r="P100" s="23"/>
      <c r="Q100" s="23"/>
      <c r="R100" s="23"/>
      <c r="S100" s="23"/>
      <c r="T100" s="23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00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156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0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00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347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3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1"/>
      <c r="AK102" s="181"/>
      <c r="AL102" s="20"/>
      <c r="AM102" s="20"/>
      <c r="AN102" s="21"/>
      <c r="AO102" s="21"/>
      <c r="AP102" s="21"/>
      <c r="AQ102" s="21"/>
      <c r="AR102" s="21"/>
      <c r="AS102" s="200"/>
      <c r="AT102" s="21"/>
      <c r="AU102" s="21"/>
      <c r="AV102" s="21"/>
      <c r="AW102" s="21"/>
      <c r="AX102" s="21"/>
      <c r="AY102" s="21"/>
      <c r="AZ102" s="21"/>
      <c r="BA102" s="21"/>
      <c r="BB102" s="21"/>
      <c r="BC102" s="200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29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1"/>
      <c r="AI103" s="20"/>
      <c r="AJ103" s="21"/>
      <c r="AK103" s="200"/>
      <c r="AL103" s="21"/>
      <c r="AM103" s="20"/>
      <c r="AN103" s="21"/>
      <c r="AO103" s="21"/>
      <c r="AP103" s="21"/>
      <c r="AQ103" s="21"/>
      <c r="AR103" s="21"/>
      <c r="AS103" s="200"/>
      <c r="AT103" s="21"/>
      <c r="AU103" s="21"/>
      <c r="AV103" s="21"/>
      <c r="AW103" s="21"/>
      <c r="AX103" s="21"/>
      <c r="AY103" s="21"/>
      <c r="AZ103" s="21"/>
      <c r="BA103" s="21"/>
      <c r="BB103" s="21"/>
      <c r="BC103" s="200"/>
      <c r="BD103" s="181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29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3"/>
      <c r="O104" s="20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1"/>
      <c r="AI104" s="20"/>
      <c r="AJ104" s="21"/>
      <c r="AK104" s="200"/>
      <c r="AL104" s="21"/>
      <c r="AM104" s="20"/>
      <c r="AN104" s="21"/>
      <c r="AO104" s="21"/>
      <c r="AP104" s="21"/>
      <c r="AQ104" s="21"/>
      <c r="AR104" s="21"/>
      <c r="AS104" s="200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0"/>
      <c r="BD104" s="181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409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9"/>
      <c r="O105" s="29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0"/>
      <c r="AH105" s="20"/>
      <c r="AI105" s="20"/>
      <c r="AJ105" s="21"/>
      <c r="AK105" s="200"/>
      <c r="AL105" s="20"/>
      <c r="AM105" s="20"/>
      <c r="AN105" s="21"/>
      <c r="AO105" s="21"/>
      <c r="AP105" s="21"/>
      <c r="AQ105" s="21"/>
      <c r="AR105" s="21"/>
      <c r="AS105" s="200"/>
      <c r="AT105" s="20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0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34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1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00"/>
      <c r="AT106" s="23"/>
      <c r="AU106" s="21"/>
      <c r="AV106" s="21"/>
      <c r="AW106" s="21"/>
      <c r="AX106" s="21"/>
      <c r="AY106" s="21"/>
      <c r="AZ106" s="21"/>
      <c r="BA106" s="21"/>
      <c r="BB106" s="21"/>
      <c r="BC106" s="200"/>
      <c r="BD106" s="18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34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00"/>
      <c r="AT107" s="23"/>
      <c r="AU107" s="21"/>
      <c r="AV107" s="21"/>
      <c r="AW107" s="21"/>
      <c r="AX107" s="21"/>
      <c r="AY107" s="21"/>
      <c r="AZ107" s="21"/>
      <c r="BA107" s="21"/>
      <c r="BB107" s="21"/>
      <c r="BC107" s="200"/>
      <c r="BD107" s="18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34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00"/>
      <c r="AT108" s="23"/>
      <c r="AU108" s="21"/>
      <c r="AV108" s="21"/>
      <c r="AW108" s="21"/>
      <c r="AX108" s="21"/>
      <c r="AY108" s="21"/>
      <c r="AZ108" s="21"/>
      <c r="BA108" s="21"/>
      <c r="BB108" s="21"/>
      <c r="BC108" s="200"/>
      <c r="BD108" s="18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34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00"/>
      <c r="AT109" s="23"/>
      <c r="AU109" s="21"/>
      <c r="AV109" s="21"/>
      <c r="AW109" s="21"/>
      <c r="AX109" s="21"/>
      <c r="AY109" s="21"/>
      <c r="AZ109" s="21"/>
      <c r="BA109" s="21"/>
      <c r="BB109" s="21"/>
      <c r="BC109" s="200"/>
      <c r="BD109" s="18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216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3"/>
      <c r="O110" s="23"/>
      <c r="P110" s="23"/>
      <c r="Q110" s="23"/>
      <c r="R110" s="23"/>
      <c r="S110" s="23"/>
      <c r="T110" s="23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00"/>
      <c r="AT110" s="23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9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49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00"/>
      <c r="AT111" s="23"/>
      <c r="AU111" s="21"/>
      <c r="AV111" s="21"/>
      <c r="AW111" s="21"/>
      <c r="AX111" s="21"/>
      <c r="AY111" s="21"/>
      <c r="AZ111" s="21"/>
      <c r="BA111" s="21"/>
      <c r="BB111" s="21"/>
      <c r="BC111" s="200"/>
      <c r="BD111" s="18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49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00"/>
      <c r="AT112" s="23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216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0"/>
      <c r="AT113" s="23"/>
      <c r="AU113" s="21"/>
      <c r="AV113" s="21"/>
      <c r="AW113" s="21"/>
      <c r="AX113" s="21"/>
      <c r="AY113" s="21"/>
      <c r="AZ113" s="21"/>
      <c r="BA113" s="21"/>
      <c r="BB113" s="21"/>
      <c r="BC113" s="200"/>
      <c r="BD113" s="182"/>
      <c r="BE113" s="23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204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29"/>
      <c r="M114" s="20"/>
      <c r="N114" s="23"/>
      <c r="O114" s="23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18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81"/>
      <c r="BD114" s="181"/>
      <c r="BE114" s="21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31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30"/>
      <c r="M115" s="20"/>
      <c r="N115" s="23"/>
      <c r="O115" s="23"/>
      <c r="P115" s="23"/>
      <c r="Q115" s="23"/>
      <c r="R115" s="23"/>
      <c r="S115" s="23"/>
      <c r="T115" s="23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181"/>
      <c r="AT115" s="21"/>
      <c r="AU115" s="21"/>
      <c r="AV115" s="21"/>
      <c r="AW115" s="21"/>
      <c r="AX115" s="21"/>
      <c r="AY115" s="21"/>
      <c r="AZ115" s="21"/>
      <c r="BA115" s="21"/>
      <c r="BB115" s="21"/>
      <c r="BC115" s="181"/>
      <c r="BD115" s="181"/>
      <c r="BE115" s="21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247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9"/>
      <c r="O116" s="29"/>
      <c r="P116" s="29"/>
      <c r="Q116" s="29"/>
      <c r="R116" s="29"/>
      <c r="S116" s="29"/>
      <c r="T116" s="29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18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00"/>
      <c r="BD116" s="29"/>
      <c r="BE116" s="29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40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18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1"/>
      <c r="BD117" s="181"/>
      <c r="BE117" s="21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246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3"/>
      <c r="AI118" s="23"/>
      <c r="AJ118" s="21"/>
      <c r="AK118" s="200"/>
      <c r="AL118" s="23"/>
      <c r="AM118" s="23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2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97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3"/>
      <c r="AI119" s="23"/>
      <c r="AJ119" s="21"/>
      <c r="AK119" s="200"/>
      <c r="AL119" s="23"/>
      <c r="AM119" s="23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409.6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0"/>
      <c r="P120" s="20"/>
      <c r="Q120" s="20"/>
      <c r="R120" s="20"/>
      <c r="S120" s="20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3"/>
      <c r="AI120" s="23"/>
      <c r="AJ120" s="21"/>
      <c r="AK120" s="200"/>
      <c r="AL120" s="23"/>
      <c r="AM120" s="23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73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200"/>
      <c r="AL121" s="23"/>
      <c r="AM121" s="23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11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3"/>
      <c r="AI122" s="23"/>
      <c r="AJ122" s="21"/>
      <c r="AK122" s="200"/>
      <c r="AL122" s="23"/>
      <c r="AM122" s="23"/>
      <c r="AN122" s="21"/>
      <c r="AO122" s="21"/>
      <c r="AP122" s="21"/>
      <c r="AQ122" s="21"/>
      <c r="AR122" s="21"/>
      <c r="AS122" s="200"/>
      <c r="AT122" s="23"/>
      <c r="AU122" s="21"/>
      <c r="AV122" s="21"/>
      <c r="AW122" s="21"/>
      <c r="AX122" s="21"/>
      <c r="AY122" s="21"/>
      <c r="AZ122" s="21"/>
      <c r="BA122" s="21"/>
      <c r="BB122" s="21"/>
      <c r="BC122" s="200"/>
      <c r="BD122" s="182"/>
      <c r="BE122" s="23"/>
      <c r="BF122" s="21"/>
      <c r="BG122" s="20"/>
      <c r="BH122" s="23"/>
      <c r="BI122" s="20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408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0"/>
      <c r="AI123" s="20"/>
      <c r="AJ123" s="21"/>
      <c r="AK123" s="200"/>
      <c r="AL123" s="20"/>
      <c r="AM123" s="20"/>
      <c r="AN123" s="20"/>
      <c r="AO123" s="20"/>
      <c r="AP123" s="21"/>
      <c r="AQ123" s="21"/>
      <c r="AR123" s="21"/>
      <c r="AS123" s="200"/>
      <c r="AT123" s="20"/>
      <c r="AU123" s="21"/>
      <c r="AV123" s="21"/>
      <c r="AW123" s="21"/>
      <c r="AX123" s="21"/>
      <c r="AY123" s="21"/>
      <c r="AZ123" s="21"/>
      <c r="BA123" s="21"/>
      <c r="BB123" s="21"/>
      <c r="BC123" s="200"/>
      <c r="BD123" s="20"/>
      <c r="BE123" s="20"/>
      <c r="BF123" s="20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3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0"/>
      <c r="AI124" s="20"/>
      <c r="AJ124" s="21"/>
      <c r="AK124" s="200"/>
      <c r="AL124" s="20"/>
      <c r="AM124" s="20"/>
      <c r="AN124" s="21"/>
      <c r="AO124" s="21"/>
      <c r="AP124" s="21"/>
      <c r="AQ124" s="21"/>
      <c r="AR124" s="21"/>
      <c r="AS124" s="200"/>
      <c r="AT124" s="20"/>
      <c r="AU124" s="21"/>
      <c r="AV124" s="21"/>
      <c r="AW124" s="21"/>
      <c r="AX124" s="21"/>
      <c r="AY124" s="21"/>
      <c r="AZ124" s="21"/>
      <c r="BA124" s="21"/>
      <c r="BB124" s="21"/>
      <c r="BC124" s="200"/>
      <c r="BD124" s="200"/>
      <c r="BE124" s="20"/>
      <c r="BF124" s="20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38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0"/>
      <c r="AI125" s="20"/>
      <c r="AJ125" s="21"/>
      <c r="AK125" s="200"/>
      <c r="AL125" s="20"/>
      <c r="AM125" s="20"/>
      <c r="AN125" s="21"/>
      <c r="AO125" s="21"/>
      <c r="AP125" s="21"/>
      <c r="AQ125" s="21"/>
      <c r="AR125" s="21"/>
      <c r="AS125" s="200"/>
      <c r="AT125" s="20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00"/>
      <c r="BE125" s="20"/>
      <c r="BF125" s="20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3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200"/>
      <c r="AL126" s="20"/>
      <c r="AM126" s="20"/>
      <c r="AN126" s="21"/>
      <c r="AO126" s="21"/>
      <c r="AP126" s="21"/>
      <c r="AQ126" s="21"/>
      <c r="AR126" s="21"/>
      <c r="AS126" s="200"/>
      <c r="AT126" s="20"/>
      <c r="AU126" s="21"/>
      <c r="AV126" s="21"/>
      <c r="AW126" s="21"/>
      <c r="AX126" s="21"/>
      <c r="AY126" s="21"/>
      <c r="AZ126" s="21"/>
      <c r="BA126" s="21"/>
      <c r="BB126" s="21"/>
      <c r="BC126" s="200"/>
      <c r="BD126" s="200"/>
      <c r="BE126" s="20"/>
      <c r="BF126" s="20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38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0"/>
      <c r="AI127" s="20"/>
      <c r="AJ127" s="21"/>
      <c r="AK127" s="200"/>
      <c r="AL127" s="20"/>
      <c r="AM127" s="20"/>
      <c r="AN127" s="21"/>
      <c r="AO127" s="21"/>
      <c r="AP127" s="21"/>
      <c r="AQ127" s="21"/>
      <c r="AR127" s="21"/>
      <c r="AS127" s="200"/>
      <c r="AT127" s="20"/>
      <c r="AU127" s="21"/>
      <c r="AV127" s="21"/>
      <c r="AW127" s="21"/>
      <c r="AX127" s="21"/>
      <c r="AY127" s="21"/>
      <c r="AZ127" s="21"/>
      <c r="BA127" s="21"/>
      <c r="BB127" s="21"/>
      <c r="BC127" s="200"/>
      <c r="BD127" s="200"/>
      <c r="BE127" s="20"/>
      <c r="BF127" s="20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94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200"/>
      <c r="AL128" s="23"/>
      <c r="AM128" s="23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2"/>
      <c r="BE128" s="23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231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3"/>
      <c r="O129" s="23"/>
      <c r="P129" s="23"/>
      <c r="Q129" s="23"/>
      <c r="R129" s="23"/>
      <c r="S129" s="23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3"/>
      <c r="AI129" s="23"/>
      <c r="AJ129" s="21"/>
      <c r="AK129" s="200"/>
      <c r="AL129" s="23"/>
      <c r="AM129" s="23"/>
      <c r="AN129" s="21"/>
      <c r="AO129" s="21"/>
      <c r="AP129" s="21"/>
      <c r="AQ129" s="21"/>
      <c r="AR129" s="21"/>
      <c r="AS129" s="200"/>
      <c r="AT129" s="23"/>
      <c r="AU129" s="21"/>
      <c r="AV129" s="21"/>
      <c r="AW129" s="21"/>
      <c r="AX129" s="21"/>
      <c r="AY129" s="21"/>
      <c r="AZ129" s="21"/>
      <c r="BA129" s="21"/>
      <c r="BB129" s="21"/>
      <c r="BC129" s="200"/>
      <c r="BD129" s="23"/>
      <c r="BE129" s="23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49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3"/>
      <c r="O130" s="20"/>
      <c r="P130" s="23"/>
      <c r="Q130" s="23"/>
      <c r="R130" s="23"/>
      <c r="S130" s="23"/>
      <c r="T130" s="23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3"/>
      <c r="AI130" s="23"/>
      <c r="AJ130" s="21"/>
      <c r="AK130" s="200"/>
      <c r="AL130" s="23"/>
      <c r="AM130" s="23"/>
      <c r="AN130" s="21"/>
      <c r="AO130" s="21"/>
      <c r="AP130" s="21"/>
      <c r="AQ130" s="21"/>
      <c r="AR130" s="21"/>
      <c r="AS130" s="200"/>
      <c r="AT130" s="23"/>
      <c r="AU130" s="21"/>
      <c r="AV130" s="21"/>
      <c r="AW130" s="21"/>
      <c r="AX130" s="21"/>
      <c r="AY130" s="21"/>
      <c r="AZ130" s="21"/>
      <c r="BA130" s="21"/>
      <c r="BB130" s="21"/>
      <c r="BC130" s="200"/>
      <c r="BD130" s="182"/>
      <c r="BE130" s="23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13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3"/>
      <c r="AI131" s="23"/>
      <c r="AJ131" s="21"/>
      <c r="AK131" s="200"/>
      <c r="AL131" s="23"/>
      <c r="AM131" s="23"/>
      <c r="AN131" s="21"/>
      <c r="AO131" s="21"/>
      <c r="AP131" s="21"/>
      <c r="AQ131" s="21"/>
      <c r="AR131" s="21"/>
      <c r="AS131" s="200"/>
      <c r="AT131" s="23"/>
      <c r="AU131" s="21"/>
      <c r="AV131" s="21"/>
      <c r="AW131" s="21"/>
      <c r="AX131" s="21"/>
      <c r="AY131" s="21"/>
      <c r="AZ131" s="21"/>
      <c r="BA131" s="21"/>
      <c r="BB131" s="21"/>
      <c r="BC131" s="200"/>
      <c r="BD131" s="182"/>
      <c r="BE131" s="23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80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0"/>
      <c r="BB132" s="20"/>
      <c r="BC132" s="200"/>
      <c r="BD132" s="20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80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80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00"/>
      <c r="BD134" s="2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226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9"/>
      <c r="O135" s="29"/>
      <c r="P135" s="29"/>
      <c r="Q135" s="29"/>
      <c r="R135" s="29"/>
      <c r="S135" s="29"/>
      <c r="T135" s="29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00"/>
      <c r="BD135" s="21"/>
      <c r="BE135" s="200"/>
      <c r="BF135" s="29"/>
      <c r="BG135" s="29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74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9"/>
      <c r="O136" s="29"/>
      <c r="P136" s="29"/>
      <c r="Q136" s="29"/>
      <c r="R136" s="29"/>
      <c r="S136" s="29"/>
      <c r="T136" s="29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0"/>
      <c r="BB136" s="20"/>
      <c r="BC136" s="200"/>
      <c r="BD136" s="20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74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1"/>
      <c r="BE137" s="21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74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1"/>
      <c r="Q138" s="21"/>
      <c r="R138" s="21"/>
      <c r="S138" s="21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00"/>
      <c r="BD138" s="181"/>
      <c r="BE138" s="21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89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81"/>
      <c r="BD139" s="181"/>
      <c r="BE139" s="21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409.6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1"/>
      <c r="AI140" s="20"/>
      <c r="AJ140" s="21"/>
      <c r="AK140" s="200"/>
      <c r="AL140" s="20"/>
      <c r="AM140" s="20"/>
      <c r="AN140" s="21"/>
      <c r="AO140" s="21"/>
      <c r="AP140" s="21"/>
      <c r="AQ140" s="21"/>
      <c r="AR140" s="21"/>
      <c r="AS140" s="200"/>
      <c r="AT140" s="20"/>
      <c r="AU140" s="20"/>
      <c r="AV140" s="21"/>
      <c r="AW140" s="21"/>
      <c r="AX140" s="21"/>
      <c r="AY140" s="21"/>
      <c r="AZ140" s="21"/>
      <c r="BA140" s="21"/>
      <c r="BB140" s="21"/>
      <c r="BC140" s="200"/>
      <c r="BD140" s="20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3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0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0"/>
      <c r="AT141" s="21"/>
      <c r="AU141" s="20"/>
      <c r="AV141" s="21"/>
      <c r="AW141" s="21"/>
      <c r="AX141" s="21"/>
      <c r="AY141" s="21"/>
      <c r="AZ141" s="21"/>
      <c r="BA141" s="21"/>
      <c r="BB141" s="21"/>
      <c r="BC141" s="200"/>
      <c r="BD141" s="18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3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0"/>
      <c r="AT142" s="21"/>
      <c r="AU142" s="20"/>
      <c r="AV142" s="21"/>
      <c r="AW142" s="21"/>
      <c r="AX142" s="21"/>
      <c r="AY142" s="21"/>
      <c r="AZ142" s="21"/>
      <c r="BA142" s="21"/>
      <c r="BB142" s="21"/>
      <c r="BC142" s="200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39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0"/>
      <c r="AT143" s="21"/>
      <c r="AU143" s="20"/>
      <c r="AV143" s="21"/>
      <c r="AW143" s="21"/>
      <c r="AX143" s="21"/>
      <c r="AY143" s="21"/>
      <c r="AZ143" s="21"/>
      <c r="BA143" s="21"/>
      <c r="BB143" s="21"/>
      <c r="BC143" s="200"/>
      <c r="BD143" s="18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3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0"/>
      <c r="AT144" s="21"/>
      <c r="AU144" s="20"/>
      <c r="AV144" s="21"/>
      <c r="AW144" s="21"/>
      <c r="AX144" s="21"/>
      <c r="AY144" s="21"/>
      <c r="AZ144" s="21"/>
      <c r="BA144" s="21"/>
      <c r="BB144" s="21"/>
      <c r="BC144" s="200"/>
      <c r="BD144" s="18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67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1"/>
      <c r="Q145" s="21"/>
      <c r="R145" s="21"/>
      <c r="S145" s="21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0"/>
      <c r="AT145" s="21"/>
      <c r="AU145" s="20"/>
      <c r="AV145" s="21"/>
      <c r="AW145" s="21"/>
      <c r="AX145" s="21"/>
      <c r="AY145" s="21"/>
      <c r="AZ145" s="21"/>
      <c r="BA145" s="21"/>
      <c r="BB145" s="21"/>
      <c r="BC145" s="200"/>
      <c r="BD145" s="20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67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1"/>
      <c r="Q146" s="21"/>
      <c r="R146" s="21"/>
      <c r="S146" s="21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0"/>
      <c r="AT146" s="21"/>
      <c r="AU146" s="20"/>
      <c r="AV146" s="21"/>
      <c r="AW146" s="21"/>
      <c r="AX146" s="21"/>
      <c r="AY146" s="21"/>
      <c r="AZ146" s="21"/>
      <c r="BA146" s="21"/>
      <c r="BB146" s="21"/>
      <c r="BC146" s="200"/>
      <c r="BD146" s="181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79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4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00"/>
      <c r="BD148" s="2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49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81"/>
      <c r="BD149" s="181"/>
      <c r="BE149" s="21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07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00"/>
      <c r="BD150" s="2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0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00"/>
      <c r="BD151" s="18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5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0"/>
      <c r="BB152" s="21"/>
      <c r="BC152" s="200"/>
      <c r="BD152" s="21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5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0"/>
      <c r="Q153" s="20"/>
      <c r="R153" s="20"/>
      <c r="S153" s="20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81"/>
      <c r="BD153" s="181"/>
      <c r="BE153" s="21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5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81"/>
      <c r="BD154" s="181"/>
      <c r="BE154" s="21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93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00"/>
      <c r="BD155" s="21"/>
      <c r="BE155" s="21"/>
      <c r="BF155" s="21"/>
      <c r="BG155" s="20"/>
      <c r="BH155" s="23"/>
      <c r="BI155" s="20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93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0"/>
      <c r="BD156" s="21"/>
      <c r="BE156" s="21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9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20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9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18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00"/>
      <c r="BD158" s="181"/>
      <c r="BE158" s="21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0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200"/>
      <c r="AL159" s="20"/>
      <c r="AM159" s="20"/>
      <c r="AN159" s="21"/>
      <c r="AO159" s="21"/>
      <c r="AP159" s="21"/>
      <c r="AQ159" s="21"/>
      <c r="AR159" s="21"/>
      <c r="AS159" s="200"/>
      <c r="AT159" s="20"/>
      <c r="AU159" s="21"/>
      <c r="AV159" s="21"/>
      <c r="AW159" s="21"/>
      <c r="AX159" s="21"/>
      <c r="AY159" s="21"/>
      <c r="AZ159" s="21"/>
      <c r="BA159" s="21"/>
      <c r="BB159" s="21"/>
      <c r="BC159" s="200"/>
      <c r="BD159" s="21"/>
      <c r="BE159" s="21"/>
      <c r="BF159" s="21"/>
      <c r="BG159" s="20"/>
      <c r="BH159" s="23"/>
      <c r="BI159" s="20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0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200"/>
      <c r="AL160" s="20"/>
      <c r="AM160" s="20"/>
      <c r="AN160" s="21"/>
      <c r="AO160" s="21"/>
      <c r="AP160" s="21"/>
      <c r="AQ160" s="21"/>
      <c r="AR160" s="21"/>
      <c r="AS160" s="200"/>
      <c r="AT160" s="20"/>
      <c r="AU160" s="21"/>
      <c r="AV160" s="21"/>
      <c r="AW160" s="21"/>
      <c r="AX160" s="21"/>
      <c r="AY160" s="21"/>
      <c r="AZ160" s="21"/>
      <c r="BA160" s="21"/>
      <c r="BB160" s="21"/>
      <c r="BC160" s="200"/>
      <c r="BD160" s="181"/>
      <c r="BE160" s="21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4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20"/>
      <c r="BE161" s="20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47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0"/>
      <c r="O162" s="20"/>
      <c r="P162" s="21"/>
      <c r="Q162" s="21"/>
      <c r="R162" s="21"/>
      <c r="S162" s="21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181"/>
      <c r="BE162" s="20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47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1"/>
      <c r="BE163" s="20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181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2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4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18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21"/>
      <c r="BE167" s="20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47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181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93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2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93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18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93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93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81"/>
      <c r="BD172" s="181"/>
      <c r="BE172" s="21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39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00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21"/>
      <c r="BE173" s="20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239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00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0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40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0"/>
      <c r="P175" s="21"/>
      <c r="Q175" s="21"/>
      <c r="R175" s="20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00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21"/>
      <c r="BE175" s="21"/>
      <c r="BF175" s="20"/>
      <c r="BG175" s="20"/>
      <c r="BH175" s="23"/>
      <c r="BI175" s="23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229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0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22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0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22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0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22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0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4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40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0"/>
      <c r="P181" s="21"/>
      <c r="Q181" s="21"/>
      <c r="R181" s="20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3"/>
      <c r="BE181" s="23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409.6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8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3"/>
      <c r="BE184" s="23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221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"/>
      <c r="BB185" s="20"/>
      <c r="BC185" s="200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5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0"/>
      <c r="P186" s="21"/>
      <c r="Q186" s="21"/>
      <c r="R186" s="20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0"/>
      <c r="BB186" s="20"/>
      <c r="BC186" s="200"/>
      <c r="BD186" s="23"/>
      <c r="BE186" s="23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1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16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0"/>
      <c r="P188" s="21"/>
      <c r="Q188" s="21"/>
      <c r="R188" s="20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7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0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7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0"/>
      <c r="P190" s="21"/>
      <c r="Q190" s="21"/>
      <c r="R190" s="20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7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0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3"/>
      <c r="BE191" s="23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22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1"/>
      <c r="Q192" s="21"/>
      <c r="R192" s="21"/>
      <c r="S192" s="21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0"/>
      <c r="BE192" s="20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5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1"/>
      <c r="Q193" s="21"/>
      <c r="R193" s="21"/>
      <c r="S193" s="21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3"/>
      <c r="BE193" s="23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69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0"/>
      <c r="O194" s="20"/>
      <c r="P194" s="21"/>
      <c r="Q194" s="21"/>
      <c r="R194" s="21"/>
      <c r="S194" s="21"/>
      <c r="T194" s="20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1"/>
      <c r="AM194" s="20"/>
      <c r="AN194" s="21"/>
      <c r="AO194" s="21"/>
      <c r="AP194" s="21"/>
      <c r="AQ194" s="21"/>
      <c r="AR194" s="21"/>
      <c r="AS194" s="200"/>
      <c r="AT194" s="21"/>
      <c r="AU194" s="21"/>
      <c r="AV194" s="21"/>
      <c r="AW194" s="21"/>
      <c r="AX194" s="21"/>
      <c r="AY194" s="21"/>
      <c r="AZ194" s="21"/>
      <c r="BA194" s="20"/>
      <c r="BB194" s="20"/>
      <c r="BC194" s="200"/>
      <c r="BD194" s="20"/>
      <c r="BE194" s="20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7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1"/>
      <c r="Q195" s="21"/>
      <c r="R195" s="21"/>
      <c r="S195" s="21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0"/>
      <c r="BB195" s="20"/>
      <c r="BC195" s="200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7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0"/>
      <c r="BB196" s="20"/>
      <c r="BC196" s="200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0"/>
      <c r="BB197" s="20"/>
      <c r="BC197" s="200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0"/>
      <c r="BB198" s="20"/>
      <c r="BC198" s="200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0"/>
      <c r="BB199" s="20"/>
      <c r="BC199" s="200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1"/>
      <c r="BE200" s="21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7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75"/>
      <c r="J202" s="18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0"/>
      <c r="BB202" s="21"/>
      <c r="BC202" s="20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21"/>
      <c r="BE203" s="21"/>
      <c r="BF203" s="20"/>
      <c r="BG203" s="20"/>
      <c r="BH203" s="23"/>
      <c r="BI203" s="20"/>
      <c r="BJ203" s="23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9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182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97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0"/>
      <c r="N205" s="21"/>
      <c r="O205" s="20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0"/>
      <c r="BD205" s="182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97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0"/>
      <c r="N206" s="23"/>
      <c r="O206" s="20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182"/>
      <c r="BE206" s="23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7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0"/>
      <c r="BB207" s="21"/>
      <c r="BC207" s="20"/>
      <c r="BD207" s="23"/>
      <c r="BE207" s="23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21"/>
      <c r="BE208" s="21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182"/>
      <c r="BE209" s="23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9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18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9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182"/>
      <c r="BE213" s="23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5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200"/>
      <c r="AL214" s="23"/>
      <c r="AM214" s="23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21"/>
      <c r="BE214" s="20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52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200"/>
      <c r="AL215" s="23"/>
      <c r="AM215" s="23"/>
      <c r="AN215" s="21"/>
      <c r="AO215" s="21"/>
      <c r="AP215" s="21"/>
      <c r="AQ215" s="21"/>
      <c r="AR215" s="21"/>
      <c r="AS215" s="18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181"/>
      <c r="BE215" s="21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2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3"/>
      <c r="AJ216" s="21"/>
      <c r="AK216" s="200"/>
      <c r="AL216" s="23"/>
      <c r="AM216" s="23"/>
      <c r="AN216" s="21"/>
      <c r="AO216" s="21"/>
      <c r="AP216" s="21"/>
      <c r="AQ216" s="21"/>
      <c r="AR216" s="21"/>
      <c r="AS216" s="18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200"/>
      <c r="BE216" s="20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0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0"/>
      <c r="AJ217" s="21"/>
      <c r="AK217" s="200"/>
      <c r="AL217" s="23"/>
      <c r="AM217" s="20"/>
      <c r="AN217" s="21"/>
      <c r="AO217" s="20"/>
      <c r="AP217" s="23"/>
      <c r="AQ217" s="20"/>
      <c r="AR217" s="21"/>
      <c r="AS217" s="200"/>
      <c r="AT217" s="23"/>
      <c r="AU217" s="21"/>
      <c r="AV217" s="21"/>
      <c r="AW217" s="21"/>
      <c r="AX217" s="21"/>
      <c r="AY217" s="21"/>
      <c r="AZ217" s="21"/>
      <c r="BA217" s="21"/>
      <c r="BB217" s="21"/>
      <c r="BC217" s="20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36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18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36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18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181"/>
      <c r="BE219" s="21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36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0"/>
      <c r="O220" s="20"/>
      <c r="P220" s="20"/>
      <c r="Q220" s="20"/>
      <c r="R220" s="20"/>
      <c r="S220" s="20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18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1"/>
      <c r="BE220" s="21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36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0"/>
      <c r="M221" s="20"/>
      <c r="N221" s="23"/>
      <c r="O221" s="20"/>
      <c r="P221" s="20"/>
      <c r="Q221" s="20"/>
      <c r="R221" s="20"/>
      <c r="S221" s="20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18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181"/>
      <c r="BE221" s="21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209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18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1"/>
      <c r="BE222" s="20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54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18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00"/>
      <c r="BE223" s="20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49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18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5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5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18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200"/>
      <c r="BE226" s="20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92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1"/>
      <c r="AI227" s="20"/>
      <c r="AJ227" s="21"/>
      <c r="AK227" s="200"/>
      <c r="AL227" s="21"/>
      <c r="AM227" s="20"/>
      <c r="AN227" s="21"/>
      <c r="AO227" s="21"/>
      <c r="AP227" s="21"/>
      <c r="AQ227" s="21"/>
      <c r="AR227" s="21"/>
      <c r="AS227" s="200"/>
      <c r="AT227" s="21"/>
      <c r="AU227" s="21"/>
      <c r="AV227" s="21"/>
      <c r="AW227" s="21"/>
      <c r="AX227" s="21"/>
      <c r="AY227" s="21"/>
      <c r="AZ227" s="21"/>
      <c r="BA227" s="20"/>
      <c r="BB227" s="21"/>
      <c r="BC227" s="20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29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0"/>
      <c r="O228" s="20"/>
      <c r="P228" s="20"/>
      <c r="Q228" s="20"/>
      <c r="R228" s="20"/>
      <c r="S228" s="20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1"/>
      <c r="AI228" s="20"/>
      <c r="AJ228" s="21"/>
      <c r="AK228" s="200"/>
      <c r="AL228" s="21"/>
      <c r="AM228" s="20"/>
      <c r="AN228" s="21"/>
      <c r="AO228" s="21"/>
      <c r="AP228" s="21"/>
      <c r="AQ228" s="21"/>
      <c r="AR228" s="21"/>
      <c r="AS228" s="200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1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5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200"/>
      <c r="AL229" s="20"/>
      <c r="AM229" s="20"/>
      <c r="AN229" s="21"/>
      <c r="AO229" s="21"/>
      <c r="AP229" s="21"/>
      <c r="AQ229" s="21"/>
      <c r="AR229" s="21"/>
      <c r="AS229" s="200"/>
      <c r="AT229" s="20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5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200"/>
      <c r="AL230" s="20"/>
      <c r="AM230" s="20"/>
      <c r="AN230" s="21"/>
      <c r="AO230" s="21"/>
      <c r="AP230" s="21"/>
      <c r="AQ230" s="21"/>
      <c r="AR230" s="21"/>
      <c r="AS230" s="200"/>
      <c r="AT230" s="20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1"/>
      <c r="BE230" s="20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5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200"/>
      <c r="AL231" s="20"/>
      <c r="AM231" s="20"/>
      <c r="AN231" s="21"/>
      <c r="AO231" s="21"/>
      <c r="AP231" s="21"/>
      <c r="AQ231" s="21"/>
      <c r="AR231" s="21"/>
      <c r="AS231" s="200"/>
      <c r="AT231" s="20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3"/>
      <c r="BE231" s="23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200"/>
      <c r="AL232" s="20"/>
      <c r="AM232" s="20"/>
      <c r="AN232" s="21"/>
      <c r="AO232" s="21"/>
      <c r="AP232" s="21"/>
      <c r="AQ232" s="21"/>
      <c r="AR232" s="21"/>
      <c r="AS232" s="200"/>
      <c r="AT232" s="20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1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200"/>
      <c r="AL233" s="20"/>
      <c r="AM233" s="20"/>
      <c r="AN233" s="21"/>
      <c r="AO233" s="21"/>
      <c r="AP233" s="21"/>
      <c r="AQ233" s="21"/>
      <c r="AR233" s="21"/>
      <c r="AS233" s="200"/>
      <c r="AT233" s="20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200"/>
      <c r="AL234" s="20"/>
      <c r="AM234" s="20"/>
      <c r="AN234" s="21"/>
      <c r="AO234" s="21"/>
      <c r="AP234" s="21"/>
      <c r="AQ234" s="21"/>
      <c r="AR234" s="21"/>
      <c r="AS234" s="200"/>
      <c r="AT234" s="20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5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200"/>
      <c r="AL235" s="20"/>
      <c r="AM235" s="20"/>
      <c r="AN235" s="21"/>
      <c r="AO235" s="21"/>
      <c r="AP235" s="21"/>
      <c r="AQ235" s="21"/>
      <c r="AR235" s="21"/>
      <c r="AS235" s="200"/>
      <c r="AT235" s="20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249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200"/>
      <c r="AL236" s="23"/>
      <c r="AM236" s="23"/>
      <c r="AN236" s="21"/>
      <c r="AO236" s="21"/>
      <c r="AP236" s="21"/>
      <c r="AQ236" s="21"/>
      <c r="AR236" s="21"/>
      <c r="AS236" s="200"/>
      <c r="AT236" s="23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1"/>
      <c r="BE236" s="20"/>
      <c r="BF236" s="21"/>
      <c r="BG236" s="21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2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00"/>
      <c r="AT237" s="20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2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1"/>
      <c r="BE238" s="21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2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0"/>
      <c r="AM239" s="20"/>
      <c r="AN239" s="21"/>
      <c r="AO239" s="21"/>
      <c r="AP239" s="21"/>
      <c r="AQ239" s="21"/>
      <c r="AR239" s="21"/>
      <c r="AS239" s="20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1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2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2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409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200"/>
      <c r="AL242" s="20"/>
      <c r="AM242" s="20"/>
      <c r="AN242" s="21"/>
      <c r="AO242" s="21"/>
      <c r="AP242" s="21"/>
      <c r="AQ242" s="21"/>
      <c r="AR242" s="21"/>
      <c r="AS242" s="200"/>
      <c r="AT242" s="20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237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0"/>
      <c r="BF243" s="20"/>
      <c r="BG243" s="20"/>
      <c r="BH243" s="23"/>
      <c r="BI243" s="20"/>
      <c r="BJ243" s="21"/>
      <c r="BK243" s="20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3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3"/>
      <c r="BE244" s="23"/>
      <c r="BF244" s="20"/>
      <c r="BG244" s="20"/>
      <c r="BH244" s="23"/>
      <c r="BI244" s="20"/>
      <c r="BJ244" s="21"/>
      <c r="BK244" s="20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237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3"/>
      <c r="AM245" s="23"/>
      <c r="AN245" s="21"/>
      <c r="AO245" s="21"/>
      <c r="AP245" s="21"/>
      <c r="AQ245" s="21"/>
      <c r="AR245" s="21"/>
      <c r="AS245" s="200"/>
      <c r="AT245" s="23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3"/>
      <c r="BE245" s="20"/>
      <c r="BF245" s="21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2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2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2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22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25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1"/>
      <c r="BE251" s="21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55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25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1"/>
      <c r="Q253" s="21"/>
      <c r="R253" s="21"/>
      <c r="S253" s="21"/>
      <c r="T253" s="20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0"/>
      <c r="BB253" s="21"/>
      <c r="BC253" s="200"/>
      <c r="BD253" s="21"/>
      <c r="BE253" s="21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0"/>
      <c r="Q254" s="20"/>
      <c r="R254" s="20"/>
      <c r="S254" s="20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294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3"/>
      <c r="AI256" s="23"/>
      <c r="AJ256" s="21"/>
      <c r="AK256" s="200"/>
      <c r="AL256" s="23"/>
      <c r="AM256" s="23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42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0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42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87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0"/>
      <c r="AP259" s="23"/>
      <c r="AQ259" s="20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3"/>
      <c r="BC259" s="20"/>
      <c r="BD259" s="23"/>
      <c r="BE259" s="20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87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0"/>
      <c r="BB260" s="20"/>
      <c r="BC260" s="200"/>
      <c r="BD260" s="182"/>
      <c r="BE260" s="20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87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0"/>
      <c r="O261" s="20"/>
      <c r="P261" s="20"/>
      <c r="Q261" s="20"/>
      <c r="R261" s="20"/>
      <c r="S261" s="20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0"/>
      <c r="BB261" s="20"/>
      <c r="BC261" s="200"/>
      <c r="BD261" s="182"/>
      <c r="BE261" s="20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87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87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00"/>
      <c r="BE263" s="20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349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00"/>
      <c r="BE264" s="20"/>
      <c r="BF264" s="20"/>
      <c r="BG264" s="20"/>
      <c r="BH264" s="23"/>
      <c r="BI264" s="23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67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181"/>
      <c r="AL265" s="21"/>
      <c r="AM265" s="21"/>
      <c r="AN265" s="21"/>
      <c r="AO265" s="21"/>
      <c r="AP265" s="21"/>
      <c r="AQ265" s="21"/>
      <c r="AR265" s="21"/>
      <c r="AS265" s="18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00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409.6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3"/>
      <c r="AI266" s="20"/>
      <c r="AJ266" s="21"/>
      <c r="AK266" s="200"/>
      <c r="AL266" s="23"/>
      <c r="AM266" s="20"/>
      <c r="AN266" s="23"/>
      <c r="AO266" s="20"/>
      <c r="AP266" s="21"/>
      <c r="AQ266" s="21"/>
      <c r="AR266" s="21"/>
      <c r="AS266" s="200"/>
      <c r="AT266" s="23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3"/>
      <c r="BE266" s="20"/>
      <c r="BF266" s="23"/>
      <c r="BG266" s="20"/>
      <c r="BH266" s="23"/>
      <c r="BI266" s="20"/>
      <c r="BJ266" s="23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34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0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3"/>
      <c r="AI267" s="20"/>
      <c r="AJ267" s="21"/>
      <c r="AK267" s="200"/>
      <c r="AL267" s="20"/>
      <c r="AM267" s="20"/>
      <c r="AN267" s="21"/>
      <c r="AO267" s="21"/>
      <c r="AP267" s="21"/>
      <c r="AQ267" s="21"/>
      <c r="AR267" s="21"/>
      <c r="AS267" s="200"/>
      <c r="AT267" s="20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3"/>
      <c r="BE267" s="20"/>
      <c r="BF267" s="23"/>
      <c r="BG267" s="20"/>
      <c r="BH267" s="23"/>
      <c r="BI267" s="20"/>
      <c r="BJ267" s="23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4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0"/>
      <c r="AJ268" s="21"/>
      <c r="AK268" s="200"/>
      <c r="AL268" s="20"/>
      <c r="AM268" s="20"/>
      <c r="AN268" s="21"/>
      <c r="AO268" s="21"/>
      <c r="AP268" s="21"/>
      <c r="AQ268" s="21"/>
      <c r="AR268" s="21"/>
      <c r="AS268" s="200"/>
      <c r="AT268" s="20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3"/>
      <c r="BE268" s="20"/>
      <c r="BF268" s="23"/>
      <c r="BG268" s="20"/>
      <c r="BH268" s="23"/>
      <c r="BI268" s="20"/>
      <c r="BJ268" s="23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4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0"/>
      <c r="O269" s="20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0"/>
      <c r="AJ269" s="21"/>
      <c r="AK269" s="200"/>
      <c r="AL269" s="20"/>
      <c r="AM269" s="20"/>
      <c r="AN269" s="21"/>
      <c r="AO269" s="21"/>
      <c r="AP269" s="21"/>
      <c r="AQ269" s="21"/>
      <c r="AR269" s="21"/>
      <c r="AS269" s="200"/>
      <c r="AT269" s="20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0"/>
      <c r="BF269" s="23"/>
      <c r="BG269" s="20"/>
      <c r="BH269" s="23"/>
      <c r="BI269" s="20"/>
      <c r="BJ269" s="23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0"/>
      <c r="P270" s="20"/>
      <c r="Q270" s="20"/>
      <c r="R270" s="20"/>
      <c r="S270" s="20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0"/>
      <c r="AJ270" s="21"/>
      <c r="AK270" s="200"/>
      <c r="AL270" s="20"/>
      <c r="AM270" s="20"/>
      <c r="AN270" s="21"/>
      <c r="AO270" s="21"/>
      <c r="AP270" s="21"/>
      <c r="AQ270" s="21"/>
      <c r="AR270" s="21"/>
      <c r="AS270" s="200"/>
      <c r="AT270" s="20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0"/>
      <c r="BF270" s="23"/>
      <c r="BG270" s="20"/>
      <c r="BH270" s="23"/>
      <c r="BI270" s="20"/>
      <c r="BJ270" s="23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4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0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0"/>
      <c r="AJ271" s="21"/>
      <c r="AK271" s="200"/>
      <c r="AL271" s="20"/>
      <c r="AM271" s="20"/>
      <c r="AN271" s="21"/>
      <c r="AO271" s="21"/>
      <c r="AP271" s="21"/>
      <c r="AQ271" s="21"/>
      <c r="AR271" s="21"/>
      <c r="AS271" s="200"/>
      <c r="AT271" s="20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0"/>
      <c r="BF271" s="23"/>
      <c r="BG271" s="20"/>
      <c r="BH271" s="23"/>
      <c r="BI271" s="20"/>
      <c r="BJ271" s="23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409.6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3"/>
      <c r="AI272" s="23"/>
      <c r="AJ272" s="21"/>
      <c r="AK272" s="200"/>
      <c r="AL272" s="23"/>
      <c r="AM272" s="23"/>
      <c r="AN272" s="21"/>
      <c r="AO272" s="21"/>
      <c r="AP272" s="21"/>
      <c r="AQ272" s="21"/>
      <c r="AR272" s="21"/>
      <c r="AS272" s="200"/>
      <c r="AT272" s="23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3"/>
      <c r="BE272" s="23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00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00"/>
      <c r="BE274" s="20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34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0"/>
      <c r="P275" s="20"/>
      <c r="Q275" s="20"/>
      <c r="R275" s="20"/>
      <c r="S275" s="20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00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00"/>
      <c r="BE276" s="20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40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0"/>
      <c r="AJ277" s="23"/>
      <c r="AK277" s="20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3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2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0"/>
      <c r="O278" s="20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00"/>
      <c r="BE278" s="20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32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00"/>
      <c r="BE279" s="20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69.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00"/>
      <c r="BE281" s="20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6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3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62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0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00"/>
      <c r="BE283" s="20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40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3"/>
      <c r="BE284" s="23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5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86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00"/>
      <c r="BE286" s="20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7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7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182"/>
      <c r="BE288" s="23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244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83"/>
      <c r="BD289" s="23"/>
      <c r="BE289" s="23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244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0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182"/>
      <c r="BE290" s="23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231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3"/>
      <c r="BE291" s="23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231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0"/>
      <c r="Q292" s="21"/>
      <c r="R292" s="20"/>
      <c r="S292" s="21"/>
      <c r="T292" s="20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0"/>
      <c r="AP292" s="20"/>
      <c r="AQ292" s="20"/>
      <c r="AR292" s="21"/>
      <c r="AS292" s="21"/>
      <c r="AT292" s="21"/>
      <c r="AU292" s="21"/>
      <c r="AV292" s="21"/>
      <c r="AW292" s="21"/>
      <c r="AX292" s="21"/>
      <c r="AY292" s="21"/>
      <c r="AZ292" s="21"/>
      <c r="BA292" s="20"/>
      <c r="BB292" s="20"/>
      <c r="BC292" s="2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5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0"/>
      <c r="Q293" s="21"/>
      <c r="R293" s="20"/>
      <c r="S293" s="21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00"/>
      <c r="BE293" s="20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59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00"/>
      <c r="BE294" s="20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408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0"/>
      <c r="AI295" s="20"/>
      <c r="AJ295" s="21"/>
      <c r="AK295" s="200"/>
      <c r="AL295" s="21"/>
      <c r="AM295" s="20"/>
      <c r="AN295" s="21"/>
      <c r="AO295" s="20"/>
      <c r="AP295" s="21"/>
      <c r="AQ295" s="21"/>
      <c r="AR295" s="21"/>
      <c r="AS295" s="200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1"/>
      <c r="BE295" s="20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38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0"/>
      <c r="O296" s="20"/>
      <c r="P296" s="21"/>
      <c r="Q296" s="21"/>
      <c r="R296" s="21"/>
      <c r="S296" s="21"/>
      <c r="T296" s="20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18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00"/>
      <c r="BE296" s="20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3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18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00"/>
      <c r="BE297" s="20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13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18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00"/>
      <c r="BE298" s="20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3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18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38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18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282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1"/>
      <c r="AI301" s="20"/>
      <c r="AJ301" s="21"/>
      <c r="AK301" s="200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0"/>
      <c r="BB301" s="20"/>
      <c r="BC301" s="20"/>
      <c r="BD301" s="23"/>
      <c r="BE301" s="23"/>
      <c r="BF301" s="20"/>
      <c r="BG301" s="20"/>
      <c r="BH301" s="21"/>
      <c r="BI301" s="20"/>
      <c r="BJ301" s="23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37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3"/>
      <c r="BE302" s="23"/>
      <c r="BF302" s="20"/>
      <c r="BG302" s="20"/>
      <c r="BH302" s="23"/>
      <c r="BI302" s="20"/>
      <c r="BJ302" s="23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22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3"/>
      <c r="BE303" s="23"/>
      <c r="BF303" s="20"/>
      <c r="BG303" s="20"/>
      <c r="BH303" s="23"/>
      <c r="BI303" s="20"/>
      <c r="BJ303" s="23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2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199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23"/>
      <c r="BE304" s="23"/>
      <c r="BF304" s="20"/>
      <c r="BG304" s="20"/>
      <c r="BH304" s="23"/>
      <c r="BI304" s="20"/>
      <c r="BJ304" s="23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22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3"/>
      <c r="BE305" s="23"/>
      <c r="BF305" s="20"/>
      <c r="BG305" s="20"/>
      <c r="BH305" s="23"/>
      <c r="BI305" s="20"/>
      <c r="BJ305" s="23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8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1"/>
      <c r="BE306" s="21"/>
      <c r="BF306" s="20"/>
      <c r="BG306" s="20"/>
      <c r="BH306" s="23"/>
      <c r="BI306" s="20"/>
      <c r="BJ306" s="23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8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3"/>
      <c r="BE307" s="23"/>
      <c r="BF307" s="20"/>
      <c r="BG307" s="20"/>
      <c r="BH307" s="23"/>
      <c r="BI307" s="20"/>
      <c r="BJ307" s="23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409.6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3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04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0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0"/>
      <c r="BE309" s="20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01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181"/>
      <c r="AL310" s="21"/>
      <c r="AM310" s="21"/>
      <c r="AN310" s="21"/>
      <c r="AO310" s="21"/>
      <c r="AP310" s="21"/>
      <c r="AQ310" s="21"/>
      <c r="AR310" s="21"/>
      <c r="AS310" s="181"/>
      <c r="AT310" s="21"/>
      <c r="AU310" s="181"/>
      <c r="AV310" s="21"/>
      <c r="AW310" s="21"/>
      <c r="AX310" s="21"/>
      <c r="AY310" s="21"/>
      <c r="AZ310" s="21"/>
      <c r="BA310" s="21"/>
      <c r="BB310" s="21"/>
      <c r="BC310" s="200"/>
      <c r="BD310" s="2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409.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0"/>
      <c r="AH311" s="21"/>
      <c r="AI311" s="21"/>
      <c r="AJ311" s="21"/>
      <c r="AK311" s="200"/>
      <c r="AL311" s="21"/>
      <c r="AM311" s="20"/>
      <c r="AN311" s="21"/>
      <c r="AO311" s="21"/>
      <c r="AP311" s="21"/>
      <c r="AQ311" s="21"/>
      <c r="AR311" s="21"/>
      <c r="AS311" s="200"/>
      <c r="AT311" s="21"/>
      <c r="AU311" s="181"/>
      <c r="AV311" s="21"/>
      <c r="AW311" s="21"/>
      <c r="AX311" s="21"/>
      <c r="AY311" s="21"/>
      <c r="AZ311" s="21"/>
      <c r="BA311" s="21"/>
      <c r="BB311" s="21"/>
      <c r="BC311" s="200"/>
      <c r="BD311" s="21"/>
      <c r="BE311" s="21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181"/>
      <c r="AL312" s="21"/>
      <c r="AM312" s="21"/>
      <c r="AN312" s="21"/>
      <c r="AO312" s="21"/>
      <c r="AP312" s="21"/>
      <c r="AQ312" s="21"/>
      <c r="AR312" s="21"/>
      <c r="AS312" s="181"/>
      <c r="AT312" s="21"/>
      <c r="AU312" s="181"/>
      <c r="AV312" s="21"/>
      <c r="AW312" s="21"/>
      <c r="AX312" s="21"/>
      <c r="AY312" s="21"/>
      <c r="AZ312" s="21"/>
      <c r="BA312" s="21"/>
      <c r="BB312" s="21"/>
      <c r="BC312" s="200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1"/>
      <c r="AL313" s="21"/>
      <c r="AM313" s="21"/>
      <c r="AN313" s="21"/>
      <c r="AO313" s="21"/>
      <c r="AP313" s="21"/>
      <c r="AQ313" s="21"/>
      <c r="AR313" s="21"/>
      <c r="AS313" s="181"/>
      <c r="AT313" s="21"/>
      <c r="AU313" s="181"/>
      <c r="AV313" s="21"/>
      <c r="AW313" s="21"/>
      <c r="AX313" s="21"/>
      <c r="AY313" s="21"/>
      <c r="AZ313" s="21"/>
      <c r="BA313" s="21"/>
      <c r="BB313" s="21"/>
      <c r="BC313" s="200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1"/>
      <c r="AL314" s="21"/>
      <c r="AM314" s="21"/>
      <c r="AN314" s="21"/>
      <c r="AO314" s="21"/>
      <c r="AP314" s="21"/>
      <c r="AQ314" s="21"/>
      <c r="AR314" s="21"/>
      <c r="AS314" s="181"/>
      <c r="AT314" s="21"/>
      <c r="AU314" s="181"/>
      <c r="AV314" s="21"/>
      <c r="AW314" s="21"/>
      <c r="AX314" s="21"/>
      <c r="AY314" s="21"/>
      <c r="AZ314" s="21"/>
      <c r="BA314" s="21"/>
      <c r="BB314" s="21"/>
      <c r="BC314" s="200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2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1"/>
      <c r="AL315" s="21"/>
      <c r="AM315" s="21"/>
      <c r="AN315" s="21"/>
      <c r="AO315" s="21"/>
      <c r="AP315" s="21"/>
      <c r="AQ315" s="21"/>
      <c r="AR315" s="21"/>
      <c r="AS315" s="181"/>
      <c r="AT315" s="21"/>
      <c r="AU315" s="181"/>
      <c r="AV315" s="21"/>
      <c r="AW315" s="21"/>
      <c r="AX315" s="21"/>
      <c r="AY315" s="21"/>
      <c r="AZ315" s="21"/>
      <c r="BA315" s="21"/>
      <c r="BB315" s="21"/>
      <c r="BC315" s="200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52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181"/>
      <c r="AL316" s="21"/>
      <c r="AM316" s="21"/>
      <c r="AN316" s="21"/>
      <c r="AO316" s="21"/>
      <c r="AP316" s="21"/>
      <c r="AQ316" s="21"/>
      <c r="AR316" s="21"/>
      <c r="AS316" s="181"/>
      <c r="AT316" s="21"/>
      <c r="AU316" s="181"/>
      <c r="AV316" s="21"/>
      <c r="AW316" s="21"/>
      <c r="AX316" s="21"/>
      <c r="AY316" s="21"/>
      <c r="AZ316" s="21"/>
      <c r="BA316" s="21"/>
      <c r="BB316" s="21"/>
      <c r="BC316" s="200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0"/>
      <c r="AH317" s="21"/>
      <c r="AI317" s="21"/>
      <c r="AJ317" s="21"/>
      <c r="AK317" s="200"/>
      <c r="AL317" s="21"/>
      <c r="AM317" s="21"/>
      <c r="AN317" s="21"/>
      <c r="AO317" s="21"/>
      <c r="AP317" s="21"/>
      <c r="AQ317" s="21"/>
      <c r="AR317" s="21"/>
      <c r="AS317" s="200"/>
      <c r="AT317" s="21"/>
      <c r="AU317" s="200"/>
      <c r="AV317" s="23"/>
      <c r="AW317" s="21"/>
      <c r="AX317" s="21"/>
      <c r="AY317" s="21"/>
      <c r="AZ317" s="21"/>
      <c r="BA317" s="21"/>
      <c r="BB317" s="21"/>
      <c r="BC317" s="200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0"/>
      <c r="AH318" s="23"/>
      <c r="AI318" s="20"/>
      <c r="AJ318" s="21"/>
      <c r="AK318" s="200"/>
      <c r="AL318" s="23"/>
      <c r="AM318" s="20"/>
      <c r="AN318" s="21"/>
      <c r="AO318" s="21"/>
      <c r="AP318" s="21"/>
      <c r="AQ318" s="21"/>
      <c r="AR318" s="21"/>
      <c r="AS318" s="200"/>
      <c r="AT318" s="23"/>
      <c r="AU318" s="200"/>
      <c r="AV318" s="23"/>
      <c r="AW318" s="21"/>
      <c r="AX318" s="21"/>
      <c r="AY318" s="21"/>
      <c r="AZ318" s="21"/>
      <c r="BA318" s="21"/>
      <c r="BB318" s="21"/>
      <c r="BC318" s="200"/>
      <c r="BD318" s="2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0"/>
      <c r="AH319" s="23"/>
      <c r="AI319" s="20"/>
      <c r="AJ319" s="21"/>
      <c r="AK319" s="200"/>
      <c r="AL319" s="23"/>
      <c r="AM319" s="20"/>
      <c r="AN319" s="21"/>
      <c r="AO319" s="21"/>
      <c r="AP319" s="21"/>
      <c r="AQ319" s="21"/>
      <c r="AR319" s="21"/>
      <c r="AS319" s="200"/>
      <c r="AT319" s="23"/>
      <c r="AU319" s="200"/>
      <c r="AV319" s="23"/>
      <c r="AW319" s="21"/>
      <c r="AX319" s="21"/>
      <c r="AY319" s="21"/>
      <c r="AZ319" s="21"/>
      <c r="BA319" s="21"/>
      <c r="BB319" s="21"/>
      <c r="BC319" s="200"/>
      <c r="BD319" s="2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3"/>
      <c r="AI320" s="20"/>
      <c r="AJ320" s="21"/>
      <c r="AK320" s="200"/>
      <c r="AL320" s="23"/>
      <c r="AM320" s="20"/>
      <c r="AN320" s="21"/>
      <c r="AO320" s="21"/>
      <c r="AP320" s="21"/>
      <c r="AQ320" s="21"/>
      <c r="AR320" s="21"/>
      <c r="AS320" s="200"/>
      <c r="AT320" s="23"/>
      <c r="AU320" s="200"/>
      <c r="AV320" s="23"/>
      <c r="AW320" s="21"/>
      <c r="AX320" s="21"/>
      <c r="AY320" s="21"/>
      <c r="AZ320" s="21"/>
      <c r="BA320" s="21"/>
      <c r="BB320" s="21"/>
      <c r="BC320" s="200"/>
      <c r="BD320" s="2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0"/>
      <c r="AH321" s="23"/>
      <c r="AI321" s="20"/>
      <c r="AJ321" s="21"/>
      <c r="AK321" s="200"/>
      <c r="AL321" s="23"/>
      <c r="AM321" s="20"/>
      <c r="AN321" s="21"/>
      <c r="AO321" s="21"/>
      <c r="AP321" s="21"/>
      <c r="AQ321" s="21"/>
      <c r="AR321" s="21"/>
      <c r="AS321" s="200"/>
      <c r="AT321" s="23"/>
      <c r="AU321" s="200"/>
      <c r="AV321" s="23"/>
      <c r="AW321" s="21"/>
      <c r="AX321" s="21"/>
      <c r="AY321" s="21"/>
      <c r="AZ321" s="21"/>
      <c r="BA321" s="21"/>
      <c r="BB321" s="21"/>
      <c r="BC321" s="200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349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0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0"/>
      <c r="AH322" s="23"/>
      <c r="AI322" s="23"/>
      <c r="AJ322" s="21"/>
      <c r="AK322" s="200"/>
      <c r="AL322" s="20"/>
      <c r="AM322" s="20"/>
      <c r="AN322" s="21"/>
      <c r="AO322" s="21"/>
      <c r="AP322" s="21"/>
      <c r="AQ322" s="21"/>
      <c r="AR322" s="21"/>
      <c r="AS322" s="200"/>
      <c r="AT322" s="23"/>
      <c r="AU322" s="200"/>
      <c r="AV322" s="20"/>
      <c r="AW322" s="21"/>
      <c r="AX322" s="21"/>
      <c r="AY322" s="21"/>
      <c r="AZ322" s="21"/>
      <c r="BA322" s="21"/>
      <c r="BB322" s="21"/>
      <c r="BC322" s="200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237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0"/>
      <c r="O323" s="20"/>
      <c r="P323" s="23"/>
      <c r="Q323" s="23"/>
      <c r="R323" s="20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0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409.6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0"/>
      <c r="BB324" s="20"/>
      <c r="BC324" s="200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80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00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80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0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80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00"/>
      <c r="BD327" s="21"/>
      <c r="BE327" s="20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80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0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409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21"/>
      <c r="BE329" s="21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44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336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0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0"/>
      <c r="BD331" s="182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20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229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21"/>
      <c r="BE334" s="21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181"/>
      <c r="AL335" s="21"/>
      <c r="AM335" s="21"/>
      <c r="AN335" s="21"/>
      <c r="AO335" s="21"/>
      <c r="AP335" s="21"/>
      <c r="AQ335" s="21"/>
      <c r="AR335" s="21"/>
      <c r="AS335" s="18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4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3"/>
      <c r="AI336" s="23"/>
      <c r="AJ336" s="21"/>
      <c r="AK336" s="200"/>
      <c r="AL336" s="23"/>
      <c r="AM336" s="20"/>
      <c r="AN336" s="21"/>
      <c r="AO336" s="21"/>
      <c r="AP336" s="21"/>
      <c r="AQ336" s="21"/>
      <c r="AR336" s="21"/>
      <c r="AS336" s="200"/>
      <c r="AT336" s="23"/>
      <c r="AU336" s="21"/>
      <c r="AV336" s="21"/>
      <c r="AW336" s="21"/>
      <c r="AX336" s="21"/>
      <c r="AY336" s="21"/>
      <c r="AZ336" s="21"/>
      <c r="BA336" s="21"/>
      <c r="BB336" s="21"/>
      <c r="BC336" s="200"/>
      <c r="BD336" s="21"/>
      <c r="BE336" s="21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0"/>
      <c r="AH337" s="23"/>
      <c r="AI337" s="23"/>
      <c r="AJ337" s="21"/>
      <c r="AK337" s="200"/>
      <c r="AL337" s="23"/>
      <c r="AM337" s="20"/>
      <c r="AN337" s="21"/>
      <c r="AO337" s="21"/>
      <c r="AP337" s="21"/>
      <c r="AQ337" s="21"/>
      <c r="AR337" s="21"/>
      <c r="AS337" s="200"/>
      <c r="AT337" s="23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234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21"/>
      <c r="BE338" s="21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47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409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2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409.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44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182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4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21"/>
      <c r="BE344" s="20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4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182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01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0"/>
      <c r="BB346" s="20"/>
      <c r="BC346" s="200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2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24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59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9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409.6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21"/>
      <c r="BE351" s="21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4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23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21"/>
      <c r="BE353" s="21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74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2"/>
      <c r="BE354" s="20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9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0"/>
      <c r="BB355" s="20"/>
      <c r="BC355" s="20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9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24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3"/>
      <c r="O358" s="23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23"/>
      <c r="BE358" s="23"/>
      <c r="BF358" s="20"/>
      <c r="BG358" s="20"/>
      <c r="BH358" s="23"/>
      <c r="BI358" s="20"/>
      <c r="BJ358" s="23"/>
      <c r="BK358" s="20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27.2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0"/>
      <c r="AP359" s="23"/>
      <c r="AQ359" s="20"/>
      <c r="AR359" s="21"/>
      <c r="AS359" s="21"/>
      <c r="AT359" s="21"/>
      <c r="AU359" s="21"/>
      <c r="AV359" s="21"/>
      <c r="AW359" s="21"/>
      <c r="AX359" s="21"/>
      <c r="AY359" s="21"/>
      <c r="AZ359" s="21"/>
      <c r="BA359" s="20"/>
      <c r="BB359" s="21"/>
      <c r="BC359" s="200"/>
      <c r="BD359" s="21"/>
      <c r="BE359" s="21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50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0"/>
      <c r="O360" s="20"/>
      <c r="P360" s="20"/>
      <c r="Q360" s="20"/>
      <c r="R360" s="20"/>
      <c r="S360" s="20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0"/>
      <c r="AP360" s="23"/>
      <c r="AQ360" s="20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"/>
      <c r="BB360" s="20"/>
      <c r="BC360" s="20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42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0"/>
      <c r="AP361" s="23"/>
      <c r="AQ361" s="20"/>
      <c r="AR361" s="21"/>
      <c r="AS361" s="21"/>
      <c r="AT361" s="21"/>
      <c r="AU361" s="21"/>
      <c r="AV361" s="21"/>
      <c r="AW361" s="21"/>
      <c r="AX361" s="21"/>
      <c r="AY361" s="21"/>
      <c r="AZ361" s="21"/>
      <c r="BA361" s="20"/>
      <c r="BB361" s="20"/>
      <c r="BC361" s="200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00"/>
      <c r="AT362" s="20"/>
      <c r="AU362" s="21"/>
      <c r="AV362" s="21"/>
      <c r="AW362" s="21"/>
      <c r="AX362" s="21"/>
      <c r="AY362" s="21"/>
      <c r="AZ362" s="21"/>
      <c r="BA362" s="21"/>
      <c r="BB362" s="21"/>
      <c r="BC362" s="20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29"/>
      <c r="M363" s="2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30"/>
      <c r="M364" s="20"/>
      <c r="N364" s="20"/>
      <c r="O364" s="20"/>
      <c r="P364" s="20"/>
      <c r="Q364" s="20"/>
      <c r="R364" s="20"/>
      <c r="S364" s="20"/>
      <c r="T364" s="20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409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21"/>
      <c r="BE365" s="21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6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409.6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21"/>
      <c r="BE367" s="21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52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09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21"/>
      <c r="BE369" s="21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209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181"/>
      <c r="AL370" s="21"/>
      <c r="AM370" s="21"/>
      <c r="AN370" s="21"/>
      <c r="AO370" s="21"/>
      <c r="AP370" s="21"/>
      <c r="AQ370" s="21"/>
      <c r="AR370" s="21"/>
      <c r="AS370" s="18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89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0"/>
      <c r="AH371" s="23"/>
      <c r="AI371" s="23"/>
      <c r="AJ371" s="21"/>
      <c r="AK371" s="200"/>
      <c r="AL371" s="20"/>
      <c r="AM371" s="20"/>
      <c r="AN371" s="21"/>
      <c r="AO371" s="21"/>
      <c r="AP371" s="21"/>
      <c r="AQ371" s="21"/>
      <c r="AR371" s="21"/>
      <c r="AS371" s="200"/>
      <c r="AT371" s="23"/>
      <c r="AU371" s="21"/>
      <c r="AV371" s="21"/>
      <c r="AW371" s="21"/>
      <c r="AX371" s="21"/>
      <c r="AY371" s="21"/>
      <c r="AZ371" s="21"/>
      <c r="BA371" s="21"/>
      <c r="BB371" s="21"/>
      <c r="BC371" s="200"/>
      <c r="BD371" s="21"/>
      <c r="BE371" s="21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89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0"/>
      <c r="AH372" s="23"/>
      <c r="AI372" s="23"/>
      <c r="AJ372" s="21"/>
      <c r="AK372" s="200"/>
      <c r="AL372" s="20"/>
      <c r="AM372" s="20"/>
      <c r="AN372" s="21"/>
      <c r="AO372" s="21"/>
      <c r="AP372" s="21"/>
      <c r="AQ372" s="21"/>
      <c r="AR372" s="21"/>
      <c r="AS372" s="200"/>
      <c r="AT372" s="23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04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21"/>
      <c r="BE373" s="21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47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2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0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0"/>
      <c r="N376" s="20"/>
      <c r="O376" s="20"/>
      <c r="P376" s="20"/>
      <c r="Q376" s="20"/>
      <c r="R376" s="20"/>
      <c r="S376" s="20"/>
      <c r="T376" s="20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409.6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0"/>
      <c r="AH378" s="21"/>
      <c r="AI378" s="21"/>
      <c r="AJ378" s="21"/>
      <c r="AK378" s="200"/>
      <c r="AL378" s="21"/>
      <c r="AM378" s="21"/>
      <c r="AN378" s="21"/>
      <c r="AO378" s="21"/>
      <c r="AP378" s="21"/>
      <c r="AQ378" s="21"/>
      <c r="AR378" s="21"/>
      <c r="AS378" s="200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21"/>
      <c r="BE378" s="21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21"/>
      <c r="BE383" s="21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21"/>
      <c r="BE386" s="20"/>
      <c r="BF386" s="20"/>
      <c r="BG386" s="20"/>
      <c r="BH386" s="23"/>
      <c r="BI386" s="20"/>
      <c r="BJ386" s="21"/>
      <c r="BK386" s="21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0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409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0"/>
      <c r="AH389" s="21"/>
      <c r="AI389" s="21"/>
      <c r="AJ389" s="21"/>
      <c r="AK389" s="200"/>
      <c r="AL389" s="21"/>
      <c r="AM389" s="20"/>
      <c r="AN389" s="21"/>
      <c r="AO389" s="21"/>
      <c r="AP389" s="21"/>
      <c r="AQ389" s="21"/>
      <c r="AR389" s="21"/>
      <c r="AS389" s="200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21"/>
      <c r="BE389" s="21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00"/>
      <c r="AL396" s="21"/>
      <c r="AM396" s="20"/>
      <c r="AN396" s="21"/>
      <c r="AO396" s="21"/>
      <c r="AP396" s="21"/>
      <c r="AQ396" s="21"/>
      <c r="AR396" s="21"/>
      <c r="AS396" s="200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21"/>
      <c r="BE396" s="21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0"/>
      <c r="O398" s="20"/>
      <c r="P398" s="20"/>
      <c r="Q398" s="20"/>
      <c r="R398" s="20"/>
      <c r="S398" s="20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209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23"/>
      <c r="BE403" s="23"/>
      <c r="BF403" s="20"/>
      <c r="BG403" s="20"/>
      <c r="BH403" s="23"/>
      <c r="BI403" s="20"/>
      <c r="BJ403" s="23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6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51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0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14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2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409.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0"/>
      <c r="AH407" s="23"/>
      <c r="AI407" s="20"/>
      <c r="AJ407" s="21"/>
      <c r="AK407" s="200"/>
      <c r="AL407" s="23"/>
      <c r="AM407" s="20"/>
      <c r="AN407" s="21"/>
      <c r="AO407" s="21"/>
      <c r="AP407" s="21"/>
      <c r="AQ407" s="21"/>
      <c r="AR407" s="21"/>
      <c r="AS407" s="200"/>
      <c r="AT407" s="23"/>
      <c r="AU407" s="21"/>
      <c r="AV407" s="21"/>
      <c r="AW407" s="21"/>
      <c r="AX407" s="21"/>
      <c r="AY407" s="21"/>
      <c r="AZ407" s="21"/>
      <c r="BA407" s="21"/>
      <c r="BB407" s="21"/>
      <c r="BC407" s="200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26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26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26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66"/>
      <c r="L410" s="66"/>
      <c r="M410" s="66"/>
      <c r="N410" s="28"/>
      <c r="O410" s="66"/>
      <c r="P410" s="66"/>
      <c r="Q410" s="66"/>
      <c r="R410" s="66"/>
      <c r="S410" s="66"/>
      <c r="T410" s="28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26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39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54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18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19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0"/>
      <c r="AH414" s="23"/>
      <c r="AI414" s="23"/>
      <c r="AJ414" s="21"/>
      <c r="AK414" s="200"/>
      <c r="AL414" s="20"/>
      <c r="AM414" s="20"/>
      <c r="AN414" s="21"/>
      <c r="AO414" s="21"/>
      <c r="AP414" s="21"/>
      <c r="AQ414" s="21"/>
      <c r="AR414" s="21"/>
      <c r="AS414" s="200"/>
      <c r="AT414" s="23"/>
      <c r="AU414" s="21"/>
      <c r="AV414" s="21"/>
      <c r="AW414" s="21"/>
      <c r="AX414" s="21"/>
      <c r="AY414" s="21"/>
      <c r="AZ414" s="21"/>
      <c r="BA414" s="21"/>
      <c r="BB414" s="21"/>
      <c r="BC414" s="200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9.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0"/>
      <c r="AH415" s="21"/>
      <c r="AI415" s="21"/>
      <c r="AJ415" s="21"/>
      <c r="AK415" s="200"/>
      <c r="AL415" s="21"/>
      <c r="AM415" s="21"/>
      <c r="AN415" s="21"/>
      <c r="AO415" s="21"/>
      <c r="AP415" s="21"/>
      <c r="AQ415" s="21"/>
      <c r="AR415" s="21"/>
      <c r="AS415" s="200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21"/>
      <c r="BE415" s="21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6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2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1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36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3"/>
      <c r="BE418" s="23"/>
      <c r="BF418" s="20"/>
      <c r="BG418" s="20"/>
      <c r="BH418" s="23"/>
      <c r="BI418" s="20"/>
      <c r="BJ418" s="23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49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11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1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182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89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0"/>
      <c r="BB422" s="20"/>
      <c r="BC422" s="200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94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00"/>
      <c r="AT423" s="20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94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00"/>
      <c r="AT424" s="20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64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2"/>
      <c r="BE425" s="23"/>
      <c r="BF425" s="20"/>
      <c r="BG425" s="20"/>
      <c r="BH425" s="23"/>
      <c r="BI425" s="20"/>
      <c r="BJ425" s="21"/>
      <c r="BK425" s="20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00"/>
      <c r="AT426" s="20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94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0"/>
      <c r="BB428" s="20"/>
      <c r="BC428" s="20"/>
      <c r="BD428" s="182"/>
      <c r="BE428" s="23"/>
      <c r="BF428" s="20"/>
      <c r="BG428" s="20"/>
      <c r="BH428" s="29"/>
      <c r="BI428" s="20"/>
      <c r="BJ428" s="29"/>
      <c r="BK428" s="20"/>
      <c r="BL428" s="20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3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0"/>
      <c r="BD429" s="182"/>
      <c r="BE429" s="23"/>
      <c r="BF429" s="20"/>
      <c r="BG429" s="20"/>
      <c r="BH429" s="29"/>
      <c r="BI429" s="20"/>
      <c r="BJ429" s="29"/>
      <c r="BK429" s="20"/>
      <c r="BL429" s="20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8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0"/>
      <c r="BB430" s="20"/>
      <c r="BC430" s="200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82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200"/>
      <c r="BD431" s="182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77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0"/>
      <c r="BB432" s="20"/>
      <c r="BC432" s="200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77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77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6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0"/>
      <c r="BB435" s="20"/>
      <c r="BC435" s="200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6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6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00"/>
      <c r="BD437" s="182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408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0"/>
      <c r="AH438" s="20"/>
      <c r="AI438" s="20"/>
      <c r="AJ438" s="21"/>
      <c r="AK438" s="200"/>
      <c r="AL438" s="20"/>
      <c r="AM438" s="20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0"/>
      <c r="BD438" s="23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38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181"/>
      <c r="AD439" s="21"/>
      <c r="AE439" s="21"/>
      <c r="AF439" s="21"/>
      <c r="AG439" s="20"/>
      <c r="AH439" s="20"/>
      <c r="AI439" s="20"/>
      <c r="AJ439" s="21"/>
      <c r="AK439" s="200"/>
      <c r="AL439" s="20"/>
      <c r="AM439" s="20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53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181"/>
      <c r="AD440" s="21"/>
      <c r="AE440" s="21"/>
      <c r="AF440" s="21"/>
      <c r="AG440" s="20"/>
      <c r="AH440" s="20"/>
      <c r="AI440" s="20"/>
      <c r="AJ440" s="21"/>
      <c r="AK440" s="200"/>
      <c r="AL440" s="20"/>
      <c r="AM440" s="20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0"/>
      <c r="N441" s="20"/>
      <c r="O441" s="20"/>
      <c r="P441" s="20"/>
      <c r="Q441" s="20"/>
      <c r="R441" s="20"/>
      <c r="S441" s="20"/>
      <c r="T441" s="20"/>
      <c r="U441" s="21"/>
      <c r="V441" s="21"/>
      <c r="W441" s="21"/>
      <c r="X441" s="21"/>
      <c r="Y441" s="21"/>
      <c r="Z441" s="21"/>
      <c r="AA441" s="21"/>
      <c r="AB441" s="21"/>
      <c r="AC441" s="18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00"/>
      <c r="AD442" s="23"/>
      <c r="AE442" s="23"/>
      <c r="AF442" s="23"/>
      <c r="AG442" s="20"/>
      <c r="AH442" s="21"/>
      <c r="AI442" s="21"/>
      <c r="AJ442" s="21"/>
      <c r="AK442" s="200"/>
      <c r="AL442" s="20"/>
      <c r="AM442" s="20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408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0"/>
      <c r="BB443" s="20"/>
      <c r="BC443" s="200"/>
      <c r="BD443" s="23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59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59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1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182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408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00"/>
      <c r="AD447" s="23"/>
      <c r="AE447" s="23"/>
      <c r="AF447" s="23"/>
      <c r="AG447" s="23"/>
      <c r="AH447" s="21"/>
      <c r="AI447" s="21"/>
      <c r="AJ447" s="21"/>
      <c r="AK447" s="200"/>
      <c r="AL447" s="20"/>
      <c r="AM447" s="20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23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63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00"/>
      <c r="AD448" s="23"/>
      <c r="AE448" s="23"/>
      <c r="AF448" s="23"/>
      <c r="AG448" s="23"/>
      <c r="AH448" s="21"/>
      <c r="AI448" s="21"/>
      <c r="AJ448" s="21"/>
      <c r="AK448" s="200"/>
      <c r="AL448" s="20"/>
      <c r="AM448" s="20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20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409.6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0"/>
      <c r="AH449" s="23"/>
      <c r="AI449" s="23"/>
      <c r="AJ449" s="21"/>
      <c r="AK449" s="200"/>
      <c r="AL449" s="23"/>
      <c r="AM449" s="23"/>
      <c r="AN449" s="21"/>
      <c r="AO449" s="21"/>
      <c r="AP449" s="21"/>
      <c r="AQ449" s="21"/>
      <c r="AR449" s="21"/>
      <c r="AS449" s="200"/>
      <c r="AT449" s="23"/>
      <c r="AU449" s="21"/>
      <c r="AV449" s="21"/>
      <c r="AW449" s="21"/>
      <c r="AX449" s="21"/>
      <c r="AY449" s="21"/>
      <c r="AZ449" s="21"/>
      <c r="BA449" s="21"/>
      <c r="BB449" s="21"/>
      <c r="BC449" s="200"/>
      <c r="BD449" s="20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3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20"/>
      <c r="BE450" s="20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3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32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2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32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0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54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3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19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20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31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49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3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71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0"/>
      <c r="BE459" s="20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409.6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169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1"/>
      <c r="AL461" s="21"/>
      <c r="AM461" s="21"/>
      <c r="AN461" s="21"/>
      <c r="AO461" s="21"/>
      <c r="AP461" s="21"/>
      <c r="AQ461" s="21"/>
      <c r="AR461" s="21"/>
      <c r="AS461" s="181"/>
      <c r="AT461" s="21"/>
      <c r="AU461" s="181"/>
      <c r="AV461" s="21"/>
      <c r="AW461" s="21"/>
      <c r="AX461" s="21"/>
      <c r="AY461" s="21"/>
      <c r="AZ461" s="21"/>
      <c r="BA461" s="21"/>
      <c r="BB461" s="21"/>
      <c r="BC461" s="200"/>
      <c r="BD461" s="182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34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1"/>
      <c r="AL462" s="21"/>
      <c r="AM462" s="21"/>
      <c r="AN462" s="21"/>
      <c r="AO462" s="21"/>
      <c r="AP462" s="21"/>
      <c r="AQ462" s="21"/>
      <c r="AR462" s="21"/>
      <c r="AS462" s="181"/>
      <c r="AT462" s="21"/>
      <c r="AU462" s="181"/>
      <c r="AV462" s="21"/>
      <c r="AW462" s="21"/>
      <c r="AX462" s="21"/>
      <c r="AY462" s="21"/>
      <c r="AZ462" s="21"/>
      <c r="BA462" s="21"/>
      <c r="BB462" s="21"/>
      <c r="BC462" s="200"/>
      <c r="BD462" s="23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82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1"/>
      <c r="AL463" s="21"/>
      <c r="AM463" s="21"/>
      <c r="AN463" s="21"/>
      <c r="AO463" s="21"/>
      <c r="AP463" s="21"/>
      <c r="AQ463" s="21"/>
      <c r="AR463" s="21"/>
      <c r="AS463" s="181"/>
      <c r="AT463" s="21"/>
      <c r="AU463" s="181"/>
      <c r="AV463" s="21"/>
      <c r="AW463" s="21"/>
      <c r="AX463" s="21"/>
      <c r="AY463" s="21"/>
      <c r="AZ463" s="21"/>
      <c r="BA463" s="21"/>
      <c r="BB463" s="21"/>
      <c r="BC463" s="200"/>
      <c r="BD463" s="200"/>
      <c r="BE463" s="20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5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181"/>
      <c r="AT464" s="21"/>
      <c r="AU464" s="181"/>
      <c r="AV464" s="21"/>
      <c r="AW464" s="21"/>
      <c r="AX464" s="21"/>
      <c r="AY464" s="21"/>
      <c r="AZ464" s="21"/>
      <c r="BA464" s="20"/>
      <c r="BB464" s="20"/>
      <c r="BC464" s="200"/>
      <c r="BD464" s="23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4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1"/>
      <c r="AL465" s="21"/>
      <c r="AM465" s="21"/>
      <c r="AN465" s="21"/>
      <c r="AO465" s="21"/>
      <c r="AP465" s="21"/>
      <c r="AQ465" s="21"/>
      <c r="AR465" s="21"/>
      <c r="AS465" s="181"/>
      <c r="AT465" s="21"/>
      <c r="AU465" s="181"/>
      <c r="AV465" s="21"/>
      <c r="AW465" s="21"/>
      <c r="AX465" s="21"/>
      <c r="AY465" s="21"/>
      <c r="AZ465" s="21"/>
      <c r="BA465" s="20"/>
      <c r="BB465" s="20"/>
      <c r="BC465" s="200"/>
      <c r="BD465" s="200"/>
      <c r="BE465" s="20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2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1"/>
      <c r="AL466" s="21"/>
      <c r="AM466" s="21"/>
      <c r="AN466" s="21"/>
      <c r="AO466" s="21"/>
      <c r="AP466" s="21"/>
      <c r="AQ466" s="21"/>
      <c r="AR466" s="21"/>
      <c r="AS466" s="181"/>
      <c r="AT466" s="21"/>
      <c r="AU466" s="181"/>
      <c r="AV466" s="21"/>
      <c r="AW466" s="21"/>
      <c r="AX466" s="21"/>
      <c r="AY466" s="21"/>
      <c r="AZ466" s="21"/>
      <c r="BA466" s="21"/>
      <c r="BB466" s="21"/>
      <c r="BC466" s="200"/>
      <c r="BD466" s="23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62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1"/>
      <c r="AL467" s="21"/>
      <c r="AM467" s="21"/>
      <c r="AN467" s="21"/>
      <c r="AO467" s="21"/>
      <c r="AP467" s="21"/>
      <c r="AQ467" s="21"/>
      <c r="AR467" s="21"/>
      <c r="AS467" s="181"/>
      <c r="AT467" s="21"/>
      <c r="AU467" s="181"/>
      <c r="AV467" s="21"/>
      <c r="AW467" s="21"/>
      <c r="AX467" s="21"/>
      <c r="AY467" s="21"/>
      <c r="AZ467" s="21"/>
      <c r="BA467" s="21"/>
      <c r="BB467" s="21"/>
      <c r="BC467" s="200"/>
      <c r="BD467" s="182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54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1"/>
      <c r="BB468" s="21"/>
      <c r="BC468" s="200"/>
      <c r="BD468" s="23"/>
      <c r="BE468" s="20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66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1"/>
      <c r="BB469" s="21"/>
      <c r="BC469" s="200"/>
      <c r="BD469" s="182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81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0"/>
      <c r="S470" s="20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1"/>
      <c r="BB470" s="21"/>
      <c r="BC470" s="200"/>
      <c r="BD470" s="182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71" customFormat="1" ht="197.25" customHeight="1" x14ac:dyDescent="0.25">
      <c r="A471" s="17"/>
      <c r="B471" s="18"/>
      <c r="C471" s="19"/>
      <c r="D471" s="19"/>
      <c r="E471" s="66"/>
      <c r="F471" s="18"/>
      <c r="G471" s="18"/>
      <c r="H471" s="18"/>
      <c r="I471" s="18"/>
      <c r="J471" s="18"/>
      <c r="K471" s="66"/>
      <c r="L471" s="66"/>
      <c r="M471" s="66"/>
      <c r="N471" s="19"/>
      <c r="O471" s="19"/>
      <c r="P471" s="19"/>
      <c r="Q471" s="19"/>
      <c r="R471" s="19"/>
      <c r="S471" s="19"/>
      <c r="T471" s="19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  <c r="AX471" s="27"/>
      <c r="AY471" s="27"/>
      <c r="AZ471" s="27"/>
      <c r="BA471" s="27"/>
      <c r="BB471" s="27"/>
      <c r="BC471" s="183"/>
      <c r="BD471" s="183"/>
      <c r="BE471" s="66"/>
      <c r="BF471" s="66"/>
      <c r="BG471" s="66"/>
      <c r="BH471" s="28"/>
      <c r="BI471" s="66"/>
      <c r="BJ471" s="66"/>
      <c r="BK471" s="28"/>
      <c r="BL471" s="27"/>
      <c r="BM471" s="27"/>
      <c r="BN471" s="17"/>
      <c r="BO471" s="27"/>
      <c r="BP471" s="27"/>
      <c r="BQ471" s="28"/>
      <c r="BR471" s="28"/>
      <c r="BS471" s="17"/>
      <c r="BT471" s="70"/>
    </row>
    <row r="472" spans="1:72" s="22" customFormat="1" ht="136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3"/>
      <c r="Q472" s="23"/>
      <c r="R472" s="23"/>
      <c r="S472" s="23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00"/>
      <c r="BD472" s="200"/>
      <c r="BE472" s="20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43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3"/>
      <c r="Q473" s="23"/>
      <c r="R473" s="23"/>
      <c r="S473" s="23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00"/>
      <c r="BD473" s="20"/>
      <c r="BE473" s="20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43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3"/>
      <c r="Q474" s="23"/>
      <c r="R474" s="23"/>
      <c r="S474" s="23"/>
      <c r="T474" s="20"/>
      <c r="U474" s="21"/>
      <c r="V474" s="21"/>
      <c r="W474" s="21"/>
      <c r="X474" s="21"/>
      <c r="Y474" s="21"/>
      <c r="Z474" s="21"/>
      <c r="AA474" s="21"/>
      <c r="AB474" s="21"/>
      <c r="AC474" s="18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1"/>
      <c r="BB474" s="21"/>
      <c r="BC474" s="200"/>
      <c r="BD474" s="200"/>
      <c r="BE474" s="20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79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0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181"/>
      <c r="AD475" s="21"/>
      <c r="AE475" s="21"/>
      <c r="AF475" s="21"/>
      <c r="AG475" s="20"/>
      <c r="AH475" s="29"/>
      <c r="AI475" s="29"/>
      <c r="AJ475" s="21"/>
      <c r="AK475" s="200"/>
      <c r="AL475" s="29"/>
      <c r="AM475" s="29"/>
      <c r="AN475" s="21"/>
      <c r="AO475" s="21"/>
      <c r="AP475" s="21"/>
      <c r="AQ475" s="21"/>
      <c r="AR475" s="21"/>
      <c r="AS475" s="200"/>
      <c r="AT475" s="29"/>
      <c r="AU475" s="200"/>
      <c r="AV475" s="29"/>
      <c r="AW475" s="21"/>
      <c r="AX475" s="21"/>
      <c r="AY475" s="21"/>
      <c r="AZ475" s="21"/>
      <c r="BA475" s="20"/>
      <c r="BB475" s="23"/>
      <c r="BC475" s="200"/>
      <c r="BD475" s="29"/>
      <c r="BE475" s="29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64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9"/>
      <c r="O476" s="29"/>
      <c r="P476" s="29"/>
      <c r="Q476" s="29"/>
      <c r="R476" s="29"/>
      <c r="S476" s="29"/>
      <c r="T476" s="29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00"/>
      <c r="BD476" s="200"/>
      <c r="BE476" s="20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49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00"/>
      <c r="BD477" s="182"/>
      <c r="BE477" s="23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46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9"/>
      <c r="O478" s="29"/>
      <c r="P478" s="29"/>
      <c r="Q478" s="29"/>
      <c r="R478" s="29"/>
      <c r="S478" s="29"/>
      <c r="T478" s="29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9"/>
      <c r="BC478" s="29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92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0"/>
      <c r="AD479" s="23"/>
      <c r="AE479" s="23"/>
      <c r="AF479" s="23"/>
      <c r="AG479" s="23"/>
      <c r="AH479" s="29"/>
      <c r="AI479" s="29"/>
      <c r="AJ479" s="21"/>
      <c r="AK479" s="200"/>
      <c r="AL479" s="23"/>
      <c r="AM479" s="23"/>
      <c r="AN479" s="21"/>
      <c r="AO479" s="21"/>
      <c r="AP479" s="21"/>
      <c r="AQ479" s="21"/>
      <c r="AR479" s="21"/>
      <c r="AS479" s="200"/>
      <c r="AT479" s="23"/>
      <c r="AU479" s="200"/>
      <c r="AV479" s="23"/>
      <c r="AW479" s="21"/>
      <c r="AX479" s="21"/>
      <c r="AY479" s="21"/>
      <c r="AZ479" s="21"/>
      <c r="BA479" s="20"/>
      <c r="BB479" s="23"/>
      <c r="BC479" s="200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23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181"/>
      <c r="AD480" s="21"/>
      <c r="AE480" s="21"/>
      <c r="AF480" s="21"/>
      <c r="AG480" s="20"/>
      <c r="AH480" s="29"/>
      <c r="AI480" s="29"/>
      <c r="AJ480" s="21"/>
      <c r="AK480" s="200"/>
      <c r="AL480" s="29"/>
      <c r="AM480" s="29"/>
      <c r="AN480" s="21"/>
      <c r="AO480" s="21"/>
      <c r="AP480" s="21"/>
      <c r="AQ480" s="21"/>
      <c r="AR480" s="21"/>
      <c r="AS480" s="200"/>
      <c r="AT480" s="29"/>
      <c r="AU480" s="200"/>
      <c r="AV480" s="29"/>
      <c r="AW480" s="21"/>
      <c r="AX480" s="21"/>
      <c r="AY480" s="21"/>
      <c r="AZ480" s="21"/>
      <c r="BA480" s="20"/>
      <c r="BB480" s="23"/>
      <c r="BC480" s="200"/>
      <c r="BD480" s="23"/>
      <c r="BE480" s="23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23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0"/>
      <c r="N481" s="23"/>
      <c r="O481" s="20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181"/>
      <c r="AD481" s="21"/>
      <c r="AE481" s="21"/>
      <c r="AF481" s="21"/>
      <c r="AG481" s="20"/>
      <c r="AH481" s="29"/>
      <c r="AI481" s="29"/>
      <c r="AJ481" s="21"/>
      <c r="AK481" s="200"/>
      <c r="AL481" s="29"/>
      <c r="AM481" s="29"/>
      <c r="AN481" s="21"/>
      <c r="AO481" s="21"/>
      <c r="AP481" s="21"/>
      <c r="AQ481" s="21"/>
      <c r="AR481" s="21"/>
      <c r="AS481" s="200"/>
      <c r="AT481" s="29"/>
      <c r="AU481" s="200"/>
      <c r="AV481" s="29"/>
      <c r="AW481" s="21"/>
      <c r="AX481" s="21"/>
      <c r="AY481" s="21"/>
      <c r="AZ481" s="21"/>
      <c r="BA481" s="20"/>
      <c r="BB481" s="23"/>
      <c r="BC481" s="200"/>
      <c r="BD481" s="29"/>
      <c r="BE481" s="29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40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3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181"/>
      <c r="AD482" s="21"/>
      <c r="AE482" s="21"/>
      <c r="AF482" s="21"/>
      <c r="AG482" s="20"/>
      <c r="AH482" s="29"/>
      <c r="AI482" s="29"/>
      <c r="AJ482" s="21"/>
      <c r="AK482" s="200"/>
      <c r="AL482" s="29"/>
      <c r="AM482" s="29"/>
      <c r="AN482" s="21"/>
      <c r="AO482" s="21"/>
      <c r="AP482" s="21"/>
      <c r="AQ482" s="21"/>
      <c r="AR482" s="21"/>
      <c r="AS482" s="200"/>
      <c r="AT482" s="29"/>
      <c r="AU482" s="200"/>
      <c r="AV482" s="29"/>
      <c r="AW482" s="21"/>
      <c r="AX482" s="21"/>
      <c r="AY482" s="21"/>
      <c r="AZ482" s="21"/>
      <c r="BA482" s="20"/>
      <c r="BB482" s="23"/>
      <c r="BC482" s="200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8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181"/>
      <c r="AD483" s="21"/>
      <c r="AE483" s="21"/>
      <c r="AF483" s="21"/>
      <c r="AG483" s="20"/>
      <c r="AH483" s="29"/>
      <c r="AI483" s="29"/>
      <c r="AJ483" s="21"/>
      <c r="AK483" s="200"/>
      <c r="AL483" s="29"/>
      <c r="AM483" s="29"/>
      <c r="AN483" s="21"/>
      <c r="AO483" s="21"/>
      <c r="AP483" s="21"/>
      <c r="AQ483" s="21"/>
      <c r="AR483" s="21"/>
      <c r="AS483" s="200"/>
      <c r="AT483" s="29"/>
      <c r="AU483" s="200"/>
      <c r="AV483" s="29"/>
      <c r="AW483" s="21"/>
      <c r="AX483" s="21"/>
      <c r="AY483" s="21"/>
      <c r="AZ483" s="21"/>
      <c r="BA483" s="20"/>
      <c r="BB483" s="23"/>
      <c r="BC483" s="200"/>
      <c r="BD483" s="29"/>
      <c r="BE483" s="29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409.6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0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181"/>
      <c r="AD484" s="21"/>
      <c r="AE484" s="21"/>
      <c r="AF484" s="21"/>
      <c r="AG484" s="20"/>
      <c r="AH484" s="29"/>
      <c r="AI484" s="29"/>
      <c r="AJ484" s="21"/>
      <c r="AK484" s="200"/>
      <c r="AL484" s="29"/>
      <c r="AM484" s="29"/>
      <c r="AN484" s="21"/>
      <c r="AO484" s="21"/>
      <c r="AP484" s="21"/>
      <c r="AQ484" s="21"/>
      <c r="AR484" s="21"/>
      <c r="AS484" s="200"/>
      <c r="AT484" s="29"/>
      <c r="AU484" s="200"/>
      <c r="AV484" s="29"/>
      <c r="AW484" s="21"/>
      <c r="AX484" s="21"/>
      <c r="AY484" s="21"/>
      <c r="AZ484" s="21"/>
      <c r="BA484" s="20"/>
      <c r="BB484" s="23"/>
      <c r="BC484" s="200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16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0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181"/>
      <c r="AD485" s="21"/>
      <c r="AE485" s="21"/>
      <c r="AF485" s="21"/>
      <c r="AG485" s="20"/>
      <c r="AH485" s="29"/>
      <c r="AI485" s="29"/>
      <c r="AJ485" s="21"/>
      <c r="AK485" s="200"/>
      <c r="AL485" s="29"/>
      <c r="AM485" s="29"/>
      <c r="AN485" s="21"/>
      <c r="AO485" s="21"/>
      <c r="AP485" s="21"/>
      <c r="AQ485" s="21"/>
      <c r="AR485" s="21"/>
      <c r="AS485" s="200"/>
      <c r="AT485" s="29"/>
      <c r="AU485" s="200"/>
      <c r="AV485" s="29"/>
      <c r="AW485" s="21"/>
      <c r="AX485" s="21"/>
      <c r="AY485" s="21"/>
      <c r="AZ485" s="21"/>
      <c r="BA485" s="20"/>
      <c r="BB485" s="23"/>
      <c r="BC485" s="200"/>
      <c r="BD485" s="29"/>
      <c r="BE485" s="29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54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00"/>
      <c r="AD486" s="29"/>
      <c r="AE486" s="29"/>
      <c r="AF486" s="29"/>
      <c r="AG486" s="29"/>
      <c r="AH486" s="21"/>
      <c r="AI486" s="21"/>
      <c r="AJ486" s="21"/>
      <c r="AK486" s="200"/>
      <c r="AL486" s="29"/>
      <c r="AM486" s="29"/>
      <c r="AN486" s="21"/>
      <c r="AO486" s="21"/>
      <c r="AP486" s="21"/>
      <c r="AQ486" s="21"/>
      <c r="AR486" s="21"/>
      <c r="AS486" s="200"/>
      <c r="AT486" s="29"/>
      <c r="AU486" s="200"/>
      <c r="AV486" s="29"/>
      <c r="AW486" s="21"/>
      <c r="AX486" s="21"/>
      <c r="AY486" s="21"/>
      <c r="AZ486" s="21"/>
      <c r="BA486" s="20"/>
      <c r="BB486" s="23"/>
      <c r="BC486" s="200"/>
      <c r="BD486" s="23"/>
      <c r="BE486" s="23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47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00"/>
      <c r="AD487" s="29"/>
      <c r="AE487" s="29"/>
      <c r="AF487" s="29"/>
      <c r="AG487" s="29"/>
      <c r="AH487" s="21"/>
      <c r="AI487" s="21"/>
      <c r="AJ487" s="21"/>
      <c r="AK487" s="200"/>
      <c r="AL487" s="29"/>
      <c r="AM487" s="29"/>
      <c r="AN487" s="21"/>
      <c r="AO487" s="21"/>
      <c r="AP487" s="21"/>
      <c r="AQ487" s="21"/>
      <c r="AR487" s="21"/>
      <c r="AS487" s="200"/>
      <c r="AT487" s="29"/>
      <c r="AU487" s="200"/>
      <c r="AV487" s="29"/>
      <c r="AW487" s="21"/>
      <c r="AX487" s="21"/>
      <c r="AY487" s="21"/>
      <c r="AZ487" s="21"/>
      <c r="BA487" s="20"/>
      <c r="BB487" s="23"/>
      <c r="BC487" s="200"/>
      <c r="BD487" s="29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4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00"/>
      <c r="AD488" s="63"/>
      <c r="AE488" s="63"/>
      <c r="AF488" s="63"/>
      <c r="AG488" s="63"/>
      <c r="AH488" s="21"/>
      <c r="AI488" s="21"/>
      <c r="AJ488" s="21"/>
      <c r="AK488" s="200"/>
      <c r="AL488" s="63"/>
      <c r="AM488" s="63"/>
      <c r="AN488" s="21"/>
      <c r="AO488" s="21"/>
      <c r="AP488" s="21"/>
      <c r="AQ488" s="21"/>
      <c r="AR488" s="21"/>
      <c r="AS488" s="200"/>
      <c r="AT488" s="29"/>
      <c r="AU488" s="200"/>
      <c r="AV488" s="23"/>
      <c r="AW488" s="21"/>
      <c r="AX488" s="21"/>
      <c r="AY488" s="21"/>
      <c r="AZ488" s="21"/>
      <c r="BA488" s="20"/>
      <c r="BB488" s="23"/>
      <c r="BC488" s="200"/>
      <c r="BD488" s="23"/>
      <c r="BE488" s="23"/>
      <c r="BF488" s="21"/>
      <c r="BG488" s="20"/>
      <c r="BH488" s="23"/>
      <c r="BI488" s="20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44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0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00"/>
      <c r="AD489" s="63"/>
      <c r="AE489" s="63"/>
      <c r="AF489" s="63"/>
      <c r="AG489" s="63"/>
      <c r="AH489" s="21"/>
      <c r="AI489" s="21"/>
      <c r="AJ489" s="21"/>
      <c r="AK489" s="200"/>
      <c r="AL489" s="63"/>
      <c r="AM489" s="63"/>
      <c r="AN489" s="21"/>
      <c r="AO489" s="21"/>
      <c r="AP489" s="21"/>
      <c r="AQ489" s="21"/>
      <c r="AR489" s="21"/>
      <c r="AS489" s="200"/>
      <c r="AT489" s="29"/>
      <c r="AU489" s="200"/>
      <c r="AV489" s="23"/>
      <c r="AW489" s="21"/>
      <c r="AX489" s="21"/>
      <c r="AY489" s="21"/>
      <c r="AZ489" s="21"/>
      <c r="BA489" s="20"/>
      <c r="BB489" s="23"/>
      <c r="BC489" s="200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44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1"/>
      <c r="V490" s="21"/>
      <c r="W490" s="21"/>
      <c r="X490" s="21"/>
      <c r="Y490" s="21"/>
      <c r="Z490" s="21"/>
      <c r="AA490" s="21"/>
      <c r="AB490" s="21"/>
      <c r="AC490" s="200"/>
      <c r="AD490" s="63"/>
      <c r="AE490" s="63"/>
      <c r="AF490" s="63"/>
      <c r="AG490" s="63"/>
      <c r="AH490" s="21"/>
      <c r="AI490" s="21"/>
      <c r="AJ490" s="21"/>
      <c r="AK490" s="200"/>
      <c r="AL490" s="63"/>
      <c r="AM490" s="63"/>
      <c r="AN490" s="21"/>
      <c r="AO490" s="21"/>
      <c r="AP490" s="21"/>
      <c r="AQ490" s="21"/>
      <c r="AR490" s="21"/>
      <c r="AS490" s="200"/>
      <c r="AT490" s="29"/>
      <c r="AU490" s="200"/>
      <c r="AV490" s="23"/>
      <c r="AW490" s="21"/>
      <c r="AX490" s="21"/>
      <c r="AY490" s="21"/>
      <c r="AZ490" s="21"/>
      <c r="BA490" s="20"/>
      <c r="BB490" s="23"/>
      <c r="BC490" s="200"/>
      <c r="BD490" s="23"/>
      <c r="BE490" s="23"/>
      <c r="BF490" s="21"/>
      <c r="BG490" s="20"/>
      <c r="BH490" s="23"/>
      <c r="BI490" s="23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4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00"/>
      <c r="AD491" s="63"/>
      <c r="AE491" s="63"/>
      <c r="AF491" s="63"/>
      <c r="AG491" s="63"/>
      <c r="AH491" s="21"/>
      <c r="AI491" s="21"/>
      <c r="AJ491" s="21"/>
      <c r="AK491" s="200"/>
      <c r="AL491" s="63"/>
      <c r="AM491" s="63"/>
      <c r="AN491" s="21"/>
      <c r="AO491" s="21"/>
      <c r="AP491" s="21"/>
      <c r="AQ491" s="21"/>
      <c r="AR491" s="21"/>
      <c r="AS491" s="200"/>
      <c r="AT491" s="29"/>
      <c r="AU491" s="200"/>
      <c r="AV491" s="23"/>
      <c r="AW491" s="21"/>
      <c r="AX491" s="21"/>
      <c r="AY491" s="21"/>
      <c r="AZ491" s="21"/>
      <c r="BA491" s="20"/>
      <c r="BB491" s="23"/>
      <c r="BC491" s="200"/>
      <c r="BD491" s="23"/>
      <c r="BE491" s="23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408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0"/>
      <c r="Q492" s="20"/>
      <c r="R492" s="20"/>
      <c r="S492" s="20"/>
      <c r="T492" s="23"/>
      <c r="U492" s="21"/>
      <c r="V492" s="21"/>
      <c r="W492" s="21"/>
      <c r="X492" s="21"/>
      <c r="Y492" s="21"/>
      <c r="Z492" s="21"/>
      <c r="AA492" s="21"/>
      <c r="AB492" s="21"/>
      <c r="AC492" s="200"/>
      <c r="AD492" s="63"/>
      <c r="AE492" s="63"/>
      <c r="AF492" s="63"/>
      <c r="AG492" s="63"/>
      <c r="AH492" s="21"/>
      <c r="AI492" s="21"/>
      <c r="AJ492" s="21"/>
      <c r="AK492" s="200"/>
      <c r="AL492" s="63"/>
      <c r="AM492" s="63"/>
      <c r="AN492" s="21"/>
      <c r="AO492" s="21"/>
      <c r="AP492" s="21"/>
      <c r="AQ492" s="21"/>
      <c r="AR492" s="21"/>
      <c r="AS492" s="200"/>
      <c r="AT492" s="29"/>
      <c r="AU492" s="200"/>
      <c r="AV492" s="23"/>
      <c r="AW492" s="21"/>
      <c r="AX492" s="21"/>
      <c r="AY492" s="21"/>
      <c r="AZ492" s="21"/>
      <c r="BA492" s="20"/>
      <c r="BB492" s="23"/>
      <c r="BC492" s="200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46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0"/>
      <c r="AD493" s="63"/>
      <c r="AE493" s="63"/>
      <c r="AF493" s="63"/>
      <c r="AG493" s="63"/>
      <c r="AH493" s="21"/>
      <c r="AI493" s="21"/>
      <c r="AJ493" s="21"/>
      <c r="AK493" s="200"/>
      <c r="AL493" s="63"/>
      <c r="AM493" s="63"/>
      <c r="AN493" s="21"/>
      <c r="AO493" s="21"/>
      <c r="AP493" s="21"/>
      <c r="AQ493" s="21"/>
      <c r="AR493" s="21"/>
      <c r="AS493" s="200"/>
      <c r="AT493" s="29"/>
      <c r="AU493" s="200"/>
      <c r="AV493" s="23"/>
      <c r="AW493" s="21"/>
      <c r="AX493" s="21"/>
      <c r="AY493" s="21"/>
      <c r="AZ493" s="21"/>
      <c r="BA493" s="20"/>
      <c r="BB493" s="23"/>
      <c r="BC493" s="200"/>
      <c r="BD493" s="23"/>
      <c r="BE493" s="20"/>
      <c r="BF493" s="21"/>
      <c r="BG493" s="20"/>
      <c r="BH493" s="23"/>
      <c r="BI493" s="23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58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00"/>
      <c r="AD494" s="63"/>
      <c r="AE494" s="63"/>
      <c r="AF494" s="63"/>
      <c r="AG494" s="20"/>
      <c r="AH494" s="21"/>
      <c r="AI494" s="21"/>
      <c r="AJ494" s="21"/>
      <c r="AK494" s="200"/>
      <c r="AL494" s="63"/>
      <c r="AM494" s="20"/>
      <c r="AN494" s="21"/>
      <c r="AO494" s="21"/>
      <c r="AP494" s="21"/>
      <c r="AQ494" s="21"/>
      <c r="AR494" s="21"/>
      <c r="AS494" s="200"/>
      <c r="AT494" s="23"/>
      <c r="AU494" s="200"/>
      <c r="AV494" s="23"/>
      <c r="AW494" s="21"/>
      <c r="AX494" s="21"/>
      <c r="AY494" s="21"/>
      <c r="AZ494" s="21"/>
      <c r="BA494" s="20"/>
      <c r="BB494" s="23"/>
      <c r="BC494" s="200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01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00"/>
      <c r="AD495" s="63"/>
      <c r="AE495" s="63"/>
      <c r="AF495" s="63"/>
      <c r="AG495" s="20"/>
      <c r="AH495" s="21"/>
      <c r="AI495" s="21"/>
      <c r="AJ495" s="21"/>
      <c r="AK495" s="200"/>
      <c r="AL495" s="63"/>
      <c r="AM495" s="20"/>
      <c r="AN495" s="21"/>
      <c r="AO495" s="21"/>
      <c r="AP495" s="21"/>
      <c r="AQ495" s="21"/>
      <c r="AR495" s="21"/>
      <c r="AS495" s="200"/>
      <c r="AT495" s="23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91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00"/>
      <c r="AD496" s="63"/>
      <c r="AE496" s="63"/>
      <c r="AF496" s="63"/>
      <c r="AG496" s="20"/>
      <c r="AH496" s="21"/>
      <c r="AI496" s="21"/>
      <c r="AJ496" s="21"/>
      <c r="AK496" s="200"/>
      <c r="AL496" s="63"/>
      <c r="AM496" s="20"/>
      <c r="AN496" s="21"/>
      <c r="AO496" s="21"/>
      <c r="AP496" s="21"/>
      <c r="AQ496" s="21"/>
      <c r="AR496" s="21"/>
      <c r="AS496" s="200"/>
      <c r="AT496" s="23"/>
      <c r="AU496" s="200"/>
      <c r="AV496" s="23"/>
      <c r="AW496" s="21"/>
      <c r="AX496" s="21"/>
      <c r="AY496" s="21"/>
      <c r="AZ496" s="21"/>
      <c r="BA496" s="20"/>
      <c r="BB496" s="23"/>
      <c r="BC496" s="200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91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0"/>
      <c r="N497" s="28"/>
      <c r="O497" s="1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00"/>
      <c r="AD497" s="63"/>
      <c r="AE497" s="63"/>
      <c r="AF497" s="63"/>
      <c r="AG497" s="20"/>
      <c r="AH497" s="21"/>
      <c r="AI497" s="21"/>
      <c r="AJ497" s="21"/>
      <c r="AK497" s="200"/>
      <c r="AL497" s="63"/>
      <c r="AM497" s="20"/>
      <c r="AN497" s="21"/>
      <c r="AO497" s="21"/>
      <c r="AP497" s="21"/>
      <c r="AQ497" s="21"/>
      <c r="AR497" s="21"/>
      <c r="AS497" s="200"/>
      <c r="AT497" s="23"/>
      <c r="AU497" s="200"/>
      <c r="AV497" s="23"/>
      <c r="AW497" s="21"/>
      <c r="AX497" s="21"/>
      <c r="AY497" s="21"/>
      <c r="AZ497" s="21"/>
      <c r="BA497" s="20"/>
      <c r="BB497" s="23"/>
      <c r="BC497" s="200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47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0"/>
      <c r="N498" s="23"/>
      <c r="O498" s="23"/>
      <c r="P498" s="23"/>
      <c r="Q498" s="23"/>
      <c r="R498" s="23"/>
      <c r="S498" s="23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20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7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200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61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0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1"/>
      <c r="AL500" s="21"/>
      <c r="AM500" s="21"/>
      <c r="AN500" s="21"/>
      <c r="AO500" s="21"/>
      <c r="AP500" s="21"/>
      <c r="AQ500" s="21"/>
      <c r="AR500" s="21"/>
      <c r="AS500" s="181"/>
      <c r="AT500" s="21"/>
      <c r="AU500" s="181"/>
      <c r="AV500" s="21"/>
      <c r="AW500" s="21"/>
      <c r="AX500" s="21"/>
      <c r="AY500" s="21"/>
      <c r="AZ500" s="21"/>
      <c r="BA500" s="20"/>
      <c r="BB500" s="23"/>
      <c r="BC500" s="200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04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1"/>
      <c r="AL501" s="21"/>
      <c r="AM501" s="21"/>
      <c r="AN501" s="21"/>
      <c r="AO501" s="21"/>
      <c r="AP501" s="21"/>
      <c r="AQ501" s="21"/>
      <c r="AR501" s="21"/>
      <c r="AS501" s="181"/>
      <c r="AT501" s="21"/>
      <c r="AU501" s="181"/>
      <c r="AV501" s="21"/>
      <c r="AW501" s="21"/>
      <c r="AX501" s="21"/>
      <c r="AY501" s="21"/>
      <c r="AZ501" s="21"/>
      <c r="BA501" s="20"/>
      <c r="BB501" s="23"/>
      <c r="BC501" s="200"/>
      <c r="BD501" s="20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04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0"/>
      <c r="O502" s="20"/>
      <c r="P502" s="20"/>
      <c r="Q502" s="20"/>
      <c r="R502" s="20"/>
      <c r="S502" s="20"/>
      <c r="T502" s="20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1"/>
      <c r="AL502" s="21"/>
      <c r="AM502" s="21"/>
      <c r="AN502" s="21"/>
      <c r="AO502" s="21"/>
      <c r="AP502" s="21"/>
      <c r="AQ502" s="21"/>
      <c r="AR502" s="21"/>
      <c r="AS502" s="181"/>
      <c r="AT502" s="21"/>
      <c r="AU502" s="181"/>
      <c r="AV502" s="21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04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0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1"/>
      <c r="AL503" s="21"/>
      <c r="AM503" s="21"/>
      <c r="AN503" s="21"/>
      <c r="AO503" s="21"/>
      <c r="AP503" s="21"/>
      <c r="AQ503" s="21"/>
      <c r="AR503" s="21"/>
      <c r="AS503" s="181"/>
      <c r="AT503" s="21"/>
      <c r="AU503" s="181"/>
      <c r="AV503" s="21"/>
      <c r="AW503" s="21"/>
      <c r="AX503" s="21"/>
      <c r="AY503" s="21"/>
      <c r="AZ503" s="21"/>
      <c r="BA503" s="20"/>
      <c r="BB503" s="23"/>
      <c r="BC503" s="20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83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0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409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0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0"/>
      <c r="AH505" s="23"/>
      <c r="AI505" s="23"/>
      <c r="AJ505" s="21"/>
      <c r="AK505" s="200"/>
      <c r="AL505" s="23"/>
      <c r="AM505" s="23"/>
      <c r="AN505" s="21"/>
      <c r="AO505" s="21"/>
      <c r="AP505" s="21"/>
      <c r="AQ505" s="21"/>
      <c r="AR505" s="21"/>
      <c r="AS505" s="200"/>
      <c r="AT505" s="23"/>
      <c r="AU505" s="200"/>
      <c r="AV505" s="23"/>
      <c r="AW505" s="21"/>
      <c r="AX505" s="21"/>
      <c r="AY505" s="21"/>
      <c r="AZ505" s="21"/>
      <c r="BA505" s="20"/>
      <c r="BB505" s="23"/>
      <c r="BC505" s="200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14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1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0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14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1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1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04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04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16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0"/>
      <c r="AJ513" s="63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63"/>
      <c r="BC513" s="200"/>
      <c r="BD513" s="6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58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63"/>
      <c r="O514" s="63"/>
      <c r="P514" s="63"/>
      <c r="Q514" s="63"/>
      <c r="R514" s="63"/>
      <c r="S514" s="63"/>
      <c r="T514" s="6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41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63"/>
      <c r="O515" s="63"/>
      <c r="P515" s="63"/>
      <c r="Q515" s="63"/>
      <c r="R515" s="63"/>
      <c r="S515" s="63"/>
      <c r="T515" s="6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56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0"/>
      <c r="P516" s="23"/>
      <c r="Q516" s="23"/>
      <c r="R516" s="23"/>
      <c r="S516" s="23"/>
      <c r="T516" s="2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3"/>
      <c r="AI516" s="23"/>
      <c r="AJ516" s="21"/>
      <c r="AK516" s="200"/>
      <c r="AL516" s="23"/>
      <c r="AM516" s="23"/>
      <c r="AN516" s="21"/>
      <c r="AO516" s="21"/>
      <c r="AP516" s="21"/>
      <c r="AQ516" s="21"/>
      <c r="AR516" s="21"/>
      <c r="AS516" s="200"/>
      <c r="AT516" s="29"/>
      <c r="AU516" s="200"/>
      <c r="AV516" s="23"/>
      <c r="AW516" s="21"/>
      <c r="AX516" s="21"/>
      <c r="AY516" s="21"/>
      <c r="AZ516" s="21"/>
      <c r="BA516" s="20"/>
      <c r="BB516" s="23"/>
      <c r="BC516" s="200"/>
      <c r="BD516" s="23"/>
      <c r="BE516" s="23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53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3"/>
      <c r="P517" s="23"/>
      <c r="Q517" s="23"/>
      <c r="R517" s="23"/>
      <c r="S517" s="23"/>
      <c r="T517" s="23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3"/>
      <c r="AI517" s="23"/>
      <c r="AJ517" s="21"/>
      <c r="AK517" s="200"/>
      <c r="AL517" s="23"/>
      <c r="AM517" s="23"/>
      <c r="AN517" s="21"/>
      <c r="AO517" s="21"/>
      <c r="AP517" s="21"/>
      <c r="AQ517" s="21"/>
      <c r="AR517" s="21"/>
      <c r="AS517" s="200"/>
      <c r="AT517" s="29"/>
      <c r="AU517" s="200"/>
      <c r="AV517" s="23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64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0"/>
      <c r="N518" s="28"/>
      <c r="O518" s="18"/>
      <c r="P518" s="28"/>
      <c r="Q518" s="28"/>
      <c r="R518" s="28"/>
      <c r="S518" s="28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0"/>
      <c r="AH518" s="23"/>
      <c r="AI518" s="23"/>
      <c r="AJ518" s="21"/>
      <c r="AK518" s="200"/>
      <c r="AL518" s="23"/>
      <c r="AM518" s="23"/>
      <c r="AN518" s="21"/>
      <c r="AO518" s="21"/>
      <c r="AP518" s="21"/>
      <c r="AQ518" s="21"/>
      <c r="AR518" s="21"/>
      <c r="AS518" s="200"/>
      <c r="AT518" s="29"/>
      <c r="AU518" s="200"/>
      <c r="AV518" s="23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38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9"/>
      <c r="AI519" s="29"/>
      <c r="AJ519" s="21"/>
      <c r="AK519" s="200"/>
      <c r="AL519" s="29"/>
      <c r="AM519" s="29"/>
      <c r="AN519" s="21"/>
      <c r="AO519" s="21"/>
      <c r="AP519" s="21"/>
      <c r="AQ519" s="21"/>
      <c r="AR519" s="21"/>
      <c r="AS519" s="200"/>
      <c r="AT519" s="29"/>
      <c r="AU519" s="200"/>
      <c r="AV519" s="29"/>
      <c r="AW519" s="21"/>
      <c r="AX519" s="21"/>
      <c r="AY519" s="21"/>
      <c r="AZ519" s="21"/>
      <c r="BA519" s="20"/>
      <c r="BB519" s="23"/>
      <c r="BC519" s="200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21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200"/>
      <c r="AL520" s="23"/>
      <c r="AM520" s="23"/>
      <c r="AN520" s="21"/>
      <c r="AO520" s="21"/>
      <c r="AP520" s="21"/>
      <c r="AQ520" s="21"/>
      <c r="AR520" s="21"/>
      <c r="AS520" s="200"/>
      <c r="AT520" s="23"/>
      <c r="AU520" s="200"/>
      <c r="AV520" s="23"/>
      <c r="AW520" s="21"/>
      <c r="AX520" s="21"/>
      <c r="AY520" s="21"/>
      <c r="AZ520" s="21"/>
      <c r="BA520" s="20"/>
      <c r="BB520" s="23"/>
      <c r="BC520" s="200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21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200"/>
      <c r="AL521" s="23"/>
      <c r="AM521" s="23"/>
      <c r="AN521" s="21"/>
      <c r="AO521" s="21"/>
      <c r="AP521" s="21"/>
      <c r="AQ521" s="21"/>
      <c r="AR521" s="21"/>
      <c r="AS521" s="200"/>
      <c r="AT521" s="23"/>
      <c r="AU521" s="200"/>
      <c r="AV521" s="23"/>
      <c r="AW521" s="21"/>
      <c r="AX521" s="21"/>
      <c r="AY521" s="21"/>
      <c r="AZ521" s="21"/>
      <c r="BA521" s="20"/>
      <c r="BB521" s="23"/>
      <c r="BC521" s="200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21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3"/>
      <c r="AI522" s="23"/>
      <c r="AJ522" s="21"/>
      <c r="AK522" s="200"/>
      <c r="AL522" s="23"/>
      <c r="AM522" s="23"/>
      <c r="AN522" s="21"/>
      <c r="AO522" s="21"/>
      <c r="AP522" s="21"/>
      <c r="AQ522" s="21"/>
      <c r="AR522" s="21"/>
      <c r="AS522" s="200"/>
      <c r="AT522" s="23"/>
      <c r="AU522" s="200"/>
      <c r="AV522" s="23"/>
      <c r="AW522" s="21"/>
      <c r="AX522" s="21"/>
      <c r="AY522" s="21"/>
      <c r="AZ522" s="21"/>
      <c r="BA522" s="20"/>
      <c r="BB522" s="23"/>
      <c r="BC522" s="200"/>
      <c r="BD522" s="23"/>
      <c r="BE522" s="23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21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200"/>
      <c r="AL523" s="23"/>
      <c r="AM523" s="23"/>
      <c r="AN523" s="21"/>
      <c r="AO523" s="21"/>
      <c r="AP523" s="21"/>
      <c r="AQ523" s="21"/>
      <c r="AR523" s="21"/>
      <c r="AS523" s="200"/>
      <c r="AT523" s="23"/>
      <c r="AU523" s="200"/>
      <c r="AV523" s="23"/>
      <c r="AW523" s="21"/>
      <c r="AX523" s="21"/>
      <c r="AY523" s="21"/>
      <c r="AZ523" s="21"/>
      <c r="BA523" s="20"/>
      <c r="BB523" s="23"/>
      <c r="BC523" s="200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21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200"/>
      <c r="AL524" s="23"/>
      <c r="AM524" s="23"/>
      <c r="AN524" s="21"/>
      <c r="AO524" s="21"/>
      <c r="AP524" s="21"/>
      <c r="AQ524" s="21"/>
      <c r="AR524" s="21"/>
      <c r="AS524" s="200"/>
      <c r="AT524" s="23"/>
      <c r="AU524" s="200"/>
      <c r="AV524" s="23"/>
      <c r="AW524" s="21"/>
      <c r="AX524" s="21"/>
      <c r="AY524" s="21"/>
      <c r="AZ524" s="21"/>
      <c r="BA524" s="20"/>
      <c r="BB524" s="23"/>
      <c r="BC524" s="200"/>
      <c r="BD524" s="23"/>
      <c r="BE524" s="23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9.6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409.6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0"/>
      <c r="N526" s="63"/>
      <c r="O526" s="63"/>
      <c r="P526" s="63"/>
      <c r="Q526" s="63"/>
      <c r="R526" s="63"/>
      <c r="S526" s="63"/>
      <c r="T526" s="6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00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9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23"/>
      <c r="BC527" s="200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00"/>
      <c r="BD528" s="20"/>
      <c r="BE528" s="20"/>
      <c r="BF528" s="20"/>
      <c r="BG528" s="20"/>
      <c r="BH528" s="23"/>
      <c r="BI528" s="20"/>
      <c r="BJ528" s="20"/>
      <c r="BK528" s="23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71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00"/>
      <c r="BD529" s="200"/>
      <c r="BE529" s="20"/>
      <c r="BF529" s="20"/>
      <c r="BG529" s="20"/>
      <c r="BH529" s="23"/>
      <c r="BI529" s="20"/>
      <c r="BJ529" s="20"/>
      <c r="BK529" s="23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251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0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3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9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0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3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209.2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0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3"/>
      <c r="AI532" s="23"/>
      <c r="AJ532" s="21"/>
      <c r="AK532" s="200"/>
      <c r="AL532" s="23"/>
      <c r="AM532" s="23"/>
      <c r="AN532" s="21"/>
      <c r="AO532" s="21"/>
      <c r="AP532" s="21"/>
      <c r="AQ532" s="21"/>
      <c r="AR532" s="21"/>
      <c r="AS532" s="200"/>
      <c r="AT532" s="23"/>
      <c r="AU532" s="200"/>
      <c r="AV532" s="23"/>
      <c r="AW532" s="21"/>
      <c r="AX532" s="21"/>
      <c r="AY532" s="21"/>
      <c r="AZ532" s="21"/>
      <c r="BA532" s="20"/>
      <c r="BB532" s="23"/>
      <c r="BC532" s="200"/>
      <c r="BD532" s="23"/>
      <c r="BE532" s="23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98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0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0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8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0"/>
      <c r="N534" s="28"/>
      <c r="O534" s="1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0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54.2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0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00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61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00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49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00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49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0"/>
      <c r="N538" s="28"/>
      <c r="O538" s="1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00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49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0"/>
      <c r="N539" s="23"/>
      <c r="O539" s="23"/>
      <c r="P539" s="23"/>
      <c r="Q539" s="23"/>
      <c r="R539" s="23"/>
      <c r="S539" s="23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49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49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267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23"/>
      <c r="BE542" s="23"/>
      <c r="BF542" s="21"/>
      <c r="BG542" s="21"/>
      <c r="BH542" s="21"/>
      <c r="BI542" s="20"/>
      <c r="BJ542" s="23"/>
      <c r="BK542" s="23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5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63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4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63"/>
      <c r="BE544" s="29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409.6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0"/>
      <c r="BC545" s="2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52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20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9"/>
      <c r="BE547" s="29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20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0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20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409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9"/>
      <c r="AI550" s="29"/>
      <c r="AJ550" s="21"/>
      <c r="AK550" s="200"/>
      <c r="AL550" s="29"/>
      <c r="AM550" s="29"/>
      <c r="AN550" s="21"/>
      <c r="AO550" s="21"/>
      <c r="AP550" s="21"/>
      <c r="AQ550" s="21"/>
      <c r="AR550" s="21"/>
      <c r="AS550" s="200"/>
      <c r="AT550" s="29"/>
      <c r="AU550" s="200"/>
      <c r="AV550" s="29"/>
      <c r="AW550" s="21"/>
      <c r="AX550" s="21"/>
      <c r="AY550" s="21"/>
      <c r="AZ550" s="21"/>
      <c r="BA550" s="20"/>
      <c r="BB550" s="23"/>
      <c r="BC550" s="200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4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0"/>
      <c r="AH551" s="29"/>
      <c r="AI551" s="29"/>
      <c r="AJ551" s="21"/>
      <c r="AK551" s="200"/>
      <c r="AL551" s="29"/>
      <c r="AM551" s="29"/>
      <c r="AN551" s="21"/>
      <c r="AO551" s="21"/>
      <c r="AP551" s="21"/>
      <c r="AQ551" s="21"/>
      <c r="AR551" s="21"/>
      <c r="AS551" s="200"/>
      <c r="AT551" s="29"/>
      <c r="AU551" s="200"/>
      <c r="AV551" s="29"/>
      <c r="AW551" s="21"/>
      <c r="AX551" s="21"/>
      <c r="AY551" s="21"/>
      <c r="AZ551" s="21"/>
      <c r="BA551" s="20"/>
      <c r="BB551" s="23"/>
      <c r="BC551" s="200"/>
      <c r="BD551" s="29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4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0"/>
      <c r="AH552" s="29"/>
      <c r="AI552" s="29"/>
      <c r="AJ552" s="21"/>
      <c r="AK552" s="200"/>
      <c r="AL552" s="29"/>
      <c r="AM552" s="29"/>
      <c r="AN552" s="21"/>
      <c r="AO552" s="21"/>
      <c r="AP552" s="21"/>
      <c r="AQ552" s="21"/>
      <c r="AR552" s="21"/>
      <c r="AS552" s="200"/>
      <c r="AT552" s="29"/>
      <c r="AU552" s="200"/>
      <c r="AV552" s="29"/>
      <c r="AW552" s="21"/>
      <c r="AX552" s="21"/>
      <c r="AY552" s="21"/>
      <c r="AZ552" s="21"/>
      <c r="BA552" s="20"/>
      <c r="BB552" s="23"/>
      <c r="BC552" s="200"/>
      <c r="BD552" s="29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4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9"/>
      <c r="AI553" s="29"/>
      <c r="AJ553" s="21"/>
      <c r="AK553" s="200"/>
      <c r="AL553" s="29"/>
      <c r="AM553" s="29"/>
      <c r="AN553" s="21"/>
      <c r="AO553" s="21"/>
      <c r="AP553" s="21"/>
      <c r="AQ553" s="21"/>
      <c r="AR553" s="21"/>
      <c r="AS553" s="200"/>
      <c r="AT553" s="29"/>
      <c r="AU553" s="200"/>
      <c r="AV553" s="29"/>
      <c r="AW553" s="21"/>
      <c r="AX553" s="21"/>
      <c r="AY553" s="21"/>
      <c r="AZ553" s="21"/>
      <c r="BA553" s="20"/>
      <c r="BB553" s="23"/>
      <c r="BC553" s="200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9"/>
      <c r="AI554" s="29"/>
      <c r="AJ554" s="21"/>
      <c r="AK554" s="200"/>
      <c r="AL554" s="29"/>
      <c r="AM554" s="29"/>
      <c r="AN554" s="21"/>
      <c r="AO554" s="21"/>
      <c r="AP554" s="21"/>
      <c r="AQ554" s="21"/>
      <c r="AR554" s="21"/>
      <c r="AS554" s="200"/>
      <c r="AT554" s="29"/>
      <c r="AU554" s="200"/>
      <c r="AV554" s="29"/>
      <c r="AW554" s="21"/>
      <c r="AX554" s="21"/>
      <c r="AY554" s="21"/>
      <c r="AZ554" s="21"/>
      <c r="BA554" s="20"/>
      <c r="BB554" s="23"/>
      <c r="BC554" s="200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4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9"/>
      <c r="AI555" s="29"/>
      <c r="AJ555" s="21"/>
      <c r="AK555" s="200"/>
      <c r="AL555" s="29"/>
      <c r="AM555" s="29"/>
      <c r="AN555" s="21"/>
      <c r="AO555" s="21"/>
      <c r="AP555" s="21"/>
      <c r="AQ555" s="21"/>
      <c r="AR555" s="21"/>
      <c r="AS555" s="200"/>
      <c r="AT555" s="29"/>
      <c r="AU555" s="200"/>
      <c r="AV555" s="29"/>
      <c r="AW555" s="21"/>
      <c r="AX555" s="21"/>
      <c r="AY555" s="21"/>
      <c r="AZ555" s="21"/>
      <c r="BA555" s="20"/>
      <c r="BB555" s="23"/>
      <c r="BC555" s="200"/>
      <c r="BD555" s="29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63"/>
      <c r="BE556" s="29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408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0"/>
      <c r="BD557" s="20"/>
      <c r="BE557" s="20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6.2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200"/>
      <c r="BD558" s="63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8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0"/>
      <c r="BD559" s="20"/>
      <c r="BE559" s="20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56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0"/>
      <c r="BD560" s="63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32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32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63"/>
      <c r="BE562" s="29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46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0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8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3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184"/>
      <c r="BD564" s="185"/>
      <c r="BE564" s="29"/>
      <c r="BF564" s="21"/>
      <c r="BG564" s="21"/>
      <c r="BH564" s="21"/>
      <c r="BI564" s="21"/>
      <c r="BJ564" s="21"/>
      <c r="BK564" s="21"/>
      <c r="BL564" s="21"/>
      <c r="BM564" s="197"/>
      <c r="BN564" s="24"/>
      <c r="BO564" s="21"/>
      <c r="BP564" s="21"/>
      <c r="BQ564" s="23"/>
      <c r="BR564" s="23"/>
      <c r="BS564" s="24"/>
      <c r="BT564" s="25"/>
    </row>
    <row r="565" spans="1:72" s="22" customFormat="1" ht="184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0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184"/>
      <c r="BD565" s="185"/>
      <c r="BE565" s="29"/>
      <c r="BF565" s="21"/>
      <c r="BG565" s="21"/>
      <c r="BH565" s="21"/>
      <c r="BI565" s="21"/>
      <c r="BJ565" s="21"/>
      <c r="BK565" s="21"/>
      <c r="BL565" s="21"/>
      <c r="BM565" s="197"/>
      <c r="BN565" s="24"/>
      <c r="BO565" s="21"/>
      <c r="BP565" s="21"/>
      <c r="BQ565" s="23"/>
      <c r="BR565" s="23"/>
      <c r="BS565" s="24"/>
      <c r="BT565" s="25"/>
    </row>
    <row r="566" spans="1:72" s="22" customFormat="1" ht="184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0"/>
      <c r="BD566" s="20"/>
      <c r="BE566" s="20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84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184"/>
      <c r="BD567" s="185"/>
      <c r="BE567" s="20"/>
      <c r="BF567" s="21"/>
      <c r="BG567" s="21"/>
      <c r="BH567" s="21"/>
      <c r="BI567" s="21"/>
      <c r="BJ567" s="21"/>
      <c r="BK567" s="21"/>
      <c r="BL567" s="21"/>
      <c r="BM567" s="197"/>
      <c r="BN567" s="24"/>
      <c r="BO567" s="21"/>
      <c r="BP567" s="21"/>
      <c r="BQ567" s="23"/>
      <c r="BR567" s="23"/>
      <c r="BS567" s="24"/>
      <c r="BT567" s="25"/>
    </row>
    <row r="568" spans="1:72" s="22" customFormat="1" ht="189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63"/>
      <c r="O568" s="63"/>
      <c r="P568" s="63"/>
      <c r="Q568" s="63"/>
      <c r="R568" s="63"/>
      <c r="S568" s="63"/>
      <c r="T568" s="6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184"/>
      <c r="BD568" s="185"/>
      <c r="BE568" s="20"/>
      <c r="BF568" s="21"/>
      <c r="BG568" s="21"/>
      <c r="BH568" s="21"/>
      <c r="BI568" s="21"/>
      <c r="BJ568" s="21"/>
      <c r="BK568" s="21"/>
      <c r="BL568" s="21"/>
      <c r="BM568" s="197"/>
      <c r="BN568" s="24"/>
      <c r="BO568" s="21"/>
      <c r="BP568" s="21"/>
      <c r="BQ568" s="23"/>
      <c r="BR568" s="23"/>
      <c r="BS568" s="24"/>
      <c r="BT568" s="25"/>
    </row>
    <row r="569" spans="1:72" s="22" customFormat="1" ht="184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0"/>
      <c r="BD569" s="20"/>
      <c r="BE569" s="20"/>
      <c r="BF569" s="21"/>
      <c r="BG569" s="21"/>
      <c r="BH569" s="21"/>
      <c r="BI569" s="20"/>
      <c r="BJ569" s="23"/>
      <c r="BK569" s="23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186"/>
      <c r="BD570" s="185"/>
      <c r="BE570" s="20"/>
      <c r="BF570" s="21"/>
      <c r="BG570" s="21"/>
      <c r="BH570" s="21"/>
      <c r="BI570" s="20"/>
      <c r="BJ570" s="23"/>
      <c r="BK570" s="23"/>
      <c r="BL570" s="21"/>
      <c r="BM570" s="197"/>
      <c r="BN570" s="24"/>
      <c r="BO570" s="21"/>
      <c r="BP570" s="21"/>
      <c r="BQ570" s="23"/>
      <c r="BR570" s="23"/>
      <c r="BS570" s="24"/>
      <c r="BT570" s="25"/>
    </row>
    <row r="571" spans="1:72" s="22" customFormat="1" ht="184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0"/>
      <c r="BD571" s="29"/>
      <c r="BE571" s="29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3"/>
      <c r="BE572" s="20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200"/>
      <c r="BD573" s="29"/>
      <c r="BE573" s="29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18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200"/>
      <c r="BD574" s="23"/>
      <c r="BE574" s="20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212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3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00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409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0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00"/>
      <c r="BD576" s="23"/>
      <c r="BE576" s="23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86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0"/>
      <c r="N577" s="28"/>
      <c r="O577" s="18"/>
      <c r="P577" s="28"/>
      <c r="Q577" s="28"/>
      <c r="R577" s="28"/>
      <c r="S577" s="28"/>
      <c r="T577" s="28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22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00"/>
      <c r="BD578" s="23"/>
      <c r="BE578" s="23"/>
      <c r="BF578" s="21"/>
      <c r="BG578" s="21"/>
      <c r="BH578" s="21"/>
      <c r="BI578" s="21"/>
      <c r="BJ578" s="21"/>
      <c r="BK578" s="20"/>
      <c r="BL578" s="23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222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222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0"/>
      <c r="O580" s="20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5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0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00"/>
      <c r="BD581" s="23"/>
      <c r="BE581" s="23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182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0"/>
      <c r="N582" s="28"/>
      <c r="O582" s="18"/>
      <c r="P582" s="28"/>
      <c r="Q582" s="28"/>
      <c r="R582" s="28"/>
      <c r="S582" s="28"/>
      <c r="T582" s="28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229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409.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0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0"/>
      <c r="AH584" s="23"/>
      <c r="AI584" s="23"/>
      <c r="AJ584" s="23"/>
      <c r="AK584" s="200"/>
      <c r="AL584" s="23"/>
      <c r="AM584" s="23"/>
      <c r="AN584" s="21"/>
      <c r="AO584" s="21"/>
      <c r="AP584" s="21"/>
      <c r="AQ584" s="21"/>
      <c r="AR584" s="21"/>
      <c r="AS584" s="200"/>
      <c r="AT584" s="23"/>
      <c r="AU584" s="200"/>
      <c r="AV584" s="23"/>
      <c r="AW584" s="21"/>
      <c r="AX584" s="21"/>
      <c r="AY584" s="21"/>
      <c r="AZ584" s="21"/>
      <c r="BA584" s="20"/>
      <c r="BB584" s="23"/>
      <c r="BC584" s="200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4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0"/>
      <c r="AJ585" s="23"/>
      <c r="AK585" s="23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3"/>
      <c r="BC585" s="200"/>
      <c r="BD585" s="23"/>
      <c r="BE585" s="23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4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0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0"/>
      <c r="AJ586" s="23"/>
      <c r="AK586" s="23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0"/>
      <c r="BB586" s="23"/>
      <c r="BC586" s="200"/>
      <c r="BD586" s="23"/>
      <c r="BE586" s="23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41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0"/>
      <c r="N587" s="23"/>
      <c r="O587" s="23"/>
      <c r="P587" s="23"/>
      <c r="Q587" s="23"/>
      <c r="R587" s="23"/>
      <c r="S587" s="23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0"/>
      <c r="AJ587" s="23"/>
      <c r="AK587" s="23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0"/>
      <c r="BB587" s="23"/>
      <c r="BC587" s="200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0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3"/>
      <c r="AK588" s="23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3"/>
      <c r="BC588" s="200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4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0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0"/>
      <c r="AJ589" s="23"/>
      <c r="AK589" s="23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0"/>
      <c r="BB589" s="23"/>
      <c r="BC589" s="200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0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0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0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0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8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0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3"/>
      <c r="O592" s="20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00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01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0"/>
      <c r="N593" s="28"/>
      <c r="O593" s="1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8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409.6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0"/>
      <c r="P594" s="20"/>
      <c r="Q594" s="20"/>
      <c r="R594" s="20"/>
      <c r="S594" s="20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0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0"/>
      <c r="Q595" s="20"/>
      <c r="R595" s="20"/>
      <c r="S595" s="20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8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0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0"/>
      <c r="AJ596" s="23"/>
      <c r="AK596" s="23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0"/>
      <c r="BB596" s="23"/>
      <c r="BC596" s="200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0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0"/>
      <c r="P598" s="20"/>
      <c r="Q598" s="20"/>
      <c r="R598" s="20"/>
      <c r="S598" s="20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0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18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259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9"/>
      <c r="O600" s="29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00"/>
      <c r="BD600" s="29"/>
      <c r="BE600" s="29"/>
      <c r="BF600" s="21"/>
      <c r="BG600" s="21"/>
      <c r="BH600" s="21"/>
      <c r="BI600" s="20"/>
      <c r="BJ600" s="63"/>
      <c r="BK600" s="29"/>
      <c r="BL600" s="21"/>
      <c r="BM600" s="197"/>
      <c r="BN600" s="24"/>
      <c r="BO600" s="21"/>
      <c r="BP600" s="21"/>
      <c r="BQ600" s="23"/>
      <c r="BR600" s="23"/>
      <c r="BS600" s="24"/>
      <c r="BT600" s="25"/>
    </row>
    <row r="601" spans="1:72" s="22" customFormat="1" ht="244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0"/>
      <c r="O601" s="20"/>
      <c r="P601" s="29"/>
      <c r="Q601" s="29"/>
      <c r="R601" s="29"/>
      <c r="S601" s="29"/>
      <c r="T601" s="29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00"/>
      <c r="BD601" s="187"/>
      <c r="BE601" s="29"/>
      <c r="BF601" s="21"/>
      <c r="BG601" s="21"/>
      <c r="BH601" s="21"/>
      <c r="BI601" s="20"/>
      <c r="BJ601" s="63"/>
      <c r="BK601" s="29"/>
      <c r="BL601" s="21"/>
      <c r="BM601" s="197"/>
      <c r="BN601" s="24"/>
      <c r="BO601" s="21"/>
      <c r="BP601" s="21"/>
      <c r="BQ601" s="23"/>
      <c r="BR601" s="23"/>
      <c r="BS601" s="24"/>
      <c r="BT601" s="25"/>
    </row>
    <row r="602" spans="1:72" s="22" customFormat="1" ht="219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63"/>
      <c r="O602" s="63"/>
      <c r="P602" s="63"/>
      <c r="Q602" s="63"/>
      <c r="R602" s="63"/>
      <c r="S602" s="63"/>
      <c r="T602" s="6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6"/>
      <c r="BD602" s="188"/>
      <c r="BE602" s="189"/>
      <c r="BF602" s="21"/>
      <c r="BG602" s="21"/>
      <c r="BH602" s="21"/>
      <c r="BI602" s="21"/>
      <c r="BJ602" s="21"/>
      <c r="BK602" s="21"/>
      <c r="BL602" s="21"/>
      <c r="BM602" s="197"/>
      <c r="BN602" s="24"/>
      <c r="BO602" s="21"/>
      <c r="BP602" s="21"/>
      <c r="BQ602" s="23"/>
      <c r="BR602" s="23"/>
      <c r="BS602" s="24"/>
      <c r="BT602" s="25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00"/>
      <c r="BD603" s="29"/>
      <c r="BE603" s="29"/>
      <c r="BF603" s="21"/>
      <c r="BG603" s="21"/>
      <c r="BH603" s="21"/>
      <c r="BI603" s="21"/>
      <c r="BJ603" s="21"/>
      <c r="BK603" s="21"/>
      <c r="BL603" s="21"/>
      <c r="BM603" s="197"/>
      <c r="BN603" s="24"/>
      <c r="BO603" s="21"/>
      <c r="BP603" s="21"/>
      <c r="BQ603" s="23"/>
      <c r="BR603" s="23"/>
      <c r="BS603" s="24"/>
      <c r="BT603" s="25"/>
    </row>
    <row r="604" spans="1:72" s="22" customFormat="1" ht="219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9"/>
      <c r="O604" s="29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86"/>
      <c r="BD604" s="188"/>
      <c r="BE604" s="189"/>
      <c r="BF604" s="21"/>
      <c r="BG604" s="21"/>
      <c r="BH604" s="21"/>
      <c r="BI604" s="21"/>
      <c r="BJ604" s="21"/>
      <c r="BK604" s="21"/>
      <c r="BL604" s="21"/>
      <c r="BM604" s="197"/>
      <c r="BN604" s="24"/>
      <c r="BO604" s="21"/>
      <c r="BP604" s="21"/>
      <c r="BQ604" s="23"/>
      <c r="BR604" s="23"/>
      <c r="BS604" s="24"/>
      <c r="BT604" s="25"/>
    </row>
    <row r="605" spans="1:72" s="22" customFormat="1" ht="409.6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9"/>
      <c r="O605" s="29"/>
      <c r="P605" s="29"/>
      <c r="Q605" s="29"/>
      <c r="R605" s="29"/>
      <c r="S605" s="29"/>
      <c r="T605" s="29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00"/>
      <c r="BD605" s="29"/>
      <c r="BE605" s="20"/>
      <c r="BF605" s="21"/>
      <c r="BG605" s="21"/>
      <c r="BH605" s="21"/>
      <c r="BI605" s="21"/>
      <c r="BJ605" s="21"/>
      <c r="BK605" s="21"/>
      <c r="BL605" s="21"/>
      <c r="BM605" s="197"/>
      <c r="BN605" s="24"/>
      <c r="BO605" s="21"/>
      <c r="BP605" s="21"/>
      <c r="BQ605" s="23"/>
      <c r="BR605" s="23"/>
      <c r="BS605" s="24"/>
      <c r="BT605" s="25"/>
    </row>
    <row r="606" spans="1:72" s="22" customFormat="1" ht="409.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0"/>
      <c r="AH606" s="29"/>
      <c r="AI606" s="29"/>
      <c r="AJ606" s="21"/>
      <c r="AK606" s="200"/>
      <c r="AL606" s="29"/>
      <c r="AM606" s="29"/>
      <c r="AN606" s="21"/>
      <c r="AO606" s="21"/>
      <c r="AP606" s="21"/>
      <c r="AQ606" s="21"/>
      <c r="AR606" s="21"/>
      <c r="AS606" s="200"/>
      <c r="AT606" s="29"/>
      <c r="AU606" s="200"/>
      <c r="AV606" s="29"/>
      <c r="AW606" s="21"/>
      <c r="AX606" s="21"/>
      <c r="AY606" s="21"/>
      <c r="AZ606" s="21"/>
      <c r="BA606" s="21"/>
      <c r="BB606" s="21"/>
      <c r="BC606" s="200"/>
      <c r="BD606" s="29"/>
      <c r="BE606" s="29"/>
      <c r="BF606" s="21"/>
      <c r="BG606" s="21"/>
      <c r="BH606" s="21"/>
      <c r="BI606" s="21"/>
      <c r="BJ606" s="21"/>
      <c r="BK606" s="21"/>
      <c r="BL606" s="21"/>
      <c r="BM606" s="197"/>
      <c r="BN606" s="24"/>
      <c r="BO606" s="21"/>
      <c r="BP606" s="21"/>
      <c r="BQ606" s="23"/>
      <c r="BR606" s="23"/>
      <c r="BS606" s="24"/>
      <c r="BT606" s="25"/>
    </row>
    <row r="607" spans="1:72" s="22" customFormat="1" ht="13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6"/>
      <c r="BD607" s="188"/>
      <c r="BE607" s="189"/>
      <c r="BF607" s="21"/>
      <c r="BG607" s="21"/>
      <c r="BH607" s="21"/>
      <c r="BI607" s="21"/>
      <c r="BJ607" s="21"/>
      <c r="BK607" s="21"/>
      <c r="BL607" s="21"/>
      <c r="BM607" s="197"/>
      <c r="BN607" s="24"/>
      <c r="BO607" s="21"/>
      <c r="BP607" s="21"/>
      <c r="BQ607" s="23"/>
      <c r="BR607" s="23"/>
      <c r="BS607" s="24"/>
      <c r="BT607" s="25"/>
    </row>
    <row r="608" spans="1:72" s="22" customFormat="1" ht="13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6"/>
      <c r="BD608" s="188"/>
      <c r="BE608" s="189"/>
      <c r="BF608" s="21"/>
      <c r="BG608" s="21"/>
      <c r="BH608" s="21"/>
      <c r="BI608" s="21"/>
      <c r="BJ608" s="21"/>
      <c r="BK608" s="21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4" s="22" customFormat="1" ht="13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6"/>
      <c r="BD609" s="188"/>
      <c r="BE609" s="18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4" s="22" customFormat="1" ht="13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6"/>
      <c r="BD610" s="188"/>
      <c r="BE610" s="18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4" s="22" customFormat="1" ht="137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6"/>
      <c r="BD611" s="188"/>
      <c r="BE611" s="189"/>
      <c r="BF611" s="21"/>
      <c r="BG611" s="21"/>
      <c r="BH611" s="21"/>
      <c r="BI611" s="21"/>
      <c r="BJ611" s="21"/>
      <c r="BK611" s="21"/>
      <c r="BL611" s="21"/>
      <c r="BM611" s="197"/>
      <c r="BN611" s="24"/>
      <c r="BO611" s="21"/>
      <c r="BP611" s="21"/>
      <c r="BQ611" s="23"/>
      <c r="BR611" s="23"/>
      <c r="BS611" s="24"/>
      <c r="BT611" s="25"/>
    </row>
    <row r="612" spans="1:74" s="22" customFormat="1" ht="29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0"/>
      <c r="BB612" s="21"/>
      <c r="BC612" s="200"/>
      <c r="BD612" s="29"/>
      <c r="BE612" s="20"/>
      <c r="BF612" s="23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4" s="22" customFormat="1" ht="291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0"/>
      <c r="BB613" s="21"/>
      <c r="BC613" s="200"/>
      <c r="BD613" s="182"/>
      <c r="BE613" s="20"/>
      <c r="BF613" s="23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3"/>
      <c r="BR613" s="23"/>
      <c r="BS613" s="24"/>
      <c r="BT613" s="25"/>
    </row>
    <row r="614" spans="1:74" s="22" customFormat="1" ht="19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3"/>
      <c r="O614" s="23"/>
      <c r="P614" s="23"/>
      <c r="Q614" s="23"/>
      <c r="R614" s="23"/>
      <c r="S614" s="23"/>
      <c r="T614" s="20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00"/>
      <c r="BD614" s="20"/>
      <c r="BE614" s="20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4" s="22" customFormat="1" ht="19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3"/>
      <c r="O615" s="23"/>
      <c r="P615" s="23"/>
      <c r="Q615" s="23"/>
      <c r="R615" s="23"/>
      <c r="S615" s="23"/>
      <c r="T615" s="20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84"/>
      <c r="BD615" s="189"/>
      <c r="BE615" s="189"/>
      <c r="BF615" s="21"/>
      <c r="BG615" s="21"/>
      <c r="BH615" s="21"/>
      <c r="BI615" s="21"/>
      <c r="BJ615" s="21"/>
      <c r="BK615" s="21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4" s="22" customFormat="1" ht="279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190"/>
      <c r="O616" s="190"/>
      <c r="P616" s="190"/>
      <c r="Q616" s="190"/>
      <c r="R616" s="190"/>
      <c r="S616" s="190"/>
      <c r="T616" s="190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00"/>
      <c r="BD616" s="63"/>
      <c r="BE616" s="63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4" s="22" customFormat="1" ht="17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00"/>
      <c r="BD617" s="23"/>
      <c r="BE617" s="23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3"/>
      <c r="BR617" s="23"/>
      <c r="BS617" s="24"/>
      <c r="BT617" s="25"/>
    </row>
    <row r="618" spans="1:74" s="22" customFormat="1" ht="129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3"/>
      <c r="O618" s="23"/>
      <c r="P618" s="23"/>
      <c r="Q618" s="23"/>
      <c r="R618" s="23"/>
      <c r="S618" s="23"/>
      <c r="T618" s="23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91"/>
      <c r="BD618" s="29"/>
      <c r="BE618" s="29"/>
      <c r="BF618" s="21"/>
      <c r="BG618" s="21"/>
      <c r="BH618" s="21"/>
      <c r="BI618" s="21"/>
      <c r="BJ618" s="21"/>
      <c r="BK618" s="21"/>
      <c r="BL618" s="21"/>
      <c r="BM618" s="197"/>
      <c r="BN618" s="24"/>
      <c r="BO618" s="21"/>
      <c r="BP618" s="21"/>
      <c r="BQ618" s="23"/>
      <c r="BR618" s="23"/>
      <c r="BS618" s="24"/>
      <c r="BT618" s="25"/>
    </row>
    <row r="619" spans="1:74" s="22" customFormat="1" ht="187.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9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00"/>
      <c r="BD619" s="23"/>
      <c r="BE619" s="23"/>
      <c r="BF619" s="21"/>
      <c r="BG619" s="21"/>
      <c r="BH619" s="21"/>
      <c r="BI619" s="21"/>
      <c r="BJ619" s="21"/>
      <c r="BK619" s="21"/>
      <c r="BL619" s="23"/>
      <c r="BM619" s="21"/>
      <c r="BN619" s="24"/>
      <c r="BO619" s="21"/>
      <c r="BP619" s="21"/>
      <c r="BQ619" s="21"/>
      <c r="BR619" s="21"/>
      <c r="BS619" s="23"/>
      <c r="BT619" s="24"/>
      <c r="BU619" s="25"/>
      <c r="BV619" s="30"/>
    </row>
    <row r="620" spans="1:74" s="22" customFormat="1" ht="187.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0"/>
      <c r="N620" s="28"/>
      <c r="O620" s="18"/>
      <c r="P620" s="28"/>
      <c r="Q620" s="28"/>
      <c r="R620" s="28"/>
      <c r="S620" s="28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3"/>
      <c r="BM620" s="21"/>
      <c r="BN620" s="24"/>
      <c r="BO620" s="25"/>
      <c r="BP620" s="21"/>
      <c r="BQ620" s="21"/>
      <c r="BR620" s="21"/>
      <c r="BS620" s="23"/>
      <c r="BT620" s="24"/>
      <c r="BU620" s="25"/>
      <c r="BV620" s="30"/>
    </row>
    <row r="621" spans="1:74" s="22" customFormat="1" ht="409.6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3"/>
      <c r="AU621" s="21"/>
      <c r="AV621" s="23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3"/>
      <c r="BM621" s="21"/>
      <c r="BN621" s="24"/>
      <c r="BO621" s="25"/>
      <c r="BP621" s="21"/>
      <c r="BQ621" s="21"/>
      <c r="BR621" s="21"/>
      <c r="BS621" s="23"/>
      <c r="BT621" s="24"/>
      <c r="BU621" s="25"/>
      <c r="BV621" s="30"/>
    </row>
    <row r="622" spans="1:74" s="22" customFormat="1" ht="409.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23"/>
      <c r="O622" s="23"/>
      <c r="P622" s="23"/>
      <c r="Q622" s="23"/>
      <c r="R622" s="23"/>
      <c r="S622" s="23"/>
      <c r="T622" s="23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00"/>
      <c r="BD622" s="23"/>
      <c r="BE622" s="23"/>
      <c r="BF622" s="21"/>
      <c r="BG622" s="21"/>
      <c r="BH622" s="21"/>
      <c r="BI622" s="21"/>
      <c r="BJ622" s="21"/>
      <c r="BK622" s="21"/>
      <c r="BL622" s="23"/>
      <c r="BM622" s="21"/>
      <c r="BN622" s="24"/>
      <c r="BO622" s="25"/>
      <c r="BP622" s="21"/>
      <c r="BQ622" s="21"/>
      <c r="BR622" s="21"/>
      <c r="BS622" s="23"/>
      <c r="BT622" s="24"/>
      <c r="BU622" s="25"/>
      <c r="BV622" s="30"/>
    </row>
    <row r="623" spans="1:74" s="22" customFormat="1" ht="194.2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0"/>
      <c r="N623" s="28"/>
      <c r="O623" s="18"/>
      <c r="P623" s="28"/>
      <c r="Q623" s="28"/>
      <c r="R623" s="28"/>
      <c r="S623" s="28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3"/>
      <c r="BM623" s="21"/>
      <c r="BN623" s="24"/>
      <c r="BO623" s="25"/>
      <c r="BP623" s="36"/>
      <c r="BQ623" s="36"/>
      <c r="BR623" s="36"/>
      <c r="BS623" s="40"/>
      <c r="BT623" s="26"/>
      <c r="BU623" s="36"/>
      <c r="BV623" s="30"/>
    </row>
    <row r="624" spans="1:74" s="22" customFormat="1" ht="219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1"/>
      <c r="BN624" s="24"/>
      <c r="BO624" s="25"/>
      <c r="BP624" s="36"/>
      <c r="BQ624" s="36"/>
      <c r="BR624" s="36"/>
      <c r="BS624" s="40"/>
      <c r="BT624" s="26"/>
      <c r="BU624" s="36"/>
      <c r="BV624" s="30"/>
    </row>
    <row r="625" spans="1:74" s="22" customFormat="1" ht="198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182"/>
      <c r="O625" s="182"/>
      <c r="P625" s="182"/>
      <c r="Q625" s="182"/>
      <c r="R625" s="182"/>
      <c r="S625" s="182"/>
      <c r="T625" s="182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3"/>
      <c r="BM625" s="21"/>
      <c r="BN625" s="24"/>
      <c r="BO625" s="25"/>
      <c r="BP625" s="21"/>
      <c r="BQ625" s="21"/>
      <c r="BR625" s="21"/>
      <c r="BS625" s="23"/>
      <c r="BT625" s="24"/>
      <c r="BU625" s="25"/>
      <c r="BV625" s="30"/>
    </row>
    <row r="626" spans="1:74" s="22" customFormat="1" ht="198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23"/>
      <c r="O626" s="23"/>
      <c r="P626" s="23"/>
      <c r="Q626" s="23"/>
      <c r="R626" s="23"/>
      <c r="S626" s="23"/>
      <c r="T626" s="23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21"/>
      <c r="BQ626" s="21"/>
      <c r="BR626" s="21"/>
      <c r="BS626" s="23"/>
      <c r="BT626" s="24"/>
      <c r="BU626" s="25"/>
      <c r="BV626" s="30"/>
    </row>
    <row r="627" spans="1:74" s="22" customFormat="1" ht="198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20"/>
      <c r="M627" s="21"/>
      <c r="N627" s="28"/>
      <c r="O627" s="1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3"/>
      <c r="BM627" s="21"/>
      <c r="BN627" s="24"/>
      <c r="BO627" s="25"/>
      <c r="BP627" s="21"/>
      <c r="BQ627" s="21"/>
      <c r="BR627" s="21"/>
      <c r="BS627" s="23"/>
      <c r="BT627" s="24"/>
      <c r="BU627" s="25"/>
      <c r="BV627" s="30"/>
    </row>
    <row r="628" spans="1:74" s="22" customFormat="1" ht="146.2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28"/>
      <c r="O628" s="18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227.2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8"/>
      <c r="O629" s="18"/>
      <c r="P629" s="28"/>
      <c r="Q629" s="28"/>
      <c r="R629" s="28"/>
      <c r="S629" s="28"/>
      <c r="T629" s="2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54.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8"/>
      <c r="O630" s="2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21"/>
      <c r="BQ630" s="21"/>
      <c r="BR630" s="21"/>
      <c r="BS630" s="23"/>
      <c r="BT630" s="24"/>
      <c r="BU630" s="25"/>
      <c r="BV630" s="30"/>
    </row>
    <row r="631" spans="1:74" s="22" customFormat="1" ht="154.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8"/>
      <c r="O631" s="18"/>
      <c r="P631" s="28"/>
      <c r="Q631" s="28"/>
      <c r="R631" s="28"/>
      <c r="S631" s="28"/>
      <c r="T631" s="2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3"/>
      <c r="BM631" s="21"/>
      <c r="BN631" s="24"/>
      <c r="BO631" s="25"/>
      <c r="BP631" s="36"/>
      <c r="BQ631" s="36"/>
      <c r="BR631" s="36"/>
      <c r="BS631" s="40"/>
      <c r="BT631" s="26"/>
      <c r="BU631" s="36"/>
      <c r="BV631" s="30"/>
    </row>
    <row r="632" spans="1:74" s="22" customFormat="1" ht="182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3"/>
      <c r="O632" s="23"/>
      <c r="P632" s="23"/>
      <c r="Q632" s="23"/>
      <c r="R632" s="23"/>
      <c r="S632" s="23"/>
      <c r="T632" s="23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3"/>
      <c r="BL632" s="21"/>
      <c r="BM632" s="21"/>
      <c r="BN632" s="24"/>
      <c r="BO632" s="25"/>
      <c r="BP632" s="36"/>
      <c r="BQ632" s="36"/>
      <c r="BR632" s="36"/>
      <c r="BS632" s="40"/>
      <c r="BT632" s="26"/>
      <c r="BU632" s="36"/>
      <c r="BV632" s="30"/>
    </row>
    <row r="633" spans="1:74" s="22" customFormat="1" ht="182.2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3"/>
      <c r="O633" s="23"/>
      <c r="P633" s="23"/>
      <c r="Q633" s="23"/>
      <c r="R633" s="23"/>
      <c r="S633" s="23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4"/>
      <c r="BO633" s="25"/>
      <c r="BP633" s="36"/>
      <c r="BQ633" s="36"/>
      <c r="BR633" s="36"/>
      <c r="BS633" s="40"/>
      <c r="BT633" s="26"/>
      <c r="BU633" s="36"/>
      <c r="BV633" s="30"/>
    </row>
    <row r="634" spans="1:74" s="22" customFormat="1" ht="312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2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181"/>
      <c r="BD634" s="21"/>
      <c r="BE634" s="21"/>
      <c r="BF634" s="23"/>
      <c r="BG634" s="21"/>
      <c r="BH634" s="21"/>
      <c r="BI634" s="21"/>
      <c r="BJ634" s="21"/>
      <c r="BK634" s="23"/>
      <c r="BL634" s="21"/>
      <c r="BM634" s="21"/>
      <c r="BN634" s="24"/>
      <c r="BO634" s="25"/>
      <c r="BP634" s="26"/>
    </row>
    <row r="635" spans="1:74" s="22" customFormat="1" ht="174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8"/>
      <c r="O635" s="18"/>
      <c r="P635" s="28"/>
      <c r="Q635" s="28"/>
      <c r="R635" s="28"/>
      <c r="S635" s="28"/>
      <c r="T635" s="28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3"/>
      <c r="BG635" s="21"/>
      <c r="BH635" s="21"/>
      <c r="BI635" s="21"/>
      <c r="BJ635" s="21"/>
      <c r="BK635" s="23"/>
      <c r="BL635" s="21"/>
      <c r="BM635" s="21"/>
      <c r="BN635" s="24"/>
      <c r="BO635" s="25"/>
      <c r="BP635" s="26"/>
    </row>
    <row r="636" spans="1:74" s="22" customFormat="1" ht="167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3"/>
      <c r="O636" s="23"/>
      <c r="P636" s="23"/>
      <c r="Q636" s="23"/>
      <c r="R636" s="23"/>
      <c r="S636" s="23"/>
      <c r="T636" s="23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181"/>
      <c r="BD636" s="21"/>
      <c r="BE636" s="21"/>
      <c r="BF636" s="23"/>
      <c r="BG636" s="21"/>
      <c r="BH636" s="21"/>
      <c r="BI636" s="21"/>
      <c r="BJ636" s="21"/>
      <c r="BK636" s="23"/>
      <c r="BL636" s="21"/>
      <c r="BM636" s="21"/>
      <c r="BN636" s="24"/>
      <c r="BO636" s="25"/>
      <c r="BP636" s="26"/>
    </row>
    <row r="637" spans="1:74" s="22" customFormat="1" ht="167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3"/>
      <c r="O637" s="23"/>
      <c r="P637" s="23"/>
      <c r="Q637" s="23"/>
      <c r="R637" s="23"/>
      <c r="S637" s="23"/>
      <c r="T637" s="23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3"/>
      <c r="BG637" s="21"/>
      <c r="BH637" s="21"/>
      <c r="BI637" s="21"/>
      <c r="BJ637" s="21"/>
      <c r="BK637" s="23"/>
      <c r="BL637" s="21"/>
      <c r="BM637" s="21"/>
      <c r="BN637" s="24"/>
      <c r="BO637" s="25"/>
      <c r="BP637" s="26"/>
    </row>
    <row r="638" spans="1:74" s="22" customFormat="1" ht="167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3"/>
      <c r="O638" s="23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3"/>
      <c r="BG638" s="21"/>
      <c r="BH638" s="21"/>
      <c r="BI638" s="21"/>
      <c r="BJ638" s="21"/>
      <c r="BK638" s="23"/>
      <c r="BL638" s="21"/>
      <c r="BM638" s="21"/>
      <c r="BN638" s="24"/>
      <c r="BO638" s="25"/>
      <c r="BP638" s="26"/>
    </row>
    <row r="639" spans="1:74" s="22" customFormat="1" ht="372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18"/>
      <c r="O639" s="18"/>
      <c r="P639" s="18"/>
      <c r="Q639" s="18"/>
      <c r="R639" s="18"/>
      <c r="S639" s="18"/>
      <c r="T639" s="18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1"/>
      <c r="BR639" s="21"/>
    </row>
    <row r="640" spans="1:74" s="22" customFormat="1" ht="257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18"/>
      <c r="O640" s="18"/>
      <c r="P640" s="27"/>
      <c r="Q640" s="27"/>
      <c r="R640" s="27"/>
      <c r="S640" s="27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4"/>
      <c r="BO640" s="21"/>
      <c r="BP640" s="21"/>
      <c r="BQ640" s="21"/>
      <c r="BR640" s="21"/>
    </row>
    <row r="641" spans="1:72" s="22" customFormat="1" ht="254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18"/>
      <c r="O641" s="18"/>
      <c r="P641" s="27"/>
      <c r="Q641" s="27"/>
      <c r="R641" s="27"/>
      <c r="S641" s="27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4"/>
      <c r="BO641" s="21"/>
      <c r="BP641" s="21"/>
      <c r="BQ641" s="21"/>
      <c r="BR641" s="21"/>
    </row>
    <row r="642" spans="1:72" s="22" customFormat="1" ht="319.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3"/>
      <c r="O642" s="23"/>
      <c r="P642" s="23"/>
      <c r="Q642" s="23"/>
      <c r="R642" s="23"/>
      <c r="S642" s="23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1"/>
      <c r="BR642" s="21"/>
    </row>
    <row r="643" spans="1:72" s="22" customFormat="1" ht="409.6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18"/>
      <c r="M643" s="18"/>
      <c r="N643" s="28"/>
      <c r="O643" s="18"/>
      <c r="P643" s="28"/>
      <c r="Q643" s="28"/>
      <c r="R643" s="28"/>
      <c r="S643" s="28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1"/>
      <c r="BR643" s="21"/>
    </row>
    <row r="644" spans="1:72" s="22" customFormat="1" ht="141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3"/>
      <c r="O644" s="23"/>
      <c r="P644" s="23"/>
      <c r="Q644" s="23"/>
      <c r="R644" s="23"/>
      <c r="S644" s="23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1"/>
      <c r="BR644" s="21"/>
    </row>
    <row r="645" spans="1:72" s="22" customFormat="1" ht="141.7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18"/>
      <c r="N645" s="23"/>
      <c r="O645" s="23"/>
      <c r="P645" s="23"/>
      <c r="Q645" s="23"/>
      <c r="R645" s="23"/>
      <c r="S645" s="23"/>
      <c r="T645" s="23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1"/>
    </row>
    <row r="646" spans="1:72" s="22" customFormat="1" ht="292.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27"/>
      <c r="O646" s="18"/>
      <c r="P646" s="27"/>
      <c r="Q646" s="27"/>
      <c r="R646" s="27"/>
      <c r="S646" s="27"/>
      <c r="T646" s="27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4"/>
      <c r="BO646" s="21"/>
      <c r="BP646" s="21"/>
      <c r="BQ646" s="21"/>
      <c r="BR646" s="24"/>
      <c r="BS646" s="25"/>
      <c r="BT646" s="26"/>
    </row>
    <row r="647" spans="1:72" s="22" customFormat="1" ht="177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18"/>
      <c r="O647" s="18"/>
      <c r="P647" s="27"/>
      <c r="Q647" s="27"/>
      <c r="R647" s="27"/>
      <c r="S647" s="27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1"/>
      <c r="BO647" s="21"/>
      <c r="BP647" s="21"/>
      <c r="BQ647" s="21"/>
      <c r="BR647" s="24"/>
      <c r="BS647" s="25"/>
      <c r="BT647" s="26"/>
    </row>
  </sheetData>
  <autoFilter ref="A2:BV89"/>
  <mergeCells count="17">
    <mergeCell ref="L114:L115"/>
    <mergeCell ref="L363:L364"/>
    <mergeCell ref="A1:V1"/>
    <mergeCell ref="I3:I4"/>
    <mergeCell ref="J3:J4"/>
    <mergeCell ref="I5:I7"/>
    <mergeCell ref="J5:J7"/>
    <mergeCell ref="J8:J9"/>
    <mergeCell ref="I8:I9"/>
    <mergeCell ref="I11:I12"/>
    <mergeCell ref="J11:J12"/>
    <mergeCell ref="I13:I14"/>
    <mergeCell ref="J13:J14"/>
    <mergeCell ref="I15:I16"/>
    <mergeCell ref="J15:J16"/>
    <mergeCell ref="I17:I18"/>
    <mergeCell ref="J17:J18"/>
  </mergeCells>
  <pageMargins left="0" right="0" top="0" bottom="0" header="0" footer="0"/>
  <pageSetup paperSize="9" scale="14" fitToHeight="2" orientation="landscape" r:id="rId1"/>
  <rowBreaks count="1" manualBreakCount="1">
    <brk id="16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110_Юго-запад льготники</vt:lpstr>
      <vt:lpstr>'110_Юго-запад льготники'!Заголовки_для_печати</vt:lpstr>
      <vt:lpstr>'87_лот_(Всего)'!Заголовки_для_печати</vt:lpstr>
      <vt:lpstr>'110_Юго-запад льготники'!Область_печати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2018-04-10T07:56:22Z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