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2" firstSheet="1" activeTab="1"/>
  </bookViews>
  <sheets>
    <sheet name="87_лот_(Всего)" sheetId="2" state="hidden" r:id="rId1"/>
    <sheet name="109Северо-восток_от 15до150кВт" sheetId="7" r:id="rId2"/>
    <sheet name="Лист1" sheetId="14" r:id="rId3"/>
  </sheets>
  <definedNames>
    <definedName name="_xlnm._FilterDatabase" localSheetId="1" hidden="1">'109Северо-восток_от 15до150кВт'!$A$2:$BV$67</definedName>
    <definedName name="_xlnm._FilterDatabase" localSheetId="0" hidden="1">'87_лот_(Всего)'!$A$2:$BT$2</definedName>
    <definedName name="_xlnm.Print_Titles" localSheetId="1">'109Северо-восток_от 15до150кВт'!$2:$2</definedName>
    <definedName name="_xlnm.Print_Titles" localSheetId="0">'87_лот_(Всего)'!$2:$2</definedName>
    <definedName name="_xlnm.Print_Area" localSheetId="1">'109Северо-восток_от 15до150кВт'!$A$1:$BN$20</definedName>
    <definedName name="_xlnm.Print_Area" localSheetId="0">'87_лот_(Всего)'!$A$1:$BM$86</definedName>
  </definedNames>
  <calcPr calcId="145621"/>
</workbook>
</file>

<file path=xl/calcChain.xml><?xml version="1.0" encoding="utf-8"?>
<calcChain xmlns="http://schemas.openxmlformats.org/spreadsheetml/2006/main">
  <c r="M14" i="7" l="1"/>
  <c r="BM15" i="7" l="1"/>
  <c r="O15" i="7"/>
  <c r="P15" i="7"/>
  <c r="Q15" i="7"/>
  <c r="R15" i="7"/>
  <c r="S15" i="7"/>
  <c r="T15" i="7"/>
  <c r="U15" i="7"/>
  <c r="V15" i="7"/>
  <c r="AG15" i="7"/>
  <c r="AH15" i="7"/>
  <c r="AI15" i="7"/>
  <c r="AJ15" i="7"/>
  <c r="AL15" i="7"/>
  <c r="AN15" i="7"/>
  <c r="AT15" i="7"/>
  <c r="AU15" i="7"/>
  <c r="AV15" i="7"/>
  <c r="AW15" i="7"/>
  <c r="AX15" i="7"/>
  <c r="AY15" i="7"/>
  <c r="AZ15" i="7"/>
  <c r="BB15" i="7"/>
  <c r="BD15" i="7"/>
  <c r="BF15" i="7"/>
  <c r="N15" i="7"/>
  <c r="BR67" i="7"/>
  <c r="BS67" i="7" s="1"/>
  <c r="BR66" i="7"/>
  <c r="BS66" i="7" s="1"/>
  <c r="BR65" i="7"/>
  <c r="BS65" i="7" s="1"/>
  <c r="BR64" i="7"/>
  <c r="BS64" i="7" s="1"/>
  <c r="BR63" i="7"/>
  <c r="BS63" i="7" s="1"/>
  <c r="BR62" i="7"/>
  <c r="BS62" i="7" s="1"/>
  <c r="BR61" i="7"/>
  <c r="BS61" i="7" s="1"/>
  <c r="BR60" i="7"/>
  <c r="BS60" i="7" s="1"/>
  <c r="BR59" i="7"/>
  <c r="BS59" i="7" s="1"/>
  <c r="BR58" i="7"/>
  <c r="BS58" i="7" s="1"/>
  <c r="BR57" i="7"/>
  <c r="BS57" i="7" s="1"/>
  <c r="BR56" i="7"/>
  <c r="BS56" i="7" s="1"/>
  <c r="BR55" i="7"/>
  <c r="BS55" i="7" s="1"/>
  <c r="BR54" i="7"/>
  <c r="BS54" i="7" s="1"/>
  <c r="BR53" i="7"/>
  <c r="BS53" i="7" s="1"/>
  <c r="BR52" i="7"/>
  <c r="BS52" i="7" s="1"/>
  <c r="BM52" i="7"/>
  <c r="BR51" i="7"/>
  <c r="BS51" i="7" s="1"/>
  <c r="BM51" i="7"/>
  <c r="BR50" i="7"/>
  <c r="BS50" i="7" s="1"/>
  <c r="BM50" i="7"/>
  <c r="BR49" i="7"/>
  <c r="BS49" i="7" s="1"/>
  <c r="BM49" i="7"/>
  <c r="BR48" i="7"/>
  <c r="BS48" i="7" s="1"/>
  <c r="BM48" i="7"/>
  <c r="BR47" i="7"/>
  <c r="BS47" i="7" s="1"/>
  <c r="BM47" i="7"/>
  <c r="BR46" i="7"/>
  <c r="BS46" i="7" s="1"/>
  <c r="BM46" i="7"/>
  <c r="BR45" i="7"/>
  <c r="BS45" i="7" s="1"/>
  <c r="BM45" i="7"/>
  <c r="BR44" i="7"/>
  <c r="BS44" i="7" s="1"/>
  <c r="BM44" i="7"/>
  <c r="BR43" i="7"/>
  <c r="BS43" i="7" s="1"/>
  <c r="BM43" i="7"/>
  <c r="BR42" i="7"/>
  <c r="BS42" i="7" s="1"/>
  <c r="BM42" i="7"/>
  <c r="BR41" i="7"/>
  <c r="BS41" i="7" s="1"/>
  <c r="BM41" i="7"/>
  <c r="BR40" i="7"/>
  <c r="BS40" i="7" s="1"/>
  <c r="BM40" i="7"/>
  <c r="BR39" i="7"/>
  <c r="BS39" i="7" s="1"/>
  <c r="BM39" i="7"/>
  <c r="BR38" i="7"/>
  <c r="BS38" i="7" s="1"/>
  <c r="BM38" i="7"/>
  <c r="BR37" i="7"/>
  <c r="BS37" i="7" s="1"/>
  <c r="BM37" i="7"/>
  <c r="BR36" i="7"/>
  <c r="BS36" i="7" s="1"/>
  <c r="BM36" i="7"/>
  <c r="BR35" i="7"/>
  <c r="BS35" i="7" s="1"/>
  <c r="BM35" i="7"/>
  <c r="BR34" i="7"/>
  <c r="BS34" i="7" s="1"/>
  <c r="BM34" i="7"/>
  <c r="BR33" i="7"/>
  <c r="BS33" i="7" s="1"/>
  <c r="BM33" i="7"/>
  <c r="BR32" i="7"/>
  <c r="BS32" i="7" s="1"/>
  <c r="BM32" i="7"/>
  <c r="BR31" i="7"/>
  <c r="BS31" i="7" s="1"/>
  <c r="BM31" i="7"/>
  <c r="BR30" i="7"/>
  <c r="BS30" i="7" s="1"/>
  <c r="BM30" i="7"/>
  <c r="BR29" i="7"/>
  <c r="BS29" i="7" s="1"/>
  <c r="BR28" i="7"/>
  <c r="BS28" i="7" s="1"/>
  <c r="BR27" i="7"/>
  <c r="BS27" i="7" s="1"/>
  <c r="BR26" i="7"/>
  <c r="BS26" i="7" s="1"/>
  <c r="BR25" i="7"/>
  <c r="BS25" i="7" s="1"/>
  <c r="BR24" i="7"/>
  <c r="BS24" i="7" s="1"/>
  <c r="BR23" i="7"/>
  <c r="BS23" i="7" s="1"/>
  <c r="BR22" i="7"/>
  <c r="BS22" i="7" s="1"/>
  <c r="BR21" i="7"/>
  <c r="BS21" i="7" s="1"/>
  <c r="BR20" i="7"/>
  <c r="BS20" i="7" s="1"/>
  <c r="BR19" i="7"/>
  <c r="BS19" i="7" s="1"/>
  <c r="BR18" i="7"/>
  <c r="BS18" i="7" s="1"/>
  <c r="BR17" i="7"/>
  <c r="BS17" i="7" s="1"/>
  <c r="BR16" i="7"/>
  <c r="BS16" i="7" s="1"/>
  <c r="BR15" i="7"/>
  <c r="BS15" i="7" s="1"/>
  <c r="N14" i="7"/>
  <c r="Q14" i="7" s="1"/>
  <c r="M13" i="7"/>
  <c r="N13" i="7" s="1"/>
  <c r="T12" i="7"/>
  <c r="N12" i="7"/>
  <c r="T11" i="7"/>
  <c r="N11" i="7"/>
  <c r="BR10" i="7"/>
  <c r="BS10" i="7" s="1"/>
  <c r="BB10" i="7"/>
  <c r="R10" i="7"/>
  <c r="O10" i="7"/>
  <c r="N9" i="7"/>
  <c r="S9" i="7" s="1"/>
  <c r="M9" i="7"/>
  <c r="T8" i="7"/>
  <c r="N8" i="7"/>
  <c r="S7" i="7"/>
  <c r="R7" i="7"/>
  <c r="Q7" i="7"/>
  <c r="P7" i="7"/>
  <c r="T7" i="7" s="1"/>
  <c r="T6" i="7"/>
  <c r="N6" i="7"/>
  <c r="M6" i="7"/>
  <c r="S5" i="7"/>
  <c r="R5" i="7"/>
  <c r="Q5" i="7"/>
  <c r="P5" i="7"/>
  <c r="T5" i="7" s="1"/>
  <c r="N5" i="7" s="1"/>
  <c r="M5" i="7"/>
  <c r="M4" i="7"/>
  <c r="N4" i="7" s="1"/>
  <c r="BR3" i="7"/>
  <c r="BS3" i="7" s="1"/>
  <c r="AN3" i="7"/>
  <c r="AL3" i="7"/>
  <c r="V3" i="7"/>
  <c r="U3" i="7"/>
  <c r="R3" i="7"/>
  <c r="O3" i="7"/>
  <c r="S4" i="7" l="1"/>
  <c r="S3" i="7" s="1"/>
  <c r="Q4" i="7"/>
  <c r="P4" i="7"/>
  <c r="N7" i="7"/>
  <c r="N3" i="7" s="1"/>
  <c r="AT3" i="7"/>
  <c r="S13" i="7"/>
  <c r="S10" i="7" s="1"/>
  <c r="Q13" i="7"/>
  <c r="Q10" i="7" s="1"/>
  <c r="P13" i="7"/>
  <c r="N10" i="7"/>
  <c r="P9" i="7"/>
  <c r="Q9" i="7"/>
  <c r="P14" i="7"/>
  <c r="T14" i="7" s="1"/>
  <c r="BF10" i="7" s="1"/>
  <c r="T9" i="7" l="1"/>
  <c r="BD3" i="7" s="1"/>
  <c r="T13" i="7"/>
  <c r="P10" i="7"/>
  <c r="T4" i="7"/>
  <c r="P3" i="7"/>
  <c r="Q3" i="7"/>
  <c r="AH3" i="7" l="1"/>
  <c r="T3" i="7"/>
  <c r="BD10" i="7"/>
  <c r="BM10" i="7" s="1"/>
  <c r="T10" i="7"/>
  <c r="BM3" i="7" l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7" i="2"/>
  <c r="S37" i="2" s="1"/>
  <c r="O35" i="2"/>
  <c r="R35" i="2"/>
  <c r="M37" i="2"/>
  <c r="M36" i="2"/>
  <c r="N36" i="2" s="1"/>
  <c r="O29" i="2"/>
  <c r="R29" i="2"/>
  <c r="N38" i="2" l="1"/>
  <c r="N70" i="2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S36" i="2"/>
  <c r="S35" i="2" s="1"/>
  <c r="N35" i="2"/>
  <c r="P36" i="2"/>
  <c r="P35" i="2" s="1"/>
  <c r="Q36" i="2"/>
  <c r="Q35" i="2" l="1"/>
  <c r="P41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5" i="2" s="1"/>
  <c r="S85" i="2" s="1"/>
  <c r="S84" i="2" s="1"/>
  <c r="N86" i="2"/>
  <c r="P86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<sst xmlns="http://schemas.openxmlformats.org/spreadsheetml/2006/main" count="557" uniqueCount="366">
  <si>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</si>
  <si>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</si>
  <si>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</si>
  <si>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</si>
  <si>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</si>
  <si>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</si>
  <si>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</si>
  <si>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</si>
  <si>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</si>
  <si>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</si>
  <si>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</si>
  <si>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</si>
  <si>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</si>
  <si>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</si>
  <si>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</si>
  <si>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</si>
  <si>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</si>
  <si>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</si>
  <si>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</si>
  <si>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</si>
  <si>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</si>
  <si>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</si>
  <si>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</si>
  <si>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</si>
  <si>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</si>
  <si>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</si>
  <si>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</si>
  <si>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</si>
  <si>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</si>
  <si>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</si>
  <si>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</si>
  <si>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</si>
  <si>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</si>
  <si>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</si>
  <si>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</si>
  <si>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</si>
  <si>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</si>
  <si>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</si>
  <si>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</si>
  <si>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</si>
  <si>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</si>
  <si>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</si>
  <si>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</si>
  <si>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</si>
  <si>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</si>
  <si>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</si>
  <si>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</si>
  <si>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</si>
  <si>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</si>
  <si>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</si>
  <si>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</si>
  <si>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</si>
  <si>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</si>
  <si>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</si>
  <si>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</si>
  <si>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</si>
  <si>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</si>
  <si>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</si>
  <si>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</si>
  <si>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</si>
  <si>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</si>
  <si>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</si>
  <si>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</si>
  <si>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</si>
  <si>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</si>
  <si>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</si>
  <si>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</si>
  <si>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</si>
  <si>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</si>
  <si>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</si>
  <si>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</si>
  <si>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</si>
  <si>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</si>
  <si>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</si>
  <si>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</si>
  <si>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</si>
  <si>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</si>
  <si>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</si>
  <si>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</si>
  <si>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</si>
  <si>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</si>
  <si>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</si>
  <si>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</si>
  <si>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</si>
  <si>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</si>
  <si>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</si>
  <si>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</si>
  <si>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</si>
  <si>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</si>
  <si>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</si>
  <si>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</si>
  <si>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</si>
  <si>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</si>
  <si>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</si>
  <si>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</si>
  <si>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</si>
  <si>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</si>
  <si>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</si>
  <si>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</si>
  <si>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</si>
  <si>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</si>
  <si>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</si>
  <si>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</si>
  <si>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</si>
  <si>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</si>
  <si>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</si>
  <si>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</si>
  <si>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</si>
  <si>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</si>
  <si>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</si>
  <si>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</si>
  <si>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</si>
  <si>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</si>
  <si>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</si>
  <si>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</si>
  <si>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</si>
  <si>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</si>
  <si>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</si>
  <si>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</si>
  <si>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</si>
  <si>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</si>
  <si>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</si>
  <si>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</si>
  <si>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</si>
  <si>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</si>
  <si>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</si>
  <si>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</si>
  <si>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</si>
  <si>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</si>
  <si>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</si>
  <si>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</si>
  <si>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</si>
  <si>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</si>
  <si>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</si>
  <si>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</si>
  <si>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</si>
  <si>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</si>
  <si>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</si>
  <si>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</si>
  <si>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</si>
  <si>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</si>
  <si>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</si>
  <si>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</si>
  <si>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</si>
  <si>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</si>
  <si>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</si>
  <si>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</si>
  <si>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</si>
  <si>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</si>
  <si>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</si>
  <si>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</si>
  <si>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</si>
  <si>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</si>
  <si>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</si>
  <si>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</si>
  <si>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</si>
  <si>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</si>
  <si>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</si>
  <si>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</si>
  <si>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</si>
  <si>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</si>
  <si>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</si>
  <si>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</si>
  <si>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</si>
  <si>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</si>
  <si>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</si>
  <si>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</si>
  <si>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</si>
  <si>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</si>
  <si>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</si>
  <si>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</si>
  <si>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</si>
  <si>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</si>
  <si>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</si>
  <si>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</si>
  <si>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</si>
  <si>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</si>
  <si>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</si>
  <si>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</si>
  <si>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</si>
  <si>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</si>
  <si>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</si>
  <si>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</si>
  <si>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</si>
  <si>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</si>
  <si>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</si>
  <si>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</si>
  <si>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</si>
  <si>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</si>
  <si>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</si>
  <si>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</si>
  <si>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</si>
  <si>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</si>
  <si>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</si>
  <si>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</si>
  <si>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</si>
  <si>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</si>
  <si>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</si>
  <si>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</si>
  <si>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</si>
  <si>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</si>
  <si>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</si>
  <si>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</si>
  <si>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</si>
  <si>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</si>
  <si>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</si>
  <si>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</si>
  <si>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</si>
  <si>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</si>
  <si>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</si>
  <si>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</si>
  <si>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</si>
  <si>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</si>
  <si>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</si>
  <si>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</si>
  <si>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</si>
  <si>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</si>
  <si>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</si>
  <si>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</si>
  <si>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</si>
  <si>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</si>
  <si>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</si>
  <si>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</si>
  <si>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</si>
  <si>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</si>
  <si>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</si>
  <si>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</si>
  <si>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</si>
  <si>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</si>
  <si>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</si>
  <si>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</si>
  <si>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</si>
  <si>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</si>
  <si>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</si>
  <si>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</si>
  <si>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</si>
  <si>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</si>
  <si>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</si>
  <si>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</si>
  <si>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</si>
  <si>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</si>
  <si>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</si>
  <si>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</si>
  <si>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</si>
  <si>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</si>
  <si>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</si>
  <si>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</si>
  <si>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</si>
  <si>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</si>
  <si>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</si>
  <si>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</si>
  <si>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</si>
  <si>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</si>
  <si>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</si>
  <si>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</si>
  <si>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</si>
  <si>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</si>
  <si>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</si>
  <si>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</si>
  <si>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</si>
  <si>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</si>
  <si>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</si>
  <si>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</si>
  <si>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</si>
  <si>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</si>
  <si>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</si>
  <si>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</si>
  <si>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</si>
  <si>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</si>
  <si>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</si>
  <si>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</si>
  <si>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</si>
  <si>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</si>
  <si>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</si>
  <si>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</si>
  <si>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</si>
  <si>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</si>
  <si>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</si>
  <si>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</si>
  <si>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</si>
  <si>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</si>
  <si>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</si>
  <si>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</si>
  <si>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</si>
  <si>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</si>
  <si>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</si>
  <si>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</si>
  <si>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</si>
  <si>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</si>
  <si>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</si>
  <si>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</si>
  <si>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</si>
  <si>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</si>
  <si>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</si>
  <si>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</si>
  <si>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</si>
  <si>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</si>
  <si>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</si>
  <si>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</si>
  <si>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</si>
  <si>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</si>
  <si>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</si>
  <si>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</si>
  <si>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</si>
  <si>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</si>
  <si>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</si>
  <si>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</si>
  <si>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</si>
  <si>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</si>
  <si>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</si>
  <si>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</si>
  <si>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</si>
  <si>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</si>
  <si>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</si>
  <si>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</si>
  <si>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</si>
  <si>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</si>
  <si>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</si>
  <si>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</si>
  <si>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</si>
  <si>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</si>
  <si>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</si>
  <si>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</si>
  <si>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</si>
  <si>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</si>
  <si>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</si>
  <si>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</si>
  <si>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</si>
  <si>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</si>
  <si>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</si>
  <si>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</si>
  <si>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Комилов Рустам Убайдович</t>
  </si>
  <si>
    <t>Курская обл., Железногорский р-н,с.Разветье, ул.Школьная уч.55/1</t>
  </si>
  <si>
    <t>строительство воздушной линии электропередачи 0,4 кВ самонесущими изолированным проводом (ВЛИ-0,4 кВ) протяженностью 0,03 км от опоры №6 ВЛ-0,4 кВ №1 до границы земельного участка заявителя (номер опоры, марку и сечение провода, протяженность уточнить при проектировании)</t>
  </si>
  <si>
    <t>реконструкция существующей ТП-10/0,4 кВ № 179/100 в части замены силового трансформатора на трансформатор мощностью 160 кВА (мощность силового трансформатора и объем реконструкции уточнить при проектировании) – за счет средств тарифа на передачу электроэнергии.
реконструкция существующей ТП-10/0,4 кВ № 179/100 в части монтажа дополнительного линейного коммутационного аппарата 0,4 кВ (тип и технические характеристики уточнить при проектировании) – за счет средств тарифа на передачу электроэнергии
реконструкция существующей ВЛ-0,4 кВ № 1 в части монтажа совместной подвеской дополнительного самонесущего изолированного провода на участке протяженностью 0,1 км в пролетах опор №№ 1-6, с подключением дополнительного провода к коммутационному аппарату, монтируемому по п. 10.3 ТУ(объем реконструкции уточнить при проектировании) – за счет средств тарифа на передачу электроэнергии.</t>
  </si>
  <si>
    <t>Администрация поселка Кшенский Советского района Курской области</t>
  </si>
  <si>
    <t>306600 Курская обл., Советский  р-н, п. Кшенский ул.Звездная</t>
  </si>
  <si>
    <t>строительство воздушной линии электропередачи 10 кВ защищенным проводом – ответвления протяженностью 0,035 км от опоры № 3-15 существующей ВЛ-10 кВ № 462 (инв. № 2475) до проектируемой ТП-10/0,4 кВ №1 (точку врезки, марку и сечение провода, протяженность уточнить при проектировании).
Монтаж линейного разъединителя 10 кВ на концевой опоре проектируемого ответвления от ВЛ-10 кВ № 462 (тип и технические характеристики уточнить при проектировании).
Строительство ответвления протяженностью 0,6 км от опоры № 213 (точку врезки уточнить при проектировании) ВЛ-10 кВ № 412 (инв. № 1881) до проектируемой ТП-10/0,4 кВ №2, в том числе:
- строительство воздушной линии электропередачи 10 кВ защищенным проводом (ВЛЗ-10 кВ) протяженностью 0,5 км (марку и сечение провода, протяженность уточнить при проектировании);
- строительство кабельной линии электропередачи 10 кВ методом горизонтально направленного бурения (ГНБ) протяженностью 0,1 км (марку и сечение провода, протяженность уточнить при проектировании).
Монтаж линейного разъединителя 10 кВ на концевой опоре проектируемого ответвления от ВЛ-10 кВ № 412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0,01 км от линейного коммутационного аппарата 0,4 кВ проектируемой ТП-10/0,4 кВ №1 до границы земельного участка заявителя (марку и сечение провода, протяженность уточнить при проектировании);
строительство воздушной линии электропередачи 0,4 кВ самонесущим изолированным проводом (ВЛИ-0,4 кВ) протяженностью 0,01 км от линейного коммутационного аппарата 2-й секции шин 0,4 кВ проектируемой ТП-10/0,4 кВ №2 до границы земельного участка заявителя (марку и сечение провода, протяженность уточнить при проектировании).
строительство 2-х однотрансформаторных подстанций 10/0,4 кВ столбового типа с силовыми трансформаторами мощностью 63 кВА каждый, с возможностью секционирования по 0,4 кВ (мощность, схемы соединений РУ-10 кВ и РУ-0,4 кВ, количество и параметры оборудования уточнить при проектировании).</t>
  </si>
  <si>
    <t>реконструкция существующих ВЛ-10 кВ № 462 (инв. № 2475) и ВЛ-10 кВ № 412 (инв. № 1881) в части монтажа ответвительной арматуры в точках врезки (объем реконструкции уточнить при проектировании) – за счет средств тарифа на передачу электроэнергии.</t>
  </si>
  <si>
    <t>ВЛ-10 кВ № 462 (инв. № 2475) и ВЛ-10 кВ № 412 (инв. № 1881)</t>
  </si>
  <si>
    <t>0,1 (методом ГНБ)</t>
  </si>
  <si>
    <t>2 ВЛИ-0,4 кВ по 0,01 км каждая</t>
  </si>
  <si>
    <t xml:space="preserve">ТП-10/0,4 кВ № 179/100 </t>
  </si>
  <si>
    <t>Реконструкция ВЛ-0,4-10 кВ</t>
  </si>
  <si>
    <t>СТП 63 кВА - 2 шт. (с возможностью секционирования по стороне 0,4 кВ</t>
  </si>
  <si>
    <t>2) Монтаж АВ-0,4 кВ (100 А)</t>
  </si>
  <si>
    <t>ИТОГО:</t>
  </si>
  <si>
    <t xml:space="preserve"> (с возможностью секционирования по стороне 0,4 кВ)</t>
  </si>
  <si>
    <t>СТП 63 кВА - 2 шт.</t>
  </si>
  <si>
    <t>1) Замена трансформатора 100 кВА на трансформатор 160 кВА (с заменой 3-х предохранителей 10 кВ Iном=16 А, вводного АВ-0,4 кВ Iном 250 А и 3шт ТТ-0,4 кВ 250/5);
2) Монтаж АВ-0,4 кВ (100 А)</t>
  </si>
  <si>
    <t>1) Замена трансформатора 100 кВА на трансформатор 160 кВА (с заменой 3-х предохранителей 10 кВ Iном=16 А, вводного АВ-0,4 кВ Iном 250 А и 3шт. ТТ-0,4 кВ 250/5)</t>
  </si>
  <si>
    <t>1) Замена трансформатора 100 кВА на трансформатор 160 кВА;
2) Монтаж АВ-0,4 кВ-1 шт.</t>
  </si>
  <si>
    <t>Реконструкция существующей ВЛ-0,4 кВ в части монтажа совместной подвеской дополнительного самонесущего изолированного провода на участке протяженностью 0,1 км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</si>
  <si>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</si>
  <si>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</si>
  <si>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</si>
  <si>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</si>
  <si>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</si>
  <si>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</si>
  <si>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</si>
  <si>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</si>
  <si>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</si>
  <si>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109 льготники (Северо-восток от 15 до 150 кВт)»</t>
  </si>
  <si>
    <t xml:space="preserve">№41599800 (В-3720) от 01.02.2018г.
</t>
  </si>
  <si>
    <t xml:space="preserve">№ 41570595 (С-3545) от 17.01.2018г.
</t>
  </si>
  <si>
    <t>СТП 63 кВА - 2 шт. (с возможностью секционирования по стороне 0,4 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</si>
</sst>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36"/>
      <color theme="1"/>
      <name val="Arial"/>
      <family val="2"/>
      <charset val="204"/>
    </font>
    <font>
      <sz val="36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25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N17" sqref="N17:N20"/>
    </sheetView>
  </sheetViews>
  <sheetFormatPr defaultColWidth="9.140625" defaultRowHeight="34.5" x14ac:dyDescent="0.45"/>
  <cols>
    <col min="1" max="1" width="36.7109375" style="176" customWidth="1"/>
    <col min="2" max="2" width="27.42578125" style="176" hidden="1" customWidth="1"/>
    <col min="3" max="3" width="35.85546875" style="176" hidden="1" customWidth="1"/>
    <col min="4" max="4" width="41.5703125" style="176" hidden="1" customWidth="1"/>
    <col min="5" max="5" width="40.85546875" style="176" customWidth="1"/>
    <col min="6" max="6" width="36.28515625" style="176" customWidth="1"/>
    <col min="7" max="7" width="23" style="176" customWidth="1"/>
    <col min="8" max="8" width="35.42578125" style="176" customWidth="1"/>
    <col min="9" max="9" width="109" style="176" customWidth="1"/>
    <col min="10" max="10" width="104.140625" style="176" customWidth="1"/>
    <col min="11" max="11" width="33.85546875" style="176" customWidth="1"/>
    <col min="12" max="12" width="42.7109375" style="176" customWidth="1"/>
    <col min="13" max="13" width="56" style="176" customWidth="1"/>
    <col min="14" max="14" width="44.28515625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5703125" style="176" customWidth="1"/>
    <col min="21" max="21" width="19.140625" style="176" hidden="1" customWidth="1"/>
    <col min="22" max="22" width="16.28515625" style="176" hidden="1" customWidth="1"/>
    <col min="23" max="23" width="7.42578125" style="176" hidden="1" customWidth="1"/>
    <col min="24" max="24" width="38.140625" style="176" hidden="1" customWidth="1"/>
    <col min="25" max="25" width="50" style="176" hidden="1" customWidth="1"/>
    <col min="26" max="26" width="46.140625" style="176" hidden="1" customWidth="1"/>
    <col min="27" max="27" width="42.42578125" style="176" hidden="1" customWidth="1"/>
    <col min="28" max="28" width="48.5703125" style="176" hidden="1" customWidth="1"/>
    <col min="29" max="29" width="32.42578125" style="176" hidden="1" customWidth="1"/>
    <col min="30" max="30" width="32.85546875" style="176" hidden="1" customWidth="1"/>
    <col min="31" max="31" width="31" style="176" hidden="1" customWidth="1"/>
    <col min="32" max="32" width="32.4257812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37.28515625" style="176" customWidth="1"/>
    <col min="40" max="40" width="33" style="176" customWidth="1"/>
    <col min="41" max="41" width="33.85546875" style="176" hidden="1" customWidth="1"/>
    <col min="42" max="42" width="27.5703125" style="176" hidden="1" customWidth="1"/>
    <col min="43" max="43" width="33.28515625" style="176" hidden="1" customWidth="1"/>
    <col min="44" max="44" width="36.7109375" style="176" hidden="1" customWidth="1"/>
    <col min="45" max="45" width="59.1406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60.140625" style="176" customWidth="1"/>
    <col min="54" max="54" width="27.5703125" style="176" customWidth="1"/>
    <col min="55" max="55" width="38.7109375" style="176" customWidth="1"/>
    <col min="56" max="56" width="32" style="176" customWidth="1"/>
    <col min="57" max="57" width="83.7109375" style="176" customWidth="1"/>
    <col min="58" max="58" width="33.42578125" style="176" customWidth="1"/>
    <col min="59" max="59" width="45.28515625" style="176" hidden="1" customWidth="1"/>
    <col min="60" max="60" width="26.140625" style="176" hidden="1" customWidth="1"/>
    <col min="61" max="61" width="51.710937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165" customHeight="1" x14ac:dyDescent="0.95">
      <c r="A1" s="229" t="s">
        <v>362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</row>
    <row r="2" spans="1:71" s="22" customFormat="1" ht="344.2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343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339" customHeight="1" x14ac:dyDescent="0.25">
      <c r="A3" s="20" t="s">
        <v>363</v>
      </c>
      <c r="B3" s="192">
        <v>41599800</v>
      </c>
      <c r="C3" s="29">
        <v>35890.5</v>
      </c>
      <c r="D3" s="29"/>
      <c r="E3" s="20">
        <v>50</v>
      </c>
      <c r="F3" s="20" t="s">
        <v>335</v>
      </c>
      <c r="G3" s="20" t="s">
        <v>133</v>
      </c>
      <c r="H3" s="20" t="s">
        <v>336</v>
      </c>
      <c r="I3" s="227" t="s">
        <v>337</v>
      </c>
      <c r="J3" s="20" t="s">
        <v>338</v>
      </c>
      <c r="K3" s="20" t="s">
        <v>339</v>
      </c>
      <c r="L3" s="20"/>
      <c r="M3" s="20"/>
      <c r="N3" s="21">
        <f>SUM(N4:N9)</f>
        <v>2152.16</v>
      </c>
      <c r="O3" s="21">
        <f t="shared" ref="O3:V3" si="0">SUM(O4:O9)</f>
        <v>0</v>
      </c>
      <c r="P3" s="21">
        <f t="shared" si="0"/>
        <v>137.8124</v>
      </c>
      <c r="Q3" s="21">
        <f t="shared" si="0"/>
        <v>1375.3388</v>
      </c>
      <c r="R3" s="21">
        <f t="shared" si="0"/>
        <v>588.89</v>
      </c>
      <c r="S3" s="21">
        <f t="shared" si="0"/>
        <v>50.118800000000007</v>
      </c>
      <c r="T3" s="21">
        <f t="shared" si="0"/>
        <v>2152.16</v>
      </c>
      <c r="U3" s="21">
        <f t="shared" si="0"/>
        <v>0</v>
      </c>
      <c r="V3" s="21">
        <f t="shared" si="0"/>
        <v>0</v>
      </c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0.53500000000000003</v>
      </c>
      <c r="AH3" s="21">
        <f>T4</f>
        <v>684.80000000000007</v>
      </c>
      <c r="AI3" s="20"/>
      <c r="AJ3" s="20"/>
      <c r="AK3" s="210">
        <v>2</v>
      </c>
      <c r="AL3" s="21">
        <f>T5</f>
        <v>139.77999999999997</v>
      </c>
      <c r="AM3" s="20" t="s">
        <v>340</v>
      </c>
      <c r="AN3" s="21">
        <f>T6</f>
        <v>679.53000000000009</v>
      </c>
      <c r="AO3" s="20"/>
      <c r="AP3" s="20"/>
      <c r="AQ3" s="20"/>
      <c r="AR3" s="20"/>
      <c r="AS3" s="210" t="s">
        <v>344</v>
      </c>
      <c r="AT3" s="21">
        <f>T7+T8</f>
        <v>625.57000000000005</v>
      </c>
      <c r="AU3" s="20"/>
      <c r="AV3" s="20"/>
      <c r="AW3" s="20"/>
      <c r="AX3" s="20"/>
      <c r="AY3" s="20"/>
      <c r="AZ3" s="20"/>
      <c r="BA3" s="20"/>
      <c r="BB3" s="21"/>
      <c r="BC3" s="210" t="s">
        <v>341</v>
      </c>
      <c r="BD3" s="21">
        <f>T9</f>
        <v>22.48</v>
      </c>
      <c r="BE3" s="20"/>
      <c r="BF3" s="21"/>
      <c r="BG3" s="20"/>
      <c r="BH3" s="29"/>
      <c r="BI3" s="29"/>
      <c r="BJ3" s="20"/>
      <c r="BK3" s="20"/>
      <c r="BL3" s="20"/>
      <c r="BM3" s="181">
        <f>V3+X3+Z3+AB3+AD3+AF3+AH3+AL3+AN3+AP3+AR3+AT3+AV3+AX3+AZ3+BB3+BD3+BF3+BH3+BJ3+BL3</f>
        <v>2152.1600000000003</v>
      </c>
      <c r="BN3" s="24">
        <v>43312</v>
      </c>
      <c r="BO3" s="179" t="s">
        <v>210</v>
      </c>
      <c r="BP3" s="24">
        <v>43132</v>
      </c>
      <c r="BQ3" s="194">
        <v>6</v>
      </c>
      <c r="BR3" s="22">
        <f>BQ3*30</f>
        <v>180</v>
      </c>
      <c r="BS3" s="193">
        <f>BP3+BR3</f>
        <v>43312</v>
      </c>
    </row>
    <row r="4" spans="1:71" s="22" customFormat="1" ht="339" customHeight="1" x14ac:dyDescent="0.25">
      <c r="A4" s="20"/>
      <c r="B4" s="192"/>
      <c r="C4" s="29"/>
      <c r="D4" s="29"/>
      <c r="E4" s="20"/>
      <c r="F4" s="20"/>
      <c r="G4" s="20"/>
      <c r="H4" s="20"/>
      <c r="I4" s="230"/>
      <c r="J4" s="20"/>
      <c r="K4" s="20"/>
      <c r="L4" s="20" t="s">
        <v>314</v>
      </c>
      <c r="M4" s="20">
        <f>AG3</f>
        <v>0.53500000000000003</v>
      </c>
      <c r="N4" s="21">
        <f>M4*1280</f>
        <v>684.80000000000007</v>
      </c>
      <c r="O4" s="21"/>
      <c r="P4" s="21">
        <f>N4*0.08</f>
        <v>54.784000000000006</v>
      </c>
      <c r="Q4" s="21">
        <f>N4*0.87</f>
        <v>595.77600000000007</v>
      </c>
      <c r="R4" s="21">
        <v>0</v>
      </c>
      <c r="S4" s="21">
        <f>N4*0.05</f>
        <v>34.24</v>
      </c>
      <c r="T4" s="21">
        <f>SUM(P4:S4)</f>
        <v>684.80000000000007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10"/>
      <c r="AL4" s="20"/>
      <c r="AM4" s="20"/>
      <c r="AN4" s="20"/>
      <c r="AO4" s="20"/>
      <c r="AP4" s="20"/>
      <c r="AQ4" s="20"/>
      <c r="AR4" s="20"/>
      <c r="AS4" s="210"/>
      <c r="AT4" s="20"/>
      <c r="AU4" s="20"/>
      <c r="AV4" s="20"/>
      <c r="AW4" s="20"/>
      <c r="AX4" s="20"/>
      <c r="AY4" s="20"/>
      <c r="AZ4" s="20"/>
      <c r="BA4" s="20"/>
      <c r="BB4" s="21"/>
      <c r="BC4" s="210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4"/>
      <c r="BS4" s="193"/>
    </row>
    <row r="5" spans="1:71" s="22" customFormat="1" ht="339" customHeight="1" x14ac:dyDescent="0.25">
      <c r="A5" s="20"/>
      <c r="B5" s="192"/>
      <c r="C5" s="29"/>
      <c r="D5" s="29"/>
      <c r="E5" s="20"/>
      <c r="F5" s="20"/>
      <c r="G5" s="20"/>
      <c r="H5" s="20"/>
      <c r="I5" s="230"/>
      <c r="J5" s="20"/>
      <c r="K5" s="20"/>
      <c r="L5" s="20" t="s">
        <v>316</v>
      </c>
      <c r="M5" s="20">
        <f>AK3</f>
        <v>2</v>
      </c>
      <c r="N5" s="21">
        <f>T5</f>
        <v>139.77999999999997</v>
      </c>
      <c r="O5" s="21"/>
      <c r="P5" s="21">
        <f>2*5.18</f>
        <v>10.36</v>
      </c>
      <c r="Q5" s="21">
        <f>2*11.7</f>
        <v>23.4</v>
      </c>
      <c r="R5" s="21">
        <f>2*51.3</f>
        <v>102.6</v>
      </c>
      <c r="S5" s="21">
        <f>2*1.71</f>
        <v>3.42</v>
      </c>
      <c r="T5" s="21">
        <f t="shared" ref="T5:T9" si="1">SUM(P5:S5)</f>
        <v>139.77999999999997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10"/>
      <c r="AL5" s="20"/>
      <c r="AM5" s="20"/>
      <c r="AN5" s="20"/>
      <c r="AO5" s="20"/>
      <c r="AP5" s="20"/>
      <c r="AQ5" s="20"/>
      <c r="AR5" s="20"/>
      <c r="AS5" s="210"/>
      <c r="AT5" s="20"/>
      <c r="AU5" s="20"/>
      <c r="AV5" s="20"/>
      <c r="AW5" s="20"/>
      <c r="AX5" s="20"/>
      <c r="AY5" s="20"/>
      <c r="AZ5" s="20"/>
      <c r="BA5" s="20"/>
      <c r="BB5" s="21"/>
      <c r="BC5" s="210"/>
      <c r="BD5" s="21"/>
      <c r="BE5" s="20"/>
      <c r="BF5" s="21"/>
      <c r="BG5" s="20"/>
      <c r="BH5" s="29"/>
      <c r="BI5" s="29"/>
      <c r="BJ5" s="20"/>
      <c r="BK5" s="20"/>
      <c r="BL5" s="20"/>
      <c r="BM5" s="181"/>
      <c r="BN5" s="24"/>
      <c r="BO5" s="179"/>
      <c r="BP5" s="24"/>
      <c r="BQ5" s="194"/>
      <c r="BS5" s="193"/>
    </row>
    <row r="6" spans="1:71" s="22" customFormat="1" ht="339" customHeight="1" x14ac:dyDescent="0.25">
      <c r="A6" s="20"/>
      <c r="B6" s="192"/>
      <c r="C6" s="29"/>
      <c r="D6" s="29"/>
      <c r="E6" s="20"/>
      <c r="F6" s="20"/>
      <c r="G6" s="20"/>
      <c r="H6" s="20"/>
      <c r="I6" s="230"/>
      <c r="J6" s="20"/>
      <c r="K6" s="20"/>
      <c r="L6" s="20" t="s">
        <v>317</v>
      </c>
      <c r="M6" s="20" t="str">
        <f>AM3</f>
        <v>0,1 (методом ГНБ)</v>
      </c>
      <c r="N6" s="21">
        <f>T6</f>
        <v>679.53000000000009</v>
      </c>
      <c r="O6" s="21"/>
      <c r="P6" s="21">
        <v>50.33</v>
      </c>
      <c r="Q6" s="21">
        <v>627.75</v>
      </c>
      <c r="R6" s="21">
        <v>0</v>
      </c>
      <c r="S6" s="21">
        <v>1.45</v>
      </c>
      <c r="T6" s="21">
        <f t="shared" si="1"/>
        <v>679.53000000000009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10"/>
      <c r="AL6" s="20"/>
      <c r="AM6" s="20"/>
      <c r="AN6" s="20"/>
      <c r="AO6" s="20"/>
      <c r="AP6" s="20"/>
      <c r="AQ6" s="20"/>
      <c r="AR6" s="20"/>
      <c r="AS6" s="210"/>
      <c r="AT6" s="20"/>
      <c r="AU6" s="20"/>
      <c r="AV6" s="20"/>
      <c r="AW6" s="20"/>
      <c r="AX6" s="20"/>
      <c r="AY6" s="20"/>
      <c r="AZ6" s="20"/>
      <c r="BA6" s="20"/>
      <c r="BB6" s="21"/>
      <c r="BC6" s="210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79"/>
      <c r="BP6" s="24"/>
      <c r="BQ6" s="194"/>
      <c r="BS6" s="193"/>
    </row>
    <row r="7" spans="1:71" s="22" customFormat="1" ht="339" customHeight="1" x14ac:dyDescent="0.25">
      <c r="A7" s="20"/>
      <c r="B7" s="192"/>
      <c r="C7" s="29"/>
      <c r="D7" s="29"/>
      <c r="E7" s="20"/>
      <c r="F7" s="20"/>
      <c r="G7" s="20"/>
      <c r="H7" s="20"/>
      <c r="I7" s="230"/>
      <c r="J7" s="20"/>
      <c r="K7" s="20"/>
      <c r="L7" s="227" t="s">
        <v>318</v>
      </c>
      <c r="M7" s="20" t="s">
        <v>348</v>
      </c>
      <c r="N7" s="21">
        <f>T7</f>
        <v>543.62</v>
      </c>
      <c r="O7" s="21"/>
      <c r="P7" s="21">
        <f>2*9.43</f>
        <v>18.86</v>
      </c>
      <c r="Q7" s="21">
        <f>2*51.07</f>
        <v>102.14</v>
      </c>
      <c r="R7" s="21">
        <f>2*206.48</f>
        <v>412.96</v>
      </c>
      <c r="S7" s="21">
        <f>2*4.83</f>
        <v>9.66</v>
      </c>
      <c r="T7" s="21">
        <f t="shared" si="1"/>
        <v>543.62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10"/>
      <c r="AL7" s="20"/>
      <c r="AM7" s="20"/>
      <c r="AN7" s="20"/>
      <c r="AO7" s="20"/>
      <c r="AP7" s="20"/>
      <c r="AQ7" s="20"/>
      <c r="AR7" s="20"/>
      <c r="AS7" s="210"/>
      <c r="AT7" s="20"/>
      <c r="AU7" s="20"/>
      <c r="AV7" s="20"/>
      <c r="AW7" s="20"/>
      <c r="AX7" s="20"/>
      <c r="AY7" s="20"/>
      <c r="AZ7" s="20"/>
      <c r="BA7" s="20"/>
      <c r="BB7" s="21"/>
      <c r="BC7" s="210"/>
      <c r="BD7" s="21"/>
      <c r="BE7" s="20"/>
      <c r="BF7" s="21"/>
      <c r="BG7" s="20"/>
      <c r="BH7" s="29"/>
      <c r="BI7" s="29"/>
      <c r="BJ7" s="20"/>
      <c r="BK7" s="20"/>
      <c r="BL7" s="20"/>
      <c r="BM7" s="181"/>
      <c r="BN7" s="24"/>
      <c r="BO7" s="179"/>
      <c r="BP7" s="24"/>
      <c r="BQ7" s="194"/>
      <c r="BS7" s="193"/>
    </row>
    <row r="8" spans="1:71" s="22" customFormat="1" ht="339" customHeight="1" x14ac:dyDescent="0.25">
      <c r="A8" s="20"/>
      <c r="B8" s="192"/>
      <c r="C8" s="29"/>
      <c r="D8" s="29"/>
      <c r="E8" s="20"/>
      <c r="F8" s="20"/>
      <c r="G8" s="20"/>
      <c r="H8" s="20"/>
      <c r="I8" s="230"/>
      <c r="J8" s="20"/>
      <c r="K8" s="20"/>
      <c r="L8" s="228"/>
      <c r="M8" s="20" t="s">
        <v>347</v>
      </c>
      <c r="N8" s="21">
        <f>T8</f>
        <v>81.95</v>
      </c>
      <c r="O8" s="21"/>
      <c r="P8" s="21">
        <v>1.68</v>
      </c>
      <c r="Q8" s="21">
        <v>6.94</v>
      </c>
      <c r="R8" s="21">
        <v>73.33</v>
      </c>
      <c r="S8" s="21">
        <v>0</v>
      </c>
      <c r="T8" s="21">
        <f t="shared" si="1"/>
        <v>81.95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10"/>
      <c r="AL8" s="20"/>
      <c r="AM8" s="20"/>
      <c r="AN8" s="20"/>
      <c r="AO8" s="20"/>
      <c r="AP8" s="20"/>
      <c r="AQ8" s="20"/>
      <c r="AR8" s="20"/>
      <c r="AS8" s="210"/>
      <c r="AT8" s="20"/>
      <c r="AU8" s="20"/>
      <c r="AV8" s="20"/>
      <c r="AW8" s="20"/>
      <c r="AX8" s="20"/>
      <c r="AY8" s="20"/>
      <c r="AZ8" s="20"/>
      <c r="BA8" s="20"/>
      <c r="BB8" s="21"/>
      <c r="BC8" s="210"/>
      <c r="BD8" s="21"/>
      <c r="BE8" s="20"/>
      <c r="BF8" s="21"/>
      <c r="BG8" s="20"/>
      <c r="BH8" s="29"/>
      <c r="BI8" s="29"/>
      <c r="BJ8" s="20"/>
      <c r="BK8" s="20"/>
      <c r="BL8" s="20"/>
      <c r="BM8" s="181"/>
      <c r="BN8" s="24"/>
      <c r="BO8" s="179"/>
      <c r="BP8" s="24"/>
      <c r="BQ8" s="194"/>
      <c r="BS8" s="193"/>
    </row>
    <row r="9" spans="1:71" s="22" customFormat="1" ht="339" customHeight="1" x14ac:dyDescent="0.25">
      <c r="A9" s="20"/>
      <c r="B9" s="192"/>
      <c r="C9" s="29"/>
      <c r="D9" s="29"/>
      <c r="E9" s="20"/>
      <c r="F9" s="20"/>
      <c r="G9" s="20"/>
      <c r="H9" s="20"/>
      <c r="I9" s="228"/>
      <c r="J9" s="20"/>
      <c r="K9" s="20"/>
      <c r="L9" s="20" t="s">
        <v>310</v>
      </c>
      <c r="M9" s="20" t="str">
        <f>BC3</f>
        <v>2 ВЛИ-0,4 кВ по 0,01 км каждая</v>
      </c>
      <c r="N9" s="21">
        <f>2*0.01*1124</f>
        <v>22.48</v>
      </c>
      <c r="O9" s="21"/>
      <c r="P9" s="21">
        <f>N9*0.08</f>
        <v>1.7984</v>
      </c>
      <c r="Q9" s="21">
        <f>N9*0.86</f>
        <v>19.332799999999999</v>
      </c>
      <c r="R9" s="21">
        <v>0</v>
      </c>
      <c r="S9" s="21">
        <f>N9*0.06</f>
        <v>1.3488</v>
      </c>
      <c r="T9" s="21">
        <f t="shared" si="1"/>
        <v>22.48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10"/>
      <c r="AL9" s="20"/>
      <c r="AM9" s="20"/>
      <c r="AN9" s="20"/>
      <c r="AO9" s="20"/>
      <c r="AP9" s="20"/>
      <c r="AQ9" s="20"/>
      <c r="AR9" s="20"/>
      <c r="AS9" s="210"/>
      <c r="AT9" s="20"/>
      <c r="AU9" s="20"/>
      <c r="AV9" s="20"/>
      <c r="AW9" s="20"/>
      <c r="AX9" s="20"/>
      <c r="AY9" s="20"/>
      <c r="AZ9" s="20"/>
      <c r="BA9" s="20"/>
      <c r="BB9" s="21"/>
      <c r="BC9" s="210"/>
      <c r="BD9" s="21"/>
      <c r="BE9" s="20"/>
      <c r="BF9" s="21"/>
      <c r="BG9" s="20"/>
      <c r="BH9" s="29"/>
      <c r="BI9" s="29"/>
      <c r="BJ9" s="20"/>
      <c r="BK9" s="20"/>
      <c r="BL9" s="20"/>
      <c r="BM9" s="181"/>
      <c r="BN9" s="24"/>
      <c r="BO9" s="179"/>
      <c r="BP9" s="24"/>
      <c r="BQ9" s="194"/>
      <c r="BS9" s="193"/>
    </row>
    <row r="10" spans="1:71" s="22" customFormat="1" ht="409.15" customHeight="1" x14ac:dyDescent="0.25">
      <c r="A10" s="20" t="s">
        <v>364</v>
      </c>
      <c r="B10" s="192">
        <v>41570595</v>
      </c>
      <c r="C10" s="29">
        <v>35890.5</v>
      </c>
      <c r="D10" s="29">
        <v>3589.0508</v>
      </c>
      <c r="E10" s="20">
        <v>50</v>
      </c>
      <c r="F10" s="20" t="s">
        <v>331</v>
      </c>
      <c r="G10" s="20" t="s">
        <v>135</v>
      </c>
      <c r="H10" s="20" t="s">
        <v>332</v>
      </c>
      <c r="I10" s="209" t="s">
        <v>333</v>
      </c>
      <c r="J10" s="227" t="s">
        <v>334</v>
      </c>
      <c r="K10" s="20" t="s">
        <v>342</v>
      </c>
      <c r="L10" s="20"/>
      <c r="M10" s="20"/>
      <c r="N10" s="21">
        <f>SUM(N11:N14)</f>
        <v>350.50200000000007</v>
      </c>
      <c r="O10" s="21">
        <f t="shared" ref="O10:T10" si="2">SUM(O11:O14)</f>
        <v>0</v>
      </c>
      <c r="P10" s="21">
        <f t="shared" si="2"/>
        <v>15.63176</v>
      </c>
      <c r="Q10" s="21">
        <f t="shared" si="2"/>
        <v>112.70704000000001</v>
      </c>
      <c r="R10" s="21">
        <f t="shared" si="2"/>
        <v>215.28</v>
      </c>
      <c r="S10" s="21">
        <f t="shared" si="2"/>
        <v>6.8832000000000004</v>
      </c>
      <c r="T10" s="21">
        <f t="shared" si="2"/>
        <v>350.50200000000007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10"/>
      <c r="AL10" s="20"/>
      <c r="AM10" s="20"/>
      <c r="AN10" s="20"/>
      <c r="AO10" s="20"/>
      <c r="AP10" s="20"/>
      <c r="AQ10" s="20"/>
      <c r="AR10" s="20"/>
      <c r="AS10" s="210"/>
      <c r="AT10" s="20"/>
      <c r="AU10" s="20"/>
      <c r="AV10" s="20"/>
      <c r="AW10" s="20"/>
      <c r="AX10" s="20"/>
      <c r="AY10" s="20"/>
      <c r="AZ10" s="20"/>
      <c r="BA10" s="20" t="s">
        <v>349</v>
      </c>
      <c r="BB10" s="21">
        <f>T11+T12</f>
        <v>254.73000000000002</v>
      </c>
      <c r="BC10" s="210">
        <v>0.03</v>
      </c>
      <c r="BD10" s="21">
        <f>T13</f>
        <v>33.72</v>
      </c>
      <c r="BE10" s="20" t="s">
        <v>352</v>
      </c>
      <c r="BF10" s="21">
        <f>T14</f>
        <v>62.052</v>
      </c>
      <c r="BG10" s="20"/>
      <c r="BH10" s="29"/>
      <c r="BI10" s="29"/>
      <c r="BJ10" s="20"/>
      <c r="BK10" s="20"/>
      <c r="BL10" s="20"/>
      <c r="BM10" s="181">
        <f t="shared" ref="BM10" si="3">V10+X10+Z10+AB10+AD10+AF10+AH10+AL10+AN10+AP10+AR10+AT10+AV10+AX10+AZ10+BB10+BD10+BF10+BH10+BJ10+BL10</f>
        <v>350.50200000000007</v>
      </c>
      <c r="BN10" s="24">
        <v>43477</v>
      </c>
      <c r="BO10" s="198" t="s">
        <v>210</v>
      </c>
      <c r="BP10" s="24">
        <v>43117</v>
      </c>
      <c r="BQ10" s="194">
        <v>12</v>
      </c>
      <c r="BR10" s="22">
        <f t="shared" ref="BR10" si="4">BQ10*30</f>
        <v>360</v>
      </c>
      <c r="BS10" s="193">
        <f t="shared" ref="BS10" si="5">BP10+BR10</f>
        <v>43477</v>
      </c>
    </row>
    <row r="11" spans="1:71" s="22" customFormat="1" ht="409.6" customHeight="1" x14ac:dyDescent="0.25">
      <c r="A11" s="20"/>
      <c r="B11" s="192"/>
      <c r="C11" s="29"/>
      <c r="D11" s="29"/>
      <c r="E11" s="20"/>
      <c r="F11" s="20"/>
      <c r="G11" s="20"/>
      <c r="H11" s="20"/>
      <c r="I11" s="209"/>
      <c r="J11" s="230"/>
      <c r="K11" s="20"/>
      <c r="L11" s="227" t="s">
        <v>311</v>
      </c>
      <c r="M11" s="20" t="s">
        <v>350</v>
      </c>
      <c r="N11" s="21">
        <f>T11</f>
        <v>248.72000000000003</v>
      </c>
      <c r="O11" s="21"/>
      <c r="P11" s="21">
        <v>7.52</v>
      </c>
      <c r="Q11" s="21">
        <v>26</v>
      </c>
      <c r="R11" s="21">
        <v>210.34</v>
      </c>
      <c r="S11" s="21">
        <v>4.8600000000000003</v>
      </c>
      <c r="T11" s="21">
        <f t="shared" ref="T11:T13" si="6">SUM(P11:S11)</f>
        <v>248.72000000000003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10"/>
      <c r="AL11" s="20"/>
      <c r="AM11" s="20"/>
      <c r="AN11" s="20"/>
      <c r="AO11" s="20"/>
      <c r="AP11" s="20"/>
      <c r="AQ11" s="20"/>
      <c r="AR11" s="20"/>
      <c r="AS11" s="210"/>
      <c r="AT11" s="20"/>
      <c r="AU11" s="20"/>
      <c r="AV11" s="20"/>
      <c r="AW11" s="20"/>
      <c r="AX11" s="20"/>
      <c r="AY11" s="20"/>
      <c r="AZ11" s="20"/>
      <c r="BA11" s="20"/>
      <c r="BB11" s="21"/>
      <c r="BC11" s="210"/>
      <c r="BD11" s="21"/>
      <c r="BE11" s="20"/>
      <c r="BF11" s="21"/>
      <c r="BG11" s="20"/>
      <c r="BH11" s="29"/>
      <c r="BI11" s="29"/>
      <c r="BJ11" s="20"/>
      <c r="BK11" s="20"/>
      <c r="BL11" s="20"/>
      <c r="BM11" s="181"/>
      <c r="BN11" s="24"/>
      <c r="BO11" s="198"/>
      <c r="BP11" s="24"/>
      <c r="BQ11" s="194"/>
      <c r="BS11" s="193"/>
    </row>
    <row r="12" spans="1:71" s="22" customFormat="1" ht="191.25" customHeight="1" x14ac:dyDescent="0.25">
      <c r="A12" s="20"/>
      <c r="B12" s="192"/>
      <c r="C12" s="29"/>
      <c r="D12" s="29"/>
      <c r="E12" s="20"/>
      <c r="F12" s="20"/>
      <c r="G12" s="20"/>
      <c r="H12" s="20"/>
      <c r="I12" s="209"/>
      <c r="J12" s="230"/>
      <c r="K12" s="20"/>
      <c r="L12" s="228"/>
      <c r="M12" s="20" t="s">
        <v>345</v>
      </c>
      <c r="N12" s="21">
        <f>T12</f>
        <v>6.0100000000000007</v>
      </c>
      <c r="O12" s="21"/>
      <c r="P12" s="21">
        <v>0.45</v>
      </c>
      <c r="Q12" s="21">
        <v>0.62</v>
      </c>
      <c r="R12" s="21">
        <v>4.9400000000000004</v>
      </c>
      <c r="S12" s="21">
        <v>0</v>
      </c>
      <c r="T12" s="21">
        <f t="shared" si="6"/>
        <v>6.0100000000000007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10"/>
      <c r="AL12" s="20"/>
      <c r="AM12" s="20"/>
      <c r="AN12" s="20"/>
      <c r="AO12" s="20"/>
      <c r="AP12" s="20"/>
      <c r="AQ12" s="20"/>
      <c r="AR12" s="20"/>
      <c r="AS12" s="210"/>
      <c r="AT12" s="20"/>
      <c r="AU12" s="20"/>
      <c r="AV12" s="20"/>
      <c r="AW12" s="20"/>
      <c r="AX12" s="20"/>
      <c r="AY12" s="20"/>
      <c r="AZ12" s="20"/>
      <c r="BA12" s="20"/>
      <c r="BB12" s="21"/>
      <c r="BC12" s="210"/>
      <c r="BD12" s="21"/>
      <c r="BE12" s="20"/>
      <c r="BF12" s="21"/>
      <c r="BG12" s="20"/>
      <c r="BH12" s="29"/>
      <c r="BI12" s="29"/>
      <c r="BJ12" s="20"/>
      <c r="BK12" s="20"/>
      <c r="BL12" s="20"/>
      <c r="BM12" s="181"/>
      <c r="BN12" s="24"/>
      <c r="BO12" s="198"/>
      <c r="BP12" s="24"/>
      <c r="BQ12" s="194"/>
      <c r="BS12" s="193"/>
    </row>
    <row r="13" spans="1:71" s="22" customFormat="1" ht="111" customHeight="1" x14ac:dyDescent="0.25">
      <c r="A13" s="20"/>
      <c r="B13" s="192"/>
      <c r="C13" s="29"/>
      <c r="D13" s="29"/>
      <c r="E13" s="20"/>
      <c r="F13" s="20"/>
      <c r="G13" s="20"/>
      <c r="H13" s="20"/>
      <c r="I13" s="209"/>
      <c r="J13" s="230"/>
      <c r="K13" s="20"/>
      <c r="L13" s="20" t="s">
        <v>310</v>
      </c>
      <c r="M13" s="20">
        <f>BC10</f>
        <v>0.03</v>
      </c>
      <c r="N13" s="21">
        <f>M13*1124</f>
        <v>33.72</v>
      </c>
      <c r="O13" s="21"/>
      <c r="P13" s="21">
        <f>N13*0.08</f>
        <v>2.6976</v>
      </c>
      <c r="Q13" s="21">
        <f>N13*0.86</f>
        <v>28.999199999999998</v>
      </c>
      <c r="R13" s="21">
        <v>0</v>
      </c>
      <c r="S13" s="21">
        <f>N13*0.06</f>
        <v>2.0231999999999997</v>
      </c>
      <c r="T13" s="21">
        <f t="shared" si="6"/>
        <v>33.72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10"/>
      <c r="AL13" s="20"/>
      <c r="AM13" s="20"/>
      <c r="AN13" s="20"/>
      <c r="AO13" s="20"/>
      <c r="AP13" s="20"/>
      <c r="AQ13" s="20"/>
      <c r="AR13" s="20"/>
      <c r="AS13" s="210"/>
      <c r="AT13" s="20"/>
      <c r="AU13" s="20"/>
      <c r="AV13" s="20"/>
      <c r="AW13" s="20"/>
      <c r="AX13" s="20"/>
      <c r="AY13" s="20"/>
      <c r="AZ13" s="20"/>
      <c r="BA13" s="20"/>
      <c r="BB13" s="21"/>
      <c r="BC13" s="210"/>
      <c r="BD13" s="21"/>
      <c r="BE13" s="20"/>
      <c r="BF13" s="21"/>
      <c r="BG13" s="20"/>
      <c r="BH13" s="29"/>
      <c r="BI13" s="29"/>
      <c r="BJ13" s="20"/>
      <c r="BK13" s="20"/>
      <c r="BL13" s="20"/>
      <c r="BM13" s="181"/>
      <c r="BN13" s="24"/>
      <c r="BO13" s="198"/>
      <c r="BP13" s="24"/>
      <c r="BQ13" s="194"/>
      <c r="BS13" s="193"/>
    </row>
    <row r="14" spans="1:71" s="22" customFormat="1" ht="409.6" customHeight="1" x14ac:dyDescent="0.25">
      <c r="A14" s="20"/>
      <c r="B14" s="192"/>
      <c r="C14" s="29"/>
      <c r="D14" s="29"/>
      <c r="E14" s="20"/>
      <c r="F14" s="20"/>
      <c r="G14" s="20"/>
      <c r="H14" s="20"/>
      <c r="I14" s="209"/>
      <c r="J14" s="228"/>
      <c r="K14" s="20"/>
      <c r="L14" s="20" t="s">
        <v>343</v>
      </c>
      <c r="M14" s="20" t="str">
        <f>BE10</f>
        <v>Реконструкция существующей ВЛ-0,4 кВ в части монтажа совместной подвеской дополнительного самонесущего изолированного провода на участке протяженностью 0,1 км</v>
      </c>
      <c r="N14" s="21">
        <f>0.1*620.52</f>
        <v>62.052</v>
      </c>
      <c r="O14" s="21"/>
      <c r="P14" s="21">
        <f>N14*0.08</f>
        <v>4.9641599999999997</v>
      </c>
      <c r="Q14" s="21">
        <f>N14*0.92</f>
        <v>57.08784</v>
      </c>
      <c r="R14" s="21">
        <v>0</v>
      </c>
      <c r="S14" s="21">
        <v>0</v>
      </c>
      <c r="T14" s="21">
        <f>SUM(P14:S14)</f>
        <v>62.052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10"/>
      <c r="AL14" s="20"/>
      <c r="AM14" s="20"/>
      <c r="AN14" s="20"/>
      <c r="AO14" s="20"/>
      <c r="AP14" s="20"/>
      <c r="AQ14" s="20"/>
      <c r="AR14" s="20"/>
      <c r="AS14" s="210"/>
      <c r="AT14" s="20"/>
      <c r="AU14" s="20"/>
      <c r="AV14" s="20"/>
      <c r="AW14" s="20"/>
      <c r="AX14" s="20"/>
      <c r="AY14" s="20"/>
      <c r="AZ14" s="20"/>
      <c r="BA14" s="20"/>
      <c r="BB14" s="21"/>
      <c r="BC14" s="210"/>
      <c r="BD14" s="21"/>
      <c r="BE14" s="20"/>
      <c r="BF14" s="21"/>
      <c r="BG14" s="20"/>
      <c r="BH14" s="29"/>
      <c r="BI14" s="29"/>
      <c r="BJ14" s="20"/>
      <c r="BK14" s="20"/>
      <c r="BL14" s="20"/>
      <c r="BM14" s="181"/>
      <c r="BN14" s="24"/>
      <c r="BO14" s="198"/>
      <c r="BP14" s="24"/>
      <c r="BQ14" s="194"/>
      <c r="BS14" s="193"/>
    </row>
    <row r="15" spans="1:71" s="221" customFormat="1" ht="409.6" customHeight="1" x14ac:dyDescent="0.25">
      <c r="A15" s="212"/>
      <c r="B15" s="213"/>
      <c r="C15" s="214"/>
      <c r="D15" s="214"/>
      <c r="E15" s="212"/>
      <c r="F15" s="212"/>
      <c r="G15" s="212"/>
      <c r="H15" s="212"/>
      <c r="I15" s="212"/>
      <c r="J15" s="212"/>
      <c r="K15" s="212"/>
      <c r="L15" s="212" t="s">
        <v>346</v>
      </c>
      <c r="M15" s="212"/>
      <c r="N15" s="215">
        <f>N3+N10</f>
        <v>2502.6619999999998</v>
      </c>
      <c r="O15" s="215">
        <f t="shared" ref="O15:BM15" si="7">O3+O10</f>
        <v>0</v>
      </c>
      <c r="P15" s="215">
        <f t="shared" si="7"/>
        <v>153.44416000000001</v>
      </c>
      <c r="Q15" s="215">
        <f t="shared" si="7"/>
        <v>1488.04584</v>
      </c>
      <c r="R15" s="215">
        <f t="shared" si="7"/>
        <v>804.17</v>
      </c>
      <c r="S15" s="215">
        <f t="shared" si="7"/>
        <v>57.00200000000001</v>
      </c>
      <c r="T15" s="215">
        <f t="shared" si="7"/>
        <v>2502.6619999999998</v>
      </c>
      <c r="U15" s="215">
        <f t="shared" si="7"/>
        <v>0</v>
      </c>
      <c r="V15" s="215">
        <f t="shared" si="7"/>
        <v>0</v>
      </c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>
        <f t="shared" si="7"/>
        <v>0.53500000000000003</v>
      </c>
      <c r="AH15" s="215">
        <f t="shared" si="7"/>
        <v>684.80000000000007</v>
      </c>
      <c r="AI15" s="215">
        <f t="shared" si="7"/>
        <v>0</v>
      </c>
      <c r="AJ15" s="215">
        <f t="shared" si="7"/>
        <v>0</v>
      </c>
      <c r="AK15" s="216">
        <v>2</v>
      </c>
      <c r="AL15" s="215">
        <f t="shared" si="7"/>
        <v>139.77999999999997</v>
      </c>
      <c r="AM15" s="215" t="s">
        <v>340</v>
      </c>
      <c r="AN15" s="215">
        <f t="shared" si="7"/>
        <v>679.53000000000009</v>
      </c>
      <c r="AO15" s="215"/>
      <c r="AP15" s="215"/>
      <c r="AQ15" s="215"/>
      <c r="AR15" s="215"/>
      <c r="AS15" s="215" t="s">
        <v>365</v>
      </c>
      <c r="AT15" s="215">
        <f t="shared" si="7"/>
        <v>625.57000000000005</v>
      </c>
      <c r="AU15" s="215">
        <f t="shared" si="7"/>
        <v>0</v>
      </c>
      <c r="AV15" s="215">
        <f t="shared" si="7"/>
        <v>0</v>
      </c>
      <c r="AW15" s="215">
        <f t="shared" si="7"/>
        <v>0</v>
      </c>
      <c r="AX15" s="215">
        <f t="shared" si="7"/>
        <v>0</v>
      </c>
      <c r="AY15" s="215">
        <f t="shared" si="7"/>
        <v>0</v>
      </c>
      <c r="AZ15" s="215">
        <f t="shared" si="7"/>
        <v>0</v>
      </c>
      <c r="BA15" s="215" t="s">
        <v>351</v>
      </c>
      <c r="BB15" s="215">
        <f t="shared" si="7"/>
        <v>254.73000000000002</v>
      </c>
      <c r="BC15" s="215">
        <v>0.05</v>
      </c>
      <c r="BD15" s="215">
        <f t="shared" si="7"/>
        <v>56.2</v>
      </c>
      <c r="BE15" s="215" t="s">
        <v>352</v>
      </c>
      <c r="BF15" s="215">
        <f t="shared" si="7"/>
        <v>62.052</v>
      </c>
      <c r="BG15" s="215"/>
      <c r="BH15" s="215"/>
      <c r="BI15" s="215"/>
      <c r="BJ15" s="215"/>
      <c r="BK15" s="215"/>
      <c r="BL15" s="215"/>
      <c r="BM15" s="215">
        <f t="shared" si="7"/>
        <v>2502.6620000000003</v>
      </c>
      <c r="BN15" s="217"/>
      <c r="BO15" s="218"/>
      <c r="BP15" s="219">
        <v>43098</v>
      </c>
      <c r="BQ15" s="220" t="s">
        <v>330</v>
      </c>
      <c r="BR15" s="221">
        <f t="shared" ref="BR15:BR67" si="8">BQ15*30</f>
        <v>180</v>
      </c>
      <c r="BS15" s="222">
        <f t="shared" ref="BS15:BS67" si="9">BP15+BR15</f>
        <v>43278</v>
      </c>
    </row>
    <row r="16" spans="1:71" s="22" customFormat="1" ht="117" customHeight="1" x14ac:dyDescent="0.25">
      <c r="A16" s="203"/>
      <c r="B16" s="204"/>
      <c r="C16" s="205"/>
      <c r="D16" s="205"/>
      <c r="E16" s="203"/>
      <c r="F16" s="203"/>
      <c r="G16" s="203"/>
      <c r="H16" s="203"/>
      <c r="I16" s="203"/>
      <c r="J16" s="203"/>
      <c r="K16" s="203"/>
      <c r="L16" s="203"/>
      <c r="M16" s="203"/>
      <c r="N16" s="206"/>
      <c r="O16" s="206"/>
      <c r="P16" s="206"/>
      <c r="Q16" s="206"/>
      <c r="R16" s="206"/>
      <c r="S16" s="206"/>
      <c r="T16" s="206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3"/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5"/>
      <c r="BE16" s="205"/>
      <c r="BF16" s="203"/>
      <c r="BG16" s="203"/>
      <c r="BH16" s="203"/>
      <c r="BI16" s="203"/>
      <c r="BJ16" s="203"/>
      <c r="BK16" s="203"/>
      <c r="BL16" s="203"/>
      <c r="BM16" s="206"/>
      <c r="BN16" s="207"/>
      <c r="BO16" s="211"/>
      <c r="BP16" s="24">
        <v>43109</v>
      </c>
      <c r="BQ16" s="194" t="s">
        <v>330</v>
      </c>
      <c r="BR16" s="22">
        <f t="shared" si="8"/>
        <v>180</v>
      </c>
      <c r="BS16" s="193">
        <f t="shared" si="9"/>
        <v>43289</v>
      </c>
    </row>
    <row r="17" spans="1:71" s="22" customFormat="1" ht="237" customHeight="1" x14ac:dyDescent="0.25">
      <c r="A17" s="208" t="s">
        <v>353</v>
      </c>
      <c r="B17" s="30"/>
      <c r="C17" s="202"/>
      <c r="D17" s="202"/>
      <c r="E17" s="180"/>
      <c r="F17" s="180"/>
      <c r="G17" s="180"/>
      <c r="H17" s="180"/>
      <c r="I17" s="180"/>
      <c r="J17" s="208" t="s">
        <v>357</v>
      </c>
      <c r="K17" s="180"/>
      <c r="L17" s="180"/>
      <c r="M17" s="180"/>
      <c r="N17" s="208" t="s">
        <v>358</v>
      </c>
      <c r="O17" s="36"/>
      <c r="P17" s="36"/>
      <c r="Q17" s="36"/>
      <c r="R17" s="36"/>
      <c r="S17" s="36"/>
      <c r="T17" s="36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36"/>
      <c r="AI17" s="180"/>
      <c r="AJ17" s="180"/>
      <c r="AK17" s="180"/>
      <c r="AL17" s="36"/>
      <c r="AM17" s="180"/>
      <c r="AN17" s="180"/>
      <c r="AO17" s="180"/>
      <c r="AP17" s="180"/>
      <c r="AQ17" s="180"/>
      <c r="AR17" s="180"/>
      <c r="AS17" s="180"/>
      <c r="AT17" s="36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  <c r="BI17" s="180"/>
      <c r="BJ17" s="180"/>
      <c r="BK17" s="180"/>
      <c r="BL17" s="180"/>
      <c r="BM17" s="36"/>
      <c r="BN17" s="26"/>
      <c r="BO17" s="211"/>
      <c r="BP17" s="24">
        <v>43117</v>
      </c>
      <c r="BQ17" s="194" t="s">
        <v>330</v>
      </c>
      <c r="BR17" s="22">
        <f t="shared" si="8"/>
        <v>180</v>
      </c>
      <c r="BS17" s="193">
        <f t="shared" si="9"/>
        <v>43297</v>
      </c>
    </row>
    <row r="18" spans="1:71" s="22" customFormat="1" ht="237" customHeight="1" x14ac:dyDescent="0.25">
      <c r="A18" s="208" t="s">
        <v>354</v>
      </c>
      <c r="B18" s="30"/>
      <c r="C18" s="202"/>
      <c r="D18" s="202"/>
      <c r="E18" s="180"/>
      <c r="F18" s="180"/>
      <c r="G18" s="180"/>
      <c r="H18" s="180"/>
      <c r="I18" s="180"/>
      <c r="J18" s="208" t="s">
        <v>357</v>
      </c>
      <c r="K18" s="180"/>
      <c r="L18" s="180"/>
      <c r="M18" s="180"/>
      <c r="N18" s="208" t="s">
        <v>359</v>
      </c>
      <c r="O18" s="36"/>
      <c r="P18" s="36"/>
      <c r="Q18" s="36"/>
      <c r="R18" s="36"/>
      <c r="S18" s="36"/>
      <c r="T18" s="36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180"/>
      <c r="BE18" s="180"/>
      <c r="BF18" s="180"/>
      <c r="BG18" s="180"/>
      <c r="BH18" s="180"/>
      <c r="BI18" s="180"/>
      <c r="BJ18" s="180"/>
      <c r="BK18" s="180"/>
      <c r="BL18" s="180"/>
      <c r="BM18" s="36"/>
      <c r="BN18" s="26"/>
      <c r="BO18" s="211"/>
      <c r="BP18" s="24">
        <v>43082</v>
      </c>
      <c r="BQ18" s="194" t="s">
        <v>330</v>
      </c>
      <c r="BR18" s="22">
        <f t="shared" si="8"/>
        <v>180</v>
      </c>
      <c r="BS18" s="193">
        <f t="shared" si="9"/>
        <v>43262</v>
      </c>
    </row>
    <row r="19" spans="1:71" s="22" customFormat="1" ht="237" customHeight="1" x14ac:dyDescent="0.25">
      <c r="A19" s="208" t="s">
        <v>355</v>
      </c>
      <c r="B19" s="30"/>
      <c r="C19" s="202"/>
      <c r="D19" s="202"/>
      <c r="E19" s="180"/>
      <c r="F19" s="180"/>
      <c r="G19" s="180"/>
      <c r="H19" s="180"/>
      <c r="I19" s="180"/>
      <c r="J19" s="208" t="s">
        <v>357</v>
      </c>
      <c r="K19" s="180"/>
      <c r="L19" s="180"/>
      <c r="M19" s="180"/>
      <c r="N19" s="208" t="s">
        <v>360</v>
      </c>
      <c r="O19" s="36"/>
      <c r="P19" s="36"/>
      <c r="Q19" s="36"/>
      <c r="R19" s="36"/>
      <c r="S19" s="36"/>
      <c r="T19" s="36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180"/>
      <c r="BK19" s="180"/>
      <c r="BL19" s="180"/>
      <c r="BM19" s="36"/>
      <c r="BN19" s="26"/>
      <c r="BO19" s="211"/>
      <c r="BP19" s="24">
        <v>43088</v>
      </c>
      <c r="BQ19" s="194" t="s">
        <v>330</v>
      </c>
      <c r="BR19" s="22">
        <f t="shared" si="8"/>
        <v>180</v>
      </c>
      <c r="BS19" s="193">
        <f t="shared" si="9"/>
        <v>43268</v>
      </c>
    </row>
    <row r="20" spans="1:71" s="22" customFormat="1" ht="237" customHeight="1" x14ac:dyDescent="0.25">
      <c r="A20" s="208" t="s">
        <v>356</v>
      </c>
      <c r="B20" s="30"/>
      <c r="C20" s="202"/>
      <c r="D20" s="202"/>
      <c r="E20" s="180"/>
      <c r="F20" s="180"/>
      <c r="G20" s="180"/>
      <c r="H20" s="180"/>
      <c r="I20" s="180"/>
      <c r="J20" s="208" t="s">
        <v>357</v>
      </c>
      <c r="K20" s="180"/>
      <c r="L20" s="180"/>
      <c r="M20" s="180"/>
      <c r="N20" s="208" t="s">
        <v>361</v>
      </c>
      <c r="O20" s="36"/>
      <c r="P20" s="36"/>
      <c r="Q20" s="36"/>
      <c r="R20" s="36"/>
      <c r="S20" s="36"/>
      <c r="T20" s="36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180"/>
      <c r="BF20" s="180"/>
      <c r="BG20" s="180"/>
      <c r="BH20" s="180"/>
      <c r="BI20" s="180"/>
      <c r="BJ20" s="180"/>
      <c r="BK20" s="180"/>
      <c r="BL20" s="180"/>
      <c r="BM20" s="36"/>
      <c r="BN20" s="26"/>
      <c r="BO20" s="211"/>
      <c r="BP20" s="24">
        <v>43082</v>
      </c>
      <c r="BQ20" s="194" t="s">
        <v>330</v>
      </c>
      <c r="BR20" s="22">
        <f t="shared" si="8"/>
        <v>180</v>
      </c>
      <c r="BS20" s="193">
        <f t="shared" si="9"/>
        <v>43262</v>
      </c>
    </row>
    <row r="21" spans="1:71" s="22" customFormat="1" ht="231.75" customHeight="1" x14ac:dyDescent="0.25">
      <c r="A21" s="210"/>
      <c r="B21" s="199"/>
      <c r="C21" s="191"/>
      <c r="D21" s="191"/>
      <c r="E21" s="210"/>
      <c r="F21" s="210"/>
      <c r="G21" s="210"/>
      <c r="H21" s="210"/>
      <c r="I21" s="200"/>
      <c r="J21" s="210"/>
      <c r="K21" s="210"/>
      <c r="L21" s="210"/>
      <c r="M21" s="210"/>
      <c r="N21" s="181"/>
      <c r="O21" s="181"/>
      <c r="P21" s="181"/>
      <c r="Q21" s="181"/>
      <c r="R21" s="181"/>
      <c r="S21" s="181"/>
      <c r="T21" s="181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  <c r="BI21" s="210"/>
      <c r="BJ21" s="210"/>
      <c r="BK21" s="210"/>
      <c r="BL21" s="210"/>
      <c r="BM21" s="181"/>
      <c r="BN21" s="201"/>
      <c r="BO21" s="179"/>
      <c r="BP21" s="24">
        <v>43031</v>
      </c>
      <c r="BQ21" s="194" t="s">
        <v>330</v>
      </c>
      <c r="BR21" s="22">
        <f t="shared" si="8"/>
        <v>180</v>
      </c>
      <c r="BS21" s="193">
        <f t="shared" si="9"/>
        <v>43211</v>
      </c>
    </row>
    <row r="22" spans="1:71" s="22" customFormat="1" ht="216.75" customHeight="1" x14ac:dyDescent="0.25">
      <c r="A22" s="20"/>
      <c r="B22" s="192"/>
      <c r="C22" s="29"/>
      <c r="D22" s="29"/>
      <c r="E22" s="20"/>
      <c r="F22" s="20"/>
      <c r="G22" s="20"/>
      <c r="H22" s="20"/>
      <c r="I22" s="209"/>
      <c r="J22" s="20"/>
      <c r="K22" s="20"/>
      <c r="L22" s="20"/>
      <c r="M22" s="20"/>
      <c r="N22" s="21"/>
      <c r="O22" s="21"/>
      <c r="P22" s="21"/>
      <c r="Q22" s="21"/>
      <c r="R22" s="21"/>
      <c r="S22" s="21"/>
      <c r="T22" s="21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10"/>
      <c r="AL22" s="20"/>
      <c r="AM22" s="20"/>
      <c r="AN22" s="20"/>
      <c r="AO22" s="20"/>
      <c r="AP22" s="20"/>
      <c r="AQ22" s="20"/>
      <c r="AR22" s="20"/>
      <c r="AS22" s="210"/>
      <c r="AT22" s="20"/>
      <c r="AU22" s="20"/>
      <c r="AV22" s="20"/>
      <c r="AW22" s="20"/>
      <c r="AX22" s="20"/>
      <c r="AY22" s="20"/>
      <c r="AZ22" s="20"/>
      <c r="BA22" s="20"/>
      <c r="BB22" s="20"/>
      <c r="BC22" s="210"/>
      <c r="BD22" s="21"/>
      <c r="BE22" s="20"/>
      <c r="BF22" s="20"/>
      <c r="BG22" s="20"/>
      <c r="BH22" s="20"/>
      <c r="BI22" s="20"/>
      <c r="BJ22" s="20"/>
      <c r="BK22" s="20"/>
      <c r="BL22" s="20"/>
      <c r="BM22" s="181"/>
      <c r="BN22" s="24"/>
      <c r="BO22" s="179"/>
      <c r="BP22" s="24">
        <v>43032</v>
      </c>
      <c r="BQ22" s="194" t="s">
        <v>330</v>
      </c>
      <c r="BR22" s="22">
        <f t="shared" si="8"/>
        <v>180</v>
      </c>
      <c r="BS22" s="193">
        <f t="shared" si="9"/>
        <v>43212</v>
      </c>
    </row>
    <row r="23" spans="1:71" s="22" customFormat="1" ht="261.75" customHeight="1" x14ac:dyDescent="0.25">
      <c r="A23" s="20"/>
      <c r="B23" s="192"/>
      <c r="C23" s="29"/>
      <c r="D23" s="29"/>
      <c r="E23" s="20"/>
      <c r="F23" s="20"/>
      <c r="G23" s="20"/>
      <c r="H23" s="20"/>
      <c r="I23" s="209"/>
      <c r="J23" s="20"/>
      <c r="K23" s="20"/>
      <c r="L23" s="20"/>
      <c r="M23" s="20"/>
      <c r="N23" s="21"/>
      <c r="O23" s="21"/>
      <c r="P23" s="21"/>
      <c r="Q23" s="21"/>
      <c r="R23" s="21"/>
      <c r="S23" s="21"/>
      <c r="T23" s="21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10"/>
      <c r="AL23" s="20"/>
      <c r="AM23" s="20"/>
      <c r="AN23" s="20"/>
      <c r="AO23" s="20"/>
      <c r="AP23" s="20"/>
      <c r="AQ23" s="20"/>
      <c r="AR23" s="20"/>
      <c r="AS23" s="210"/>
      <c r="AT23" s="20"/>
      <c r="AU23" s="20"/>
      <c r="AV23" s="20"/>
      <c r="AW23" s="20"/>
      <c r="AX23" s="20"/>
      <c r="AY23" s="20"/>
      <c r="AZ23" s="20"/>
      <c r="BA23" s="20"/>
      <c r="BB23" s="20"/>
      <c r="BC23" s="210"/>
      <c r="BD23" s="20"/>
      <c r="BE23" s="20"/>
      <c r="BF23" s="20"/>
      <c r="BG23" s="20"/>
      <c r="BH23" s="20"/>
      <c r="BI23" s="20"/>
      <c r="BJ23" s="20"/>
      <c r="BK23" s="20"/>
      <c r="BL23" s="20"/>
      <c r="BM23" s="181"/>
      <c r="BN23" s="24"/>
      <c r="BO23" s="179"/>
      <c r="BP23" s="24">
        <v>43031</v>
      </c>
      <c r="BQ23" s="194" t="s">
        <v>330</v>
      </c>
      <c r="BR23" s="22">
        <f t="shared" si="8"/>
        <v>180</v>
      </c>
      <c r="BS23" s="193">
        <f t="shared" si="9"/>
        <v>43211</v>
      </c>
    </row>
    <row r="24" spans="1:71" s="22" customFormat="1" ht="214.5" customHeight="1" x14ac:dyDescent="0.25">
      <c r="A24" s="20"/>
      <c r="B24" s="192"/>
      <c r="C24" s="29"/>
      <c r="D24" s="29"/>
      <c r="E24" s="20"/>
      <c r="F24" s="20"/>
      <c r="G24" s="20"/>
      <c r="H24" s="20"/>
      <c r="I24" s="209"/>
      <c r="J24" s="20"/>
      <c r="K24" s="20"/>
      <c r="L24" s="20"/>
      <c r="M24" s="20"/>
      <c r="N24" s="20"/>
      <c r="O24" s="20"/>
      <c r="P24" s="23"/>
      <c r="Q24" s="23"/>
      <c r="R24" s="23"/>
      <c r="S24" s="23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10"/>
      <c r="AL24" s="20"/>
      <c r="AM24" s="20"/>
      <c r="AN24" s="20"/>
      <c r="AO24" s="20"/>
      <c r="AP24" s="20"/>
      <c r="AQ24" s="20"/>
      <c r="AR24" s="20"/>
      <c r="AS24" s="210"/>
      <c r="AT24" s="20"/>
      <c r="AU24" s="20"/>
      <c r="AV24" s="20"/>
      <c r="AW24" s="20"/>
      <c r="AX24" s="20"/>
      <c r="AY24" s="20"/>
      <c r="AZ24" s="20"/>
      <c r="BA24" s="20"/>
      <c r="BB24" s="20"/>
      <c r="BC24" s="210"/>
      <c r="BD24" s="20"/>
      <c r="BE24" s="20"/>
      <c r="BF24" s="20"/>
      <c r="BG24" s="20"/>
      <c r="BH24" s="20"/>
      <c r="BI24" s="20"/>
      <c r="BJ24" s="20"/>
      <c r="BK24" s="20"/>
      <c r="BL24" s="20"/>
      <c r="BM24" s="181"/>
      <c r="BN24" s="24"/>
      <c r="BO24" s="179"/>
      <c r="BP24" s="26">
        <v>43026</v>
      </c>
      <c r="BQ24" s="194" t="s">
        <v>330</v>
      </c>
      <c r="BR24" s="22">
        <f t="shared" si="8"/>
        <v>180</v>
      </c>
      <c r="BS24" s="193">
        <f t="shared" si="9"/>
        <v>43206</v>
      </c>
    </row>
    <row r="25" spans="1:71" s="22" customFormat="1" ht="194.25" customHeight="1" x14ac:dyDescent="0.25">
      <c r="A25" s="20"/>
      <c r="B25" s="192"/>
      <c r="C25" s="20"/>
      <c r="D25" s="20"/>
      <c r="E25" s="20"/>
      <c r="F25" s="20"/>
      <c r="G25" s="20"/>
      <c r="H25" s="20"/>
      <c r="I25" s="209"/>
      <c r="J25" s="20"/>
      <c r="K25" s="20"/>
      <c r="L25" s="20"/>
      <c r="M25" s="20"/>
      <c r="N25" s="23"/>
      <c r="O25" s="23"/>
      <c r="P25" s="23"/>
      <c r="Q25" s="23"/>
      <c r="R25" s="23"/>
      <c r="S25" s="23"/>
      <c r="T25" s="23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1"/>
      <c r="AI25" s="21"/>
      <c r="AJ25" s="20"/>
      <c r="AK25" s="210"/>
      <c r="AL25" s="21"/>
      <c r="AM25" s="21"/>
      <c r="AN25" s="20"/>
      <c r="AO25" s="20"/>
      <c r="AP25" s="20"/>
      <c r="AQ25" s="20"/>
      <c r="AR25" s="20"/>
      <c r="AS25" s="210"/>
      <c r="AT25" s="20"/>
      <c r="AU25" s="20"/>
      <c r="AV25" s="20"/>
      <c r="AW25" s="20"/>
      <c r="AX25" s="20"/>
      <c r="AY25" s="20"/>
      <c r="AZ25" s="20"/>
      <c r="BA25" s="20"/>
      <c r="BB25" s="23"/>
      <c r="BC25" s="210"/>
      <c r="BD25" s="20"/>
      <c r="BE25" s="20"/>
      <c r="BF25" s="20"/>
      <c r="BG25" s="20"/>
      <c r="BH25" s="20"/>
      <c r="BI25" s="20"/>
      <c r="BJ25" s="20"/>
      <c r="BK25" s="20"/>
      <c r="BL25" s="20"/>
      <c r="BM25" s="181"/>
      <c r="BN25" s="24"/>
      <c r="BO25" s="179"/>
      <c r="BP25" s="195">
        <v>43025</v>
      </c>
      <c r="BQ25" s="194" t="s">
        <v>330</v>
      </c>
      <c r="BR25" s="22">
        <f t="shared" si="8"/>
        <v>180</v>
      </c>
      <c r="BS25" s="193">
        <f t="shared" si="9"/>
        <v>43205</v>
      </c>
    </row>
    <row r="26" spans="1:71" s="22" customFormat="1" ht="194.25" customHeight="1" x14ac:dyDescent="0.25">
      <c r="A26" s="20"/>
      <c r="B26" s="192"/>
      <c r="C26" s="20"/>
      <c r="D26" s="20"/>
      <c r="E26" s="20"/>
      <c r="F26" s="20"/>
      <c r="G26" s="20"/>
      <c r="H26" s="20"/>
      <c r="I26" s="209"/>
      <c r="J26" s="20"/>
      <c r="K26" s="20"/>
      <c r="L26" s="20"/>
      <c r="M26" s="20"/>
      <c r="N26" s="23"/>
      <c r="O26" s="23"/>
      <c r="P26" s="23"/>
      <c r="Q26" s="23"/>
      <c r="R26" s="23"/>
      <c r="S26" s="23"/>
      <c r="T26" s="23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1"/>
      <c r="AI26" s="21"/>
      <c r="AJ26" s="20"/>
      <c r="AK26" s="210"/>
      <c r="AL26" s="21"/>
      <c r="AM26" s="21"/>
      <c r="AN26" s="20"/>
      <c r="AO26" s="20"/>
      <c r="AP26" s="20"/>
      <c r="AQ26" s="20"/>
      <c r="AR26" s="20"/>
      <c r="AS26" s="210"/>
      <c r="AT26" s="20"/>
      <c r="AU26" s="20"/>
      <c r="AV26" s="20"/>
      <c r="AW26" s="20"/>
      <c r="AX26" s="20"/>
      <c r="AY26" s="20"/>
      <c r="AZ26" s="20"/>
      <c r="BA26" s="20"/>
      <c r="BB26" s="20"/>
      <c r="BC26" s="210"/>
      <c r="BD26" s="20"/>
      <c r="BE26" s="20"/>
      <c r="BF26" s="20"/>
      <c r="BG26" s="20"/>
      <c r="BH26" s="20"/>
      <c r="BI26" s="20"/>
      <c r="BJ26" s="20"/>
      <c r="BK26" s="20"/>
      <c r="BL26" s="20"/>
      <c r="BM26" s="181"/>
      <c r="BN26" s="24"/>
      <c r="BO26" s="179"/>
      <c r="BP26" s="195">
        <v>43025</v>
      </c>
      <c r="BQ26" s="194" t="s">
        <v>330</v>
      </c>
      <c r="BR26" s="22">
        <f t="shared" si="8"/>
        <v>180</v>
      </c>
      <c r="BS26" s="193">
        <f t="shared" si="9"/>
        <v>43205</v>
      </c>
    </row>
    <row r="27" spans="1:71" s="22" customFormat="1" ht="194.25" customHeight="1" x14ac:dyDescent="0.25">
      <c r="A27" s="20"/>
      <c r="B27" s="192"/>
      <c r="C27" s="20"/>
      <c r="D27" s="20"/>
      <c r="E27" s="20"/>
      <c r="F27" s="20"/>
      <c r="G27" s="20"/>
      <c r="H27" s="20"/>
      <c r="I27" s="209"/>
      <c r="J27" s="20"/>
      <c r="K27" s="20"/>
      <c r="L27" s="20"/>
      <c r="M27" s="20"/>
      <c r="N27" s="20"/>
      <c r="O27" s="20"/>
      <c r="P27" s="23"/>
      <c r="Q27" s="23"/>
      <c r="R27" s="23"/>
      <c r="S27" s="23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1"/>
      <c r="AI27" s="21"/>
      <c r="AJ27" s="20"/>
      <c r="AK27" s="210"/>
      <c r="AL27" s="21"/>
      <c r="AM27" s="21"/>
      <c r="AN27" s="20"/>
      <c r="AO27" s="20"/>
      <c r="AP27" s="20"/>
      <c r="AQ27" s="20"/>
      <c r="AR27" s="20"/>
      <c r="AS27" s="210"/>
      <c r="AT27" s="20"/>
      <c r="AU27" s="20"/>
      <c r="AV27" s="20"/>
      <c r="AW27" s="20"/>
      <c r="AX27" s="20"/>
      <c r="AY27" s="20"/>
      <c r="AZ27" s="20"/>
      <c r="BA27" s="20"/>
      <c r="BB27" s="20"/>
      <c r="BC27" s="210"/>
      <c r="BD27" s="20"/>
      <c r="BE27" s="20"/>
      <c r="BF27" s="20"/>
      <c r="BG27" s="20"/>
      <c r="BH27" s="20"/>
      <c r="BI27" s="20"/>
      <c r="BJ27" s="20"/>
      <c r="BK27" s="20"/>
      <c r="BL27" s="20"/>
      <c r="BM27" s="181"/>
      <c r="BN27" s="24"/>
      <c r="BO27" s="179"/>
      <c r="BP27" s="195">
        <v>43027</v>
      </c>
      <c r="BQ27" s="194" t="s">
        <v>330</v>
      </c>
      <c r="BR27" s="22">
        <f t="shared" si="8"/>
        <v>180</v>
      </c>
      <c r="BS27" s="193">
        <f t="shared" si="9"/>
        <v>43207</v>
      </c>
    </row>
    <row r="28" spans="1:71" s="22" customFormat="1" ht="194.25" customHeight="1" x14ac:dyDescent="0.25">
      <c r="A28" s="20"/>
      <c r="B28" s="192"/>
      <c r="C28" s="20"/>
      <c r="D28" s="20"/>
      <c r="E28" s="20"/>
      <c r="F28" s="20"/>
      <c r="G28" s="20"/>
      <c r="H28" s="20"/>
      <c r="I28" s="209"/>
      <c r="J28" s="20"/>
      <c r="K28" s="20"/>
      <c r="L28" s="20"/>
      <c r="M28" s="20"/>
      <c r="N28" s="23"/>
      <c r="O28" s="23"/>
      <c r="P28" s="23"/>
      <c r="Q28" s="23"/>
      <c r="R28" s="23"/>
      <c r="S28" s="23"/>
      <c r="T28" s="23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1"/>
      <c r="AI28" s="21"/>
      <c r="AJ28" s="20"/>
      <c r="AK28" s="210"/>
      <c r="AL28" s="21"/>
      <c r="AM28" s="21"/>
      <c r="AN28" s="20"/>
      <c r="AO28" s="20"/>
      <c r="AP28" s="20"/>
      <c r="AQ28" s="20"/>
      <c r="AR28" s="20"/>
      <c r="AS28" s="210"/>
      <c r="AT28" s="20"/>
      <c r="AU28" s="20"/>
      <c r="AV28" s="20"/>
      <c r="AW28" s="20"/>
      <c r="AX28" s="20"/>
      <c r="AY28" s="20"/>
      <c r="AZ28" s="20"/>
      <c r="BA28" s="20"/>
      <c r="BB28" s="20"/>
      <c r="BC28" s="210"/>
      <c r="BD28" s="20"/>
      <c r="BE28" s="20"/>
      <c r="BF28" s="20"/>
      <c r="BG28" s="20"/>
      <c r="BH28" s="20"/>
      <c r="BI28" s="20"/>
      <c r="BJ28" s="20"/>
      <c r="BK28" s="20"/>
      <c r="BL28" s="20"/>
      <c r="BM28" s="181"/>
      <c r="BN28" s="24"/>
      <c r="BO28" s="179"/>
      <c r="BP28" s="195">
        <v>43041</v>
      </c>
      <c r="BQ28" s="194" t="s">
        <v>330</v>
      </c>
      <c r="BR28" s="22">
        <f t="shared" si="8"/>
        <v>180</v>
      </c>
      <c r="BS28" s="193">
        <f t="shared" si="9"/>
        <v>43221</v>
      </c>
    </row>
    <row r="29" spans="1:71" s="22" customFormat="1" ht="194.25" customHeight="1" x14ac:dyDescent="0.25">
      <c r="A29" s="20"/>
      <c r="B29" s="192"/>
      <c r="C29" s="20"/>
      <c r="D29" s="20"/>
      <c r="E29" s="20"/>
      <c r="F29" s="20"/>
      <c r="G29" s="20"/>
      <c r="H29" s="20"/>
      <c r="I29" s="209"/>
      <c r="J29" s="20"/>
      <c r="K29" s="20"/>
      <c r="L29" s="20"/>
      <c r="M29" s="20"/>
      <c r="N29" s="20"/>
      <c r="O29" s="20"/>
      <c r="P29" s="23"/>
      <c r="Q29" s="23"/>
      <c r="R29" s="23"/>
      <c r="S29" s="23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1"/>
      <c r="AI29" s="21"/>
      <c r="AJ29" s="20"/>
      <c r="AK29" s="210"/>
      <c r="AL29" s="21"/>
      <c r="AM29" s="21"/>
      <c r="AN29" s="20"/>
      <c r="AO29" s="20"/>
      <c r="AP29" s="20"/>
      <c r="AQ29" s="20"/>
      <c r="AR29" s="20"/>
      <c r="AS29" s="210"/>
      <c r="AT29" s="20"/>
      <c r="AU29" s="20"/>
      <c r="AV29" s="20"/>
      <c r="AW29" s="20"/>
      <c r="AX29" s="20"/>
      <c r="AY29" s="20"/>
      <c r="AZ29" s="20"/>
      <c r="BA29" s="20"/>
      <c r="BB29" s="20"/>
      <c r="BC29" s="210"/>
      <c r="BD29" s="20"/>
      <c r="BE29" s="20"/>
      <c r="BF29" s="20"/>
      <c r="BG29" s="20"/>
      <c r="BH29" s="20"/>
      <c r="BI29" s="20"/>
      <c r="BJ29" s="20"/>
      <c r="BK29" s="20"/>
      <c r="BL29" s="20"/>
      <c r="BM29" s="181"/>
      <c r="BN29" s="24"/>
      <c r="BO29" s="179"/>
      <c r="BP29" s="195">
        <v>43027</v>
      </c>
      <c r="BQ29" s="194" t="s">
        <v>330</v>
      </c>
      <c r="BR29" s="22">
        <f t="shared" si="8"/>
        <v>180</v>
      </c>
      <c r="BS29" s="193">
        <f t="shared" si="9"/>
        <v>43207</v>
      </c>
    </row>
    <row r="30" spans="1:71" s="22" customFormat="1" ht="194.25" customHeight="1" x14ac:dyDescent="0.25">
      <c r="A30" s="20"/>
      <c r="B30" s="192"/>
      <c r="C30" s="20"/>
      <c r="D30" s="20"/>
      <c r="E30" s="20"/>
      <c r="F30" s="20"/>
      <c r="G30" s="20"/>
      <c r="H30" s="20"/>
      <c r="I30" s="209"/>
      <c r="J30" s="20"/>
      <c r="K30" s="20"/>
      <c r="L30" s="20"/>
      <c r="M30" s="20"/>
      <c r="N30" s="20"/>
      <c r="O30" s="20"/>
      <c r="P30" s="23"/>
      <c r="Q30" s="23"/>
      <c r="R30" s="23"/>
      <c r="S30" s="23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1"/>
      <c r="AI30" s="21"/>
      <c r="AJ30" s="20"/>
      <c r="AK30" s="210"/>
      <c r="AL30" s="21"/>
      <c r="AM30" s="21"/>
      <c r="AN30" s="20"/>
      <c r="AO30" s="20"/>
      <c r="AP30" s="20"/>
      <c r="AQ30" s="20"/>
      <c r="AR30" s="20"/>
      <c r="AS30" s="210"/>
      <c r="AT30" s="20"/>
      <c r="AU30" s="20"/>
      <c r="AV30" s="20"/>
      <c r="AW30" s="20"/>
      <c r="AX30" s="20"/>
      <c r="AY30" s="20"/>
      <c r="AZ30" s="20"/>
      <c r="BA30" s="20"/>
      <c r="BB30" s="20"/>
      <c r="BC30" s="210"/>
      <c r="BD30" s="20"/>
      <c r="BE30" s="20"/>
      <c r="BF30" s="20"/>
      <c r="BG30" s="20"/>
      <c r="BH30" s="20"/>
      <c r="BI30" s="20"/>
      <c r="BJ30" s="20"/>
      <c r="BK30" s="20"/>
      <c r="BL30" s="20"/>
      <c r="BM30" s="181">
        <f t="shared" ref="BM30:BM52" si="10">V30+X30+Z30+AB30+AD30+AF30+AH30+AL30+AN30+AP30+AR30+AT30+AV30+AX30+AZ30+BB30+BD30+BF30+BH30+BJ30+BL30</f>
        <v>0</v>
      </c>
      <c r="BN30" s="24"/>
      <c r="BO30" s="179"/>
      <c r="BP30" s="195">
        <v>43032</v>
      </c>
      <c r="BQ30" s="194" t="s">
        <v>330</v>
      </c>
      <c r="BR30" s="22">
        <f t="shared" si="8"/>
        <v>180</v>
      </c>
      <c r="BS30" s="193">
        <f t="shared" si="9"/>
        <v>43212</v>
      </c>
    </row>
    <row r="31" spans="1:71" s="22" customFormat="1" ht="186.75" customHeight="1" x14ac:dyDescent="0.25">
      <c r="A31" s="20"/>
      <c r="B31" s="192"/>
      <c r="C31" s="20"/>
      <c r="D31" s="20"/>
      <c r="E31" s="20"/>
      <c r="F31" s="20"/>
      <c r="G31" s="20"/>
      <c r="H31" s="20"/>
      <c r="I31" s="209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1"/>
      <c r="AI31" s="21"/>
      <c r="AJ31" s="20"/>
      <c r="AK31" s="210"/>
      <c r="AL31" s="21"/>
      <c r="AM31" s="21"/>
      <c r="AN31" s="20"/>
      <c r="AO31" s="20"/>
      <c r="AP31" s="20"/>
      <c r="AQ31" s="20"/>
      <c r="AR31" s="20"/>
      <c r="AS31" s="210"/>
      <c r="AT31" s="20"/>
      <c r="AU31" s="20"/>
      <c r="AV31" s="20"/>
      <c r="AW31" s="20"/>
      <c r="AX31" s="20"/>
      <c r="AY31" s="20"/>
      <c r="AZ31" s="20"/>
      <c r="BA31" s="20"/>
      <c r="BB31" s="20"/>
      <c r="BC31" s="210"/>
      <c r="BD31" s="20"/>
      <c r="BE31" s="20"/>
      <c r="BF31" s="20"/>
      <c r="BG31" s="20"/>
      <c r="BH31" s="20"/>
      <c r="BI31" s="20"/>
      <c r="BJ31" s="20"/>
      <c r="BK31" s="20"/>
      <c r="BL31" s="20"/>
      <c r="BM31" s="181">
        <f t="shared" si="10"/>
        <v>0</v>
      </c>
      <c r="BN31" s="24"/>
      <c r="BO31" s="179"/>
      <c r="BP31" s="195">
        <v>43024</v>
      </c>
      <c r="BQ31" s="194" t="s">
        <v>330</v>
      </c>
      <c r="BR31" s="22">
        <f t="shared" si="8"/>
        <v>180</v>
      </c>
      <c r="BS31" s="193">
        <f t="shared" si="9"/>
        <v>43204</v>
      </c>
    </row>
    <row r="32" spans="1:71" s="22" customFormat="1" ht="409.6" customHeight="1" x14ac:dyDescent="0.25">
      <c r="A32" s="20"/>
      <c r="B32" s="192"/>
      <c r="C32" s="20"/>
      <c r="D32" s="20"/>
      <c r="E32" s="20"/>
      <c r="F32" s="20"/>
      <c r="G32" s="20"/>
      <c r="H32" s="20"/>
      <c r="I32" s="209"/>
      <c r="J32" s="20"/>
      <c r="K32" s="20"/>
      <c r="L32" s="20"/>
      <c r="M32" s="20"/>
      <c r="N32" s="23"/>
      <c r="O32" s="23"/>
      <c r="P32" s="23"/>
      <c r="Q32" s="23"/>
      <c r="R32" s="23"/>
      <c r="S32" s="23"/>
      <c r="T32" s="23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10"/>
      <c r="AL32" s="20"/>
      <c r="AM32" s="20"/>
      <c r="AN32" s="20"/>
      <c r="AO32" s="20"/>
      <c r="AP32" s="29"/>
      <c r="AQ32" s="20"/>
      <c r="AR32" s="20"/>
      <c r="AS32" s="210"/>
      <c r="AT32" s="20"/>
      <c r="AU32" s="20"/>
      <c r="AV32" s="20"/>
      <c r="AW32" s="20"/>
      <c r="AX32" s="20"/>
      <c r="AY32" s="20"/>
      <c r="AZ32" s="20"/>
      <c r="BA32" s="20"/>
      <c r="BB32" s="20"/>
      <c r="BC32" s="210"/>
      <c r="BD32" s="20"/>
      <c r="BE32" s="20"/>
      <c r="BF32" s="20"/>
      <c r="BG32" s="20"/>
      <c r="BH32" s="20"/>
      <c r="BI32" s="20"/>
      <c r="BJ32" s="20"/>
      <c r="BK32" s="20"/>
      <c r="BL32" s="20"/>
      <c r="BM32" s="181">
        <f t="shared" si="10"/>
        <v>0</v>
      </c>
      <c r="BN32" s="24"/>
      <c r="BO32" s="179"/>
      <c r="BP32" s="195">
        <v>43031</v>
      </c>
      <c r="BQ32" s="194" t="s">
        <v>330</v>
      </c>
      <c r="BR32" s="22">
        <f t="shared" si="8"/>
        <v>180</v>
      </c>
      <c r="BS32" s="193">
        <f t="shared" si="9"/>
        <v>43211</v>
      </c>
    </row>
    <row r="33" spans="1:71" s="22" customFormat="1" ht="201.75" customHeight="1" x14ac:dyDescent="0.25">
      <c r="A33" s="20"/>
      <c r="B33" s="192"/>
      <c r="C33" s="20"/>
      <c r="D33" s="20"/>
      <c r="E33" s="20"/>
      <c r="F33" s="20"/>
      <c r="G33" s="20"/>
      <c r="H33" s="20"/>
      <c r="I33" s="209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10"/>
      <c r="AL33" s="20"/>
      <c r="AM33" s="20"/>
      <c r="AN33" s="20"/>
      <c r="AO33" s="20"/>
      <c r="AP33" s="29"/>
      <c r="AQ33" s="20"/>
      <c r="AR33" s="20"/>
      <c r="AS33" s="210"/>
      <c r="AT33" s="20"/>
      <c r="AU33" s="20"/>
      <c r="AV33" s="20"/>
      <c r="AW33" s="20"/>
      <c r="AX33" s="20"/>
      <c r="AY33" s="20"/>
      <c r="AZ33" s="20"/>
      <c r="BA33" s="20"/>
      <c r="BB33" s="20"/>
      <c r="BC33" s="210"/>
      <c r="BD33" s="20"/>
      <c r="BE33" s="20"/>
      <c r="BF33" s="20"/>
      <c r="BG33" s="20"/>
      <c r="BH33" s="20"/>
      <c r="BI33" s="20"/>
      <c r="BJ33" s="20"/>
      <c r="BK33" s="20"/>
      <c r="BL33" s="20"/>
      <c r="BM33" s="181">
        <f t="shared" si="10"/>
        <v>0</v>
      </c>
      <c r="BN33" s="24"/>
      <c r="BO33" s="179"/>
      <c r="BP33" s="195">
        <v>43031</v>
      </c>
      <c r="BQ33" s="194" t="s">
        <v>330</v>
      </c>
      <c r="BR33" s="22">
        <f t="shared" si="8"/>
        <v>180</v>
      </c>
      <c r="BS33" s="193">
        <f t="shared" si="9"/>
        <v>43211</v>
      </c>
    </row>
    <row r="34" spans="1:71" s="22" customFormat="1" ht="201.75" customHeight="1" x14ac:dyDescent="0.25">
      <c r="A34" s="20"/>
      <c r="B34" s="192"/>
      <c r="C34" s="20"/>
      <c r="D34" s="20"/>
      <c r="E34" s="20"/>
      <c r="F34" s="20"/>
      <c r="G34" s="20"/>
      <c r="H34" s="20"/>
      <c r="I34" s="209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10"/>
      <c r="AL34" s="20"/>
      <c r="AM34" s="20"/>
      <c r="AN34" s="20"/>
      <c r="AO34" s="20"/>
      <c r="AP34" s="29"/>
      <c r="AQ34" s="20"/>
      <c r="AR34" s="20"/>
      <c r="AS34" s="210"/>
      <c r="AT34" s="20"/>
      <c r="AU34" s="20"/>
      <c r="AV34" s="20"/>
      <c r="AW34" s="20"/>
      <c r="AX34" s="20"/>
      <c r="AY34" s="20"/>
      <c r="AZ34" s="20"/>
      <c r="BA34" s="20"/>
      <c r="BB34" s="20"/>
      <c r="BC34" s="210"/>
      <c r="BD34" s="20"/>
      <c r="BE34" s="20"/>
      <c r="BF34" s="20"/>
      <c r="BG34" s="20"/>
      <c r="BH34" s="20"/>
      <c r="BI34" s="20"/>
      <c r="BJ34" s="20"/>
      <c r="BK34" s="20"/>
      <c r="BL34" s="20"/>
      <c r="BM34" s="181">
        <f t="shared" si="10"/>
        <v>0</v>
      </c>
      <c r="BN34" s="24"/>
      <c r="BO34" s="179"/>
      <c r="BP34" s="195">
        <v>43033</v>
      </c>
      <c r="BQ34" s="194" t="s">
        <v>330</v>
      </c>
      <c r="BR34" s="22">
        <f t="shared" si="8"/>
        <v>180</v>
      </c>
      <c r="BS34" s="193">
        <f t="shared" si="9"/>
        <v>43213</v>
      </c>
    </row>
    <row r="35" spans="1:71" s="22" customFormat="1" ht="201.75" customHeight="1" x14ac:dyDescent="0.25">
      <c r="A35" s="20"/>
      <c r="B35" s="192"/>
      <c r="C35" s="20"/>
      <c r="D35" s="20"/>
      <c r="E35" s="20"/>
      <c r="F35" s="20"/>
      <c r="G35" s="20"/>
      <c r="H35" s="20"/>
      <c r="I35" s="209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10"/>
      <c r="AL35" s="20"/>
      <c r="AM35" s="20"/>
      <c r="AN35" s="20"/>
      <c r="AO35" s="20"/>
      <c r="AP35" s="29"/>
      <c r="AQ35" s="20"/>
      <c r="AR35" s="20"/>
      <c r="AS35" s="210"/>
      <c r="AT35" s="20"/>
      <c r="AU35" s="20"/>
      <c r="AV35" s="20"/>
      <c r="AW35" s="20"/>
      <c r="AX35" s="20"/>
      <c r="AY35" s="20"/>
      <c r="AZ35" s="20"/>
      <c r="BA35" s="20"/>
      <c r="BB35" s="20"/>
      <c r="BC35" s="210"/>
      <c r="BD35" s="20"/>
      <c r="BE35" s="20"/>
      <c r="BF35" s="20"/>
      <c r="BG35" s="20"/>
      <c r="BH35" s="20"/>
      <c r="BI35" s="20"/>
      <c r="BJ35" s="20"/>
      <c r="BK35" s="20"/>
      <c r="BL35" s="20"/>
      <c r="BM35" s="181">
        <f t="shared" si="10"/>
        <v>0</v>
      </c>
      <c r="BN35" s="24"/>
      <c r="BO35" s="179"/>
      <c r="BP35" s="195">
        <v>43040</v>
      </c>
      <c r="BQ35" s="194" t="s">
        <v>330</v>
      </c>
      <c r="BR35" s="22">
        <f t="shared" si="8"/>
        <v>180</v>
      </c>
      <c r="BS35" s="193">
        <f t="shared" si="9"/>
        <v>43220</v>
      </c>
    </row>
    <row r="36" spans="1:71" s="22" customFormat="1" ht="201.75" customHeight="1" x14ac:dyDescent="0.25">
      <c r="A36" s="20"/>
      <c r="B36" s="192"/>
      <c r="C36" s="20"/>
      <c r="D36" s="20"/>
      <c r="E36" s="20"/>
      <c r="F36" s="20"/>
      <c r="G36" s="20"/>
      <c r="H36" s="20"/>
      <c r="I36" s="209"/>
      <c r="J36" s="20"/>
      <c r="K36" s="20"/>
      <c r="L36" s="20"/>
      <c r="M36" s="20"/>
      <c r="N36" s="20"/>
      <c r="O36" s="20"/>
      <c r="P36" s="23"/>
      <c r="Q36" s="23"/>
      <c r="R36" s="23"/>
      <c r="S36" s="23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10"/>
      <c r="AL36" s="20"/>
      <c r="AM36" s="20"/>
      <c r="AN36" s="20"/>
      <c r="AO36" s="20"/>
      <c r="AP36" s="29"/>
      <c r="AQ36" s="20"/>
      <c r="AR36" s="20"/>
      <c r="AS36" s="210"/>
      <c r="AT36" s="20"/>
      <c r="AU36" s="20"/>
      <c r="AV36" s="20"/>
      <c r="AW36" s="20"/>
      <c r="AX36" s="20"/>
      <c r="AY36" s="20"/>
      <c r="AZ36" s="20"/>
      <c r="BA36" s="20"/>
      <c r="BB36" s="20"/>
      <c r="BC36" s="210"/>
      <c r="BD36" s="20"/>
      <c r="BE36" s="20"/>
      <c r="BF36" s="20"/>
      <c r="BG36" s="20"/>
      <c r="BH36" s="20"/>
      <c r="BI36" s="20"/>
      <c r="BJ36" s="20"/>
      <c r="BK36" s="20"/>
      <c r="BL36" s="20"/>
      <c r="BM36" s="181">
        <f t="shared" si="10"/>
        <v>0</v>
      </c>
      <c r="BN36" s="24"/>
      <c r="BO36" s="179"/>
      <c r="BP36" s="195">
        <v>43034</v>
      </c>
      <c r="BQ36" s="194" t="s">
        <v>330</v>
      </c>
      <c r="BR36" s="22">
        <f t="shared" si="8"/>
        <v>180</v>
      </c>
      <c r="BS36" s="193">
        <f t="shared" si="9"/>
        <v>43214</v>
      </c>
    </row>
    <row r="37" spans="1:71" s="22" customFormat="1" ht="179.25" customHeight="1" x14ac:dyDescent="0.25">
      <c r="A37" s="20"/>
      <c r="B37" s="192"/>
      <c r="C37" s="20"/>
      <c r="D37" s="20"/>
      <c r="E37" s="20"/>
      <c r="F37" s="20"/>
      <c r="G37" s="20"/>
      <c r="H37" s="20"/>
      <c r="I37" s="209"/>
      <c r="J37" s="20"/>
      <c r="K37" s="20"/>
      <c r="L37" s="20"/>
      <c r="M37" s="20"/>
      <c r="N37" s="23"/>
      <c r="O37" s="23"/>
      <c r="P37" s="23"/>
      <c r="Q37" s="23"/>
      <c r="R37" s="23"/>
      <c r="S37" s="23"/>
      <c r="T37" s="23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10"/>
      <c r="AL37" s="20"/>
      <c r="AM37" s="20"/>
      <c r="AN37" s="20"/>
      <c r="AO37" s="20"/>
      <c r="AP37" s="20"/>
      <c r="AQ37" s="20"/>
      <c r="AR37" s="20"/>
      <c r="AS37" s="210"/>
      <c r="AT37" s="20"/>
      <c r="AU37" s="20"/>
      <c r="AV37" s="20"/>
      <c r="AW37" s="20"/>
      <c r="AX37" s="20"/>
      <c r="AY37" s="20"/>
      <c r="AZ37" s="20"/>
      <c r="BA37" s="20"/>
      <c r="BB37" s="20"/>
      <c r="BC37" s="210"/>
      <c r="BD37" s="20"/>
      <c r="BE37" s="20"/>
      <c r="BF37" s="20"/>
      <c r="BG37" s="20"/>
      <c r="BH37" s="20"/>
      <c r="BI37" s="20"/>
      <c r="BJ37" s="20"/>
      <c r="BK37" s="20"/>
      <c r="BL37" s="20"/>
      <c r="BM37" s="181">
        <f t="shared" si="10"/>
        <v>0</v>
      </c>
      <c r="BN37" s="24"/>
      <c r="BO37" s="179"/>
      <c r="BP37" s="195">
        <v>43034</v>
      </c>
      <c r="BQ37" s="194" t="s">
        <v>330</v>
      </c>
      <c r="BR37" s="22">
        <f t="shared" si="8"/>
        <v>180</v>
      </c>
      <c r="BS37" s="193">
        <f t="shared" si="9"/>
        <v>43214</v>
      </c>
    </row>
    <row r="38" spans="1:71" s="22" customFormat="1" ht="152.25" customHeight="1" x14ac:dyDescent="0.25">
      <c r="A38" s="20"/>
      <c r="B38" s="192"/>
      <c r="C38" s="20"/>
      <c r="D38" s="20"/>
      <c r="E38" s="20"/>
      <c r="F38" s="20"/>
      <c r="G38" s="20"/>
      <c r="H38" s="20"/>
      <c r="I38" s="209"/>
      <c r="J38" s="20"/>
      <c r="K38" s="20"/>
      <c r="L38" s="20"/>
      <c r="M38" s="20"/>
      <c r="N38" s="20"/>
      <c r="O38" s="20"/>
      <c r="P38" s="23"/>
      <c r="Q38" s="23"/>
      <c r="R38" s="23"/>
      <c r="S38" s="23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10"/>
      <c r="AL38" s="20"/>
      <c r="AM38" s="20"/>
      <c r="AN38" s="20"/>
      <c r="AO38" s="20"/>
      <c r="AP38" s="20"/>
      <c r="AQ38" s="20"/>
      <c r="AR38" s="20"/>
      <c r="AS38" s="210"/>
      <c r="AT38" s="20"/>
      <c r="AU38" s="20"/>
      <c r="AV38" s="20"/>
      <c r="AW38" s="20"/>
      <c r="AX38" s="20"/>
      <c r="AY38" s="20"/>
      <c r="AZ38" s="20"/>
      <c r="BA38" s="20"/>
      <c r="BB38" s="20"/>
      <c r="BC38" s="210"/>
      <c r="BD38" s="20"/>
      <c r="BE38" s="20"/>
      <c r="BF38" s="20"/>
      <c r="BG38" s="20"/>
      <c r="BH38" s="20"/>
      <c r="BI38" s="20"/>
      <c r="BJ38" s="20"/>
      <c r="BK38" s="20"/>
      <c r="BL38" s="20"/>
      <c r="BM38" s="181">
        <f t="shared" si="10"/>
        <v>0</v>
      </c>
      <c r="BN38" s="24"/>
      <c r="BO38" s="179"/>
      <c r="BP38" s="195">
        <v>43031</v>
      </c>
      <c r="BQ38" s="194" t="s">
        <v>330</v>
      </c>
      <c r="BR38" s="22">
        <f t="shared" si="8"/>
        <v>180</v>
      </c>
      <c r="BS38" s="193">
        <f t="shared" si="9"/>
        <v>43211</v>
      </c>
    </row>
    <row r="39" spans="1:71" s="22" customFormat="1" ht="237" customHeight="1" x14ac:dyDescent="0.25">
      <c r="A39" s="20"/>
      <c r="B39" s="192"/>
      <c r="C39" s="20"/>
      <c r="D39" s="20"/>
      <c r="E39" s="20"/>
      <c r="F39" s="20"/>
      <c r="G39" s="20"/>
      <c r="H39" s="20"/>
      <c r="I39" s="209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10"/>
      <c r="AL39" s="20"/>
      <c r="AM39" s="20"/>
      <c r="AN39" s="20"/>
      <c r="AO39" s="20"/>
      <c r="AP39" s="20"/>
      <c r="AQ39" s="20"/>
      <c r="AR39" s="20"/>
      <c r="AS39" s="210"/>
      <c r="AT39" s="20"/>
      <c r="AU39" s="20"/>
      <c r="AV39" s="20"/>
      <c r="AW39" s="20"/>
      <c r="AX39" s="20"/>
      <c r="AY39" s="20"/>
      <c r="AZ39" s="20"/>
      <c r="BA39" s="20"/>
      <c r="BB39" s="20"/>
      <c r="BC39" s="210"/>
      <c r="BD39" s="20"/>
      <c r="BE39" s="20"/>
      <c r="BF39" s="20"/>
      <c r="BG39" s="20"/>
      <c r="BH39" s="20"/>
      <c r="BI39" s="20"/>
      <c r="BJ39" s="20"/>
      <c r="BK39" s="20"/>
      <c r="BL39" s="20"/>
      <c r="BM39" s="181">
        <f t="shared" si="10"/>
        <v>0</v>
      </c>
      <c r="BN39" s="24"/>
      <c r="BO39" s="179"/>
      <c r="BP39" s="195">
        <v>43035</v>
      </c>
      <c r="BQ39" s="194" t="s">
        <v>330</v>
      </c>
      <c r="BR39" s="22">
        <f t="shared" si="8"/>
        <v>180</v>
      </c>
      <c r="BS39" s="193">
        <f t="shared" si="9"/>
        <v>43215</v>
      </c>
    </row>
    <row r="40" spans="1:71" s="22" customFormat="1" ht="210" customHeight="1" x14ac:dyDescent="0.25">
      <c r="A40" s="20"/>
      <c r="B40" s="192"/>
      <c r="C40" s="20"/>
      <c r="D40" s="20"/>
      <c r="E40" s="20"/>
      <c r="F40" s="20"/>
      <c r="G40" s="20"/>
      <c r="H40" s="20"/>
      <c r="I40" s="209"/>
      <c r="J40" s="20"/>
      <c r="K40" s="20"/>
      <c r="L40" s="20"/>
      <c r="M40" s="20"/>
      <c r="N40" s="29"/>
      <c r="O40" s="29"/>
      <c r="P40" s="29"/>
      <c r="Q40" s="29"/>
      <c r="R40" s="29"/>
      <c r="S40" s="29"/>
      <c r="T40" s="29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10"/>
      <c r="AL40" s="20"/>
      <c r="AM40" s="20"/>
      <c r="AN40" s="20"/>
      <c r="AO40" s="20"/>
      <c r="AP40" s="20"/>
      <c r="AQ40" s="20"/>
      <c r="AR40" s="20"/>
      <c r="AS40" s="210"/>
      <c r="AT40" s="20"/>
      <c r="AU40" s="20"/>
      <c r="AV40" s="20"/>
      <c r="AW40" s="20"/>
      <c r="AX40" s="20"/>
      <c r="AY40" s="20"/>
      <c r="AZ40" s="20"/>
      <c r="BA40" s="20"/>
      <c r="BB40" s="20"/>
      <c r="BC40" s="210"/>
      <c r="BD40" s="29"/>
      <c r="BE40" s="20"/>
      <c r="BF40" s="20"/>
      <c r="BG40" s="20"/>
      <c r="BH40" s="20"/>
      <c r="BI40" s="20"/>
      <c r="BJ40" s="20"/>
      <c r="BK40" s="20"/>
      <c r="BL40" s="20"/>
      <c r="BM40" s="181">
        <f t="shared" si="10"/>
        <v>0</v>
      </c>
      <c r="BN40" s="24"/>
      <c r="BO40" s="179"/>
      <c r="BP40" s="195">
        <v>43034</v>
      </c>
      <c r="BQ40" s="194" t="s">
        <v>330</v>
      </c>
      <c r="BR40" s="22">
        <f t="shared" si="8"/>
        <v>180</v>
      </c>
      <c r="BS40" s="193">
        <f t="shared" si="9"/>
        <v>43214</v>
      </c>
    </row>
    <row r="41" spans="1:71" s="22" customFormat="1" ht="150" customHeight="1" x14ac:dyDescent="0.25">
      <c r="A41" s="20"/>
      <c r="B41" s="192"/>
      <c r="C41" s="20"/>
      <c r="D41" s="20"/>
      <c r="E41" s="20"/>
      <c r="F41" s="20"/>
      <c r="G41" s="20"/>
      <c r="H41" s="20"/>
      <c r="I41" s="209"/>
      <c r="J41" s="20"/>
      <c r="K41" s="20"/>
      <c r="L41" s="20"/>
      <c r="M41" s="20"/>
      <c r="N41" s="29"/>
      <c r="O41" s="29"/>
      <c r="P41" s="29"/>
      <c r="Q41" s="29"/>
      <c r="R41" s="29"/>
      <c r="S41" s="29"/>
      <c r="T41" s="29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10"/>
      <c r="AL41" s="20"/>
      <c r="AM41" s="20"/>
      <c r="AN41" s="20"/>
      <c r="AO41" s="20"/>
      <c r="AP41" s="20"/>
      <c r="AQ41" s="20"/>
      <c r="AR41" s="20"/>
      <c r="AS41" s="210"/>
      <c r="AT41" s="20"/>
      <c r="AU41" s="20"/>
      <c r="AV41" s="20"/>
      <c r="AW41" s="20"/>
      <c r="AX41" s="20"/>
      <c r="AY41" s="20"/>
      <c r="AZ41" s="20"/>
      <c r="BA41" s="20"/>
      <c r="BB41" s="20"/>
      <c r="BC41" s="210"/>
      <c r="BD41" s="20"/>
      <c r="BE41" s="20"/>
      <c r="BF41" s="20"/>
      <c r="BG41" s="20"/>
      <c r="BH41" s="20"/>
      <c r="BI41" s="20"/>
      <c r="BJ41" s="20"/>
      <c r="BK41" s="20"/>
      <c r="BL41" s="20"/>
      <c r="BM41" s="181">
        <f t="shared" si="10"/>
        <v>0</v>
      </c>
      <c r="BN41" s="24"/>
      <c r="BO41" s="179"/>
      <c r="BP41" s="195">
        <v>43035</v>
      </c>
      <c r="BQ41" s="194" t="s">
        <v>330</v>
      </c>
      <c r="BR41" s="22">
        <f t="shared" si="8"/>
        <v>180</v>
      </c>
      <c r="BS41" s="193">
        <f t="shared" si="9"/>
        <v>43215</v>
      </c>
    </row>
    <row r="42" spans="1:71" s="22" customFormat="1" ht="202.5" customHeight="1" x14ac:dyDescent="0.25">
      <c r="A42" s="20"/>
      <c r="B42" s="192"/>
      <c r="C42" s="20"/>
      <c r="D42" s="20"/>
      <c r="E42" s="20"/>
      <c r="F42" s="20"/>
      <c r="G42" s="20"/>
      <c r="H42" s="20"/>
      <c r="I42" s="209"/>
      <c r="J42" s="20"/>
      <c r="K42" s="20"/>
      <c r="L42" s="20"/>
      <c r="M42" s="20"/>
      <c r="N42" s="20"/>
      <c r="O42" s="20"/>
      <c r="P42" s="29"/>
      <c r="Q42" s="29"/>
      <c r="R42" s="29"/>
      <c r="S42" s="29"/>
      <c r="T42" s="29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10"/>
      <c r="AL42" s="20"/>
      <c r="AM42" s="20"/>
      <c r="AN42" s="20"/>
      <c r="AO42" s="20"/>
      <c r="AP42" s="20"/>
      <c r="AQ42" s="20"/>
      <c r="AR42" s="20"/>
      <c r="AS42" s="210"/>
      <c r="AT42" s="20"/>
      <c r="AU42" s="20"/>
      <c r="AV42" s="20"/>
      <c r="AW42" s="20"/>
      <c r="AX42" s="20"/>
      <c r="AY42" s="20"/>
      <c r="AZ42" s="20"/>
      <c r="BA42" s="20"/>
      <c r="BB42" s="20"/>
      <c r="BC42" s="210"/>
      <c r="BD42" s="29"/>
      <c r="BE42" s="20"/>
      <c r="BF42" s="20"/>
      <c r="BG42" s="20"/>
      <c r="BH42" s="20"/>
      <c r="BI42" s="20"/>
      <c r="BJ42" s="20"/>
      <c r="BK42" s="20"/>
      <c r="BL42" s="20"/>
      <c r="BM42" s="181">
        <f t="shared" si="10"/>
        <v>0</v>
      </c>
      <c r="BN42" s="24"/>
      <c r="BO42" s="179"/>
      <c r="BP42" s="195">
        <v>43041</v>
      </c>
      <c r="BQ42" s="194" t="s">
        <v>330</v>
      </c>
      <c r="BR42" s="22">
        <f t="shared" si="8"/>
        <v>180</v>
      </c>
      <c r="BS42" s="193">
        <f t="shared" si="9"/>
        <v>43221</v>
      </c>
    </row>
    <row r="43" spans="1:71" s="22" customFormat="1" ht="144.75" customHeight="1" x14ac:dyDescent="0.25">
      <c r="A43" s="20"/>
      <c r="B43" s="192"/>
      <c r="C43" s="20"/>
      <c r="D43" s="20"/>
      <c r="E43" s="20"/>
      <c r="F43" s="20"/>
      <c r="G43" s="20"/>
      <c r="H43" s="20"/>
      <c r="I43" s="209"/>
      <c r="J43" s="20"/>
      <c r="K43" s="210"/>
      <c r="L43" s="210"/>
      <c r="M43" s="210"/>
      <c r="N43" s="210"/>
      <c r="O43" s="210"/>
      <c r="P43" s="191"/>
      <c r="Q43" s="191"/>
      <c r="R43" s="191"/>
      <c r="S43" s="191"/>
      <c r="T43" s="19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10"/>
      <c r="AL43" s="20"/>
      <c r="AM43" s="20"/>
      <c r="AN43" s="20"/>
      <c r="AO43" s="20"/>
      <c r="AP43" s="20"/>
      <c r="AQ43" s="20"/>
      <c r="AR43" s="20"/>
      <c r="AS43" s="210"/>
      <c r="AT43" s="20"/>
      <c r="AU43" s="20"/>
      <c r="AV43" s="20"/>
      <c r="AW43" s="20"/>
      <c r="AX43" s="20"/>
      <c r="AY43" s="20"/>
      <c r="AZ43" s="20"/>
      <c r="BA43" s="20"/>
      <c r="BB43" s="20"/>
      <c r="BC43" s="210"/>
      <c r="BD43" s="20"/>
      <c r="BE43" s="20"/>
      <c r="BF43" s="20"/>
      <c r="BG43" s="20"/>
      <c r="BH43" s="20"/>
      <c r="BI43" s="20"/>
      <c r="BJ43" s="20"/>
      <c r="BK43" s="20"/>
      <c r="BL43" s="20"/>
      <c r="BM43" s="181">
        <f t="shared" si="10"/>
        <v>0</v>
      </c>
      <c r="BN43" s="24"/>
      <c r="BO43" s="179"/>
      <c r="BP43" s="195">
        <v>43034</v>
      </c>
      <c r="BQ43" s="194" t="s">
        <v>330</v>
      </c>
      <c r="BR43" s="22">
        <f t="shared" si="8"/>
        <v>180</v>
      </c>
      <c r="BS43" s="193">
        <f t="shared" si="9"/>
        <v>43214</v>
      </c>
    </row>
    <row r="44" spans="1:71" s="22" customFormat="1" ht="223.5" customHeight="1" x14ac:dyDescent="0.25">
      <c r="A44" s="20"/>
      <c r="B44" s="192"/>
      <c r="C44" s="20"/>
      <c r="D44" s="20"/>
      <c r="E44" s="20"/>
      <c r="F44" s="20"/>
      <c r="G44" s="20"/>
      <c r="H44" s="20"/>
      <c r="I44" s="209"/>
      <c r="J44" s="20"/>
      <c r="K44" s="20"/>
      <c r="L44" s="20"/>
      <c r="M44" s="20"/>
      <c r="N44" s="29"/>
      <c r="O44" s="29"/>
      <c r="P44" s="29"/>
      <c r="Q44" s="29"/>
      <c r="R44" s="29"/>
      <c r="S44" s="29"/>
      <c r="T44" s="29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10"/>
      <c r="AL44" s="20"/>
      <c r="AM44" s="20"/>
      <c r="AN44" s="20"/>
      <c r="AO44" s="20"/>
      <c r="AP44" s="20"/>
      <c r="AQ44" s="20"/>
      <c r="AR44" s="20"/>
      <c r="AS44" s="210"/>
      <c r="AT44" s="20"/>
      <c r="AU44" s="20"/>
      <c r="AV44" s="20"/>
      <c r="AW44" s="20"/>
      <c r="AX44" s="20"/>
      <c r="AY44" s="20"/>
      <c r="AZ44" s="20"/>
      <c r="BA44" s="20"/>
      <c r="BB44" s="20"/>
      <c r="BC44" s="210"/>
      <c r="BD44" s="29"/>
      <c r="BE44" s="20"/>
      <c r="BF44" s="20"/>
      <c r="BG44" s="20"/>
      <c r="BH44" s="20"/>
      <c r="BI44" s="20"/>
      <c r="BJ44" s="20"/>
      <c r="BK44" s="20"/>
      <c r="BL44" s="20"/>
      <c r="BM44" s="181">
        <f t="shared" si="10"/>
        <v>0</v>
      </c>
      <c r="BN44" s="24"/>
      <c r="BO44" s="179"/>
      <c r="BP44" s="195">
        <v>43046</v>
      </c>
      <c r="BQ44" s="194" t="s">
        <v>330</v>
      </c>
      <c r="BR44" s="22">
        <f t="shared" si="8"/>
        <v>180</v>
      </c>
      <c r="BS44" s="193">
        <f t="shared" si="9"/>
        <v>43226</v>
      </c>
    </row>
    <row r="45" spans="1:71" s="22" customFormat="1" ht="178.5" customHeight="1" x14ac:dyDescent="0.25">
      <c r="A45" s="20"/>
      <c r="B45" s="192"/>
      <c r="C45" s="20"/>
      <c r="D45" s="20"/>
      <c r="E45" s="20"/>
      <c r="F45" s="20"/>
      <c r="G45" s="20"/>
      <c r="H45" s="20"/>
      <c r="I45" s="209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10"/>
      <c r="AL45" s="20"/>
      <c r="AM45" s="20"/>
      <c r="AN45" s="20"/>
      <c r="AO45" s="20"/>
      <c r="AP45" s="20"/>
      <c r="AQ45" s="20"/>
      <c r="AR45" s="20"/>
      <c r="AS45" s="210"/>
      <c r="AT45" s="20"/>
      <c r="AU45" s="20"/>
      <c r="AV45" s="20"/>
      <c r="AW45" s="20"/>
      <c r="AX45" s="20"/>
      <c r="AY45" s="20"/>
      <c r="AZ45" s="20"/>
      <c r="BA45" s="20"/>
      <c r="BB45" s="20"/>
      <c r="BC45" s="210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10"/>
        <v>0</v>
      </c>
      <c r="BN45" s="24"/>
      <c r="BO45" s="179"/>
      <c r="BP45" s="195">
        <v>43046</v>
      </c>
      <c r="BQ45" s="194" t="s">
        <v>329</v>
      </c>
      <c r="BR45" s="22">
        <f t="shared" si="8"/>
        <v>360</v>
      </c>
      <c r="BS45" s="193">
        <f t="shared" si="9"/>
        <v>43406</v>
      </c>
    </row>
    <row r="46" spans="1:71" s="22" customFormat="1" ht="176.25" customHeight="1" x14ac:dyDescent="0.25">
      <c r="A46" s="20"/>
      <c r="B46" s="192"/>
      <c r="C46" s="20"/>
      <c r="D46" s="20"/>
      <c r="E46" s="20"/>
      <c r="F46" s="20"/>
      <c r="G46" s="20"/>
      <c r="H46" s="20"/>
      <c r="I46" s="209"/>
      <c r="J46" s="20"/>
      <c r="K46" s="20"/>
      <c r="L46" s="20"/>
      <c r="M46" s="20"/>
      <c r="N46" s="29"/>
      <c r="O46" s="29"/>
      <c r="P46" s="29"/>
      <c r="Q46" s="29"/>
      <c r="R46" s="29"/>
      <c r="S46" s="29"/>
      <c r="T46" s="29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10"/>
      <c r="AL46" s="20"/>
      <c r="AM46" s="20"/>
      <c r="AN46" s="20"/>
      <c r="AO46" s="20"/>
      <c r="AP46" s="20"/>
      <c r="AQ46" s="20"/>
      <c r="AR46" s="20"/>
      <c r="AS46" s="210"/>
      <c r="AT46" s="20"/>
      <c r="AU46" s="20"/>
      <c r="AV46" s="20"/>
      <c r="AW46" s="20"/>
      <c r="AX46" s="20"/>
      <c r="AY46" s="20"/>
      <c r="AZ46" s="20"/>
      <c r="BA46" s="20"/>
      <c r="BB46" s="20"/>
      <c r="BC46" s="210"/>
      <c r="BD46" s="20"/>
      <c r="BE46" s="20"/>
      <c r="BF46" s="20"/>
      <c r="BG46" s="20"/>
      <c r="BH46" s="20"/>
      <c r="BI46" s="20"/>
      <c r="BJ46" s="20"/>
      <c r="BK46" s="20"/>
      <c r="BL46" s="20"/>
      <c r="BM46" s="181">
        <f t="shared" si="10"/>
        <v>0</v>
      </c>
      <c r="BN46" s="24"/>
      <c r="BO46" s="179"/>
      <c r="BP46" s="195">
        <v>43035</v>
      </c>
      <c r="BQ46" s="194" t="s">
        <v>330</v>
      </c>
      <c r="BR46" s="22">
        <f t="shared" si="8"/>
        <v>180</v>
      </c>
      <c r="BS46" s="193">
        <f t="shared" si="9"/>
        <v>43215</v>
      </c>
    </row>
    <row r="47" spans="1:71" s="22" customFormat="1" ht="326.25" customHeight="1" x14ac:dyDescent="0.25">
      <c r="A47" s="20"/>
      <c r="B47" s="192"/>
      <c r="C47" s="20"/>
      <c r="D47" s="20"/>
      <c r="E47" s="20"/>
      <c r="F47" s="20"/>
      <c r="G47" s="20"/>
      <c r="H47" s="20"/>
      <c r="I47" s="209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10"/>
      <c r="AL47" s="20"/>
      <c r="AM47" s="20"/>
      <c r="AN47" s="20"/>
      <c r="AO47" s="20"/>
      <c r="AP47" s="20"/>
      <c r="AQ47" s="20"/>
      <c r="AR47" s="20"/>
      <c r="AS47" s="210"/>
      <c r="AT47" s="20"/>
      <c r="AU47" s="20"/>
      <c r="AV47" s="20"/>
      <c r="AW47" s="20"/>
      <c r="AX47" s="20"/>
      <c r="AY47" s="20"/>
      <c r="AZ47" s="20"/>
      <c r="BA47" s="20"/>
      <c r="BB47" s="20"/>
      <c r="BC47" s="210"/>
      <c r="BD47" s="20"/>
      <c r="BE47" s="20"/>
      <c r="BF47" s="20"/>
      <c r="BG47" s="20"/>
      <c r="BH47" s="20"/>
      <c r="BI47" s="20"/>
      <c r="BJ47" s="20"/>
      <c r="BK47" s="20"/>
      <c r="BL47" s="20"/>
      <c r="BM47" s="181">
        <f t="shared" si="10"/>
        <v>0</v>
      </c>
      <c r="BN47" s="24"/>
      <c r="BO47" s="179"/>
      <c r="BP47" s="195">
        <v>43039</v>
      </c>
      <c r="BQ47" s="194" t="s">
        <v>330</v>
      </c>
      <c r="BR47" s="22">
        <f t="shared" si="8"/>
        <v>180</v>
      </c>
      <c r="BS47" s="193">
        <f t="shared" si="9"/>
        <v>43219</v>
      </c>
    </row>
    <row r="48" spans="1:71" s="22" customFormat="1" ht="223.5" customHeight="1" x14ac:dyDescent="0.25">
      <c r="A48" s="20"/>
      <c r="B48" s="192"/>
      <c r="C48" s="20"/>
      <c r="D48" s="20"/>
      <c r="E48" s="20"/>
      <c r="F48" s="20"/>
      <c r="G48" s="20"/>
      <c r="H48" s="20"/>
      <c r="I48" s="209"/>
      <c r="J48" s="20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9"/>
      <c r="AI48" s="20"/>
      <c r="AJ48" s="20"/>
      <c r="AK48" s="210"/>
      <c r="AL48" s="29"/>
      <c r="AM48" s="20"/>
      <c r="AN48" s="20"/>
      <c r="AO48" s="20"/>
      <c r="AP48" s="20"/>
      <c r="AQ48" s="20"/>
      <c r="AR48" s="20"/>
      <c r="AS48" s="210"/>
      <c r="AT48" s="20"/>
      <c r="AU48" s="20"/>
      <c r="AV48" s="20"/>
      <c r="AW48" s="20"/>
      <c r="AX48" s="20"/>
      <c r="AY48" s="20"/>
      <c r="AZ48" s="20"/>
      <c r="BA48" s="20"/>
      <c r="BB48" s="29"/>
      <c r="BC48" s="210"/>
      <c r="BD48" s="29"/>
      <c r="BE48" s="20"/>
      <c r="BF48" s="20"/>
      <c r="BG48" s="20"/>
      <c r="BH48" s="20"/>
      <c r="BI48" s="20"/>
      <c r="BJ48" s="20"/>
      <c r="BK48" s="20"/>
      <c r="BL48" s="20"/>
      <c r="BM48" s="181">
        <f t="shared" si="10"/>
        <v>0</v>
      </c>
      <c r="BN48" s="24"/>
      <c r="BO48" s="179"/>
      <c r="BP48" s="195">
        <v>43046</v>
      </c>
      <c r="BQ48" s="194" t="s">
        <v>330</v>
      </c>
      <c r="BR48" s="22">
        <f t="shared" si="8"/>
        <v>180</v>
      </c>
      <c r="BS48" s="193">
        <f t="shared" si="9"/>
        <v>43226</v>
      </c>
    </row>
    <row r="49" spans="1:72" s="22" customFormat="1" ht="223.5" customHeight="1" x14ac:dyDescent="0.25">
      <c r="A49" s="20"/>
      <c r="B49" s="192"/>
      <c r="C49" s="20"/>
      <c r="D49" s="20"/>
      <c r="E49" s="20"/>
      <c r="F49" s="20"/>
      <c r="G49" s="20"/>
      <c r="H49" s="20"/>
      <c r="I49" s="209"/>
      <c r="J49" s="20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9"/>
      <c r="AI49" s="20"/>
      <c r="AJ49" s="20"/>
      <c r="AK49" s="210"/>
      <c r="AL49" s="29"/>
      <c r="AM49" s="20"/>
      <c r="AN49" s="20"/>
      <c r="AO49" s="20"/>
      <c r="AP49" s="20"/>
      <c r="AQ49" s="20"/>
      <c r="AR49" s="20"/>
      <c r="AS49" s="210"/>
      <c r="AT49" s="20"/>
      <c r="AU49" s="20"/>
      <c r="AV49" s="20"/>
      <c r="AW49" s="20"/>
      <c r="AX49" s="20"/>
      <c r="AY49" s="20"/>
      <c r="AZ49" s="20"/>
      <c r="BA49" s="20"/>
      <c r="BB49" s="20"/>
      <c r="BC49" s="210"/>
      <c r="BD49" s="20"/>
      <c r="BE49" s="20"/>
      <c r="BF49" s="20"/>
      <c r="BG49" s="20"/>
      <c r="BH49" s="20"/>
      <c r="BI49" s="20"/>
      <c r="BJ49" s="20"/>
      <c r="BK49" s="20"/>
      <c r="BL49" s="20"/>
      <c r="BM49" s="181">
        <f t="shared" si="10"/>
        <v>0</v>
      </c>
      <c r="BN49" s="24"/>
      <c r="BO49" s="179"/>
      <c r="BP49" s="195">
        <v>43046</v>
      </c>
      <c r="BQ49" s="194" t="s">
        <v>330</v>
      </c>
      <c r="BR49" s="22">
        <f t="shared" si="8"/>
        <v>180</v>
      </c>
      <c r="BS49" s="193">
        <f t="shared" si="9"/>
        <v>43226</v>
      </c>
    </row>
    <row r="50" spans="1:72" s="22" customFormat="1" ht="223.5" customHeight="1" x14ac:dyDescent="0.25">
      <c r="A50" s="20"/>
      <c r="B50" s="192"/>
      <c r="C50" s="20"/>
      <c r="D50" s="20"/>
      <c r="E50" s="20"/>
      <c r="F50" s="20"/>
      <c r="G50" s="20"/>
      <c r="H50" s="20"/>
      <c r="I50" s="209"/>
      <c r="J50" s="20"/>
      <c r="K50" s="20"/>
      <c r="L50" s="20"/>
      <c r="M50" s="20"/>
      <c r="N50" s="29"/>
      <c r="O50" s="29"/>
      <c r="P50" s="29"/>
      <c r="Q50" s="29"/>
      <c r="R50" s="29"/>
      <c r="S50" s="29"/>
      <c r="T50" s="2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9"/>
      <c r="AI50" s="20"/>
      <c r="AJ50" s="20"/>
      <c r="AK50" s="210"/>
      <c r="AL50" s="29"/>
      <c r="AM50" s="20"/>
      <c r="AN50" s="20"/>
      <c r="AO50" s="20"/>
      <c r="AP50" s="20"/>
      <c r="AQ50" s="20"/>
      <c r="AR50" s="20"/>
      <c r="AS50" s="210"/>
      <c r="AT50" s="20"/>
      <c r="AU50" s="20"/>
      <c r="AV50" s="20"/>
      <c r="AW50" s="20"/>
      <c r="AX50" s="20"/>
      <c r="AY50" s="20"/>
      <c r="AZ50" s="20"/>
      <c r="BA50" s="20"/>
      <c r="BB50" s="20"/>
      <c r="BC50" s="210"/>
      <c r="BD50" s="20"/>
      <c r="BE50" s="20"/>
      <c r="BF50" s="20"/>
      <c r="BG50" s="20"/>
      <c r="BH50" s="20"/>
      <c r="BI50" s="20"/>
      <c r="BJ50" s="20"/>
      <c r="BK50" s="20"/>
      <c r="BL50" s="20"/>
      <c r="BM50" s="181">
        <f t="shared" si="10"/>
        <v>0</v>
      </c>
      <c r="BN50" s="24"/>
      <c r="BO50" s="179"/>
      <c r="BP50" s="195">
        <v>43040</v>
      </c>
      <c r="BQ50" s="194" t="s">
        <v>330</v>
      </c>
      <c r="BR50" s="22">
        <f t="shared" si="8"/>
        <v>180</v>
      </c>
      <c r="BS50" s="193">
        <f t="shared" si="9"/>
        <v>43220</v>
      </c>
    </row>
    <row r="51" spans="1:72" s="22" customFormat="1" ht="236.25" customHeight="1" x14ac:dyDescent="0.25">
      <c r="A51" s="20"/>
      <c r="B51" s="192"/>
      <c r="C51" s="20"/>
      <c r="D51" s="20"/>
      <c r="E51" s="20"/>
      <c r="F51" s="20"/>
      <c r="G51" s="20"/>
      <c r="H51" s="20"/>
      <c r="I51" s="209"/>
      <c r="J51" s="20"/>
      <c r="K51" s="20"/>
      <c r="L51" s="20"/>
      <c r="M51" s="20"/>
      <c r="N51" s="29"/>
      <c r="O51" s="29"/>
      <c r="P51" s="29"/>
      <c r="Q51" s="29"/>
      <c r="R51" s="29"/>
      <c r="S51" s="29"/>
      <c r="T51" s="29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10"/>
      <c r="AL51" s="20"/>
      <c r="AM51" s="20"/>
      <c r="AN51" s="20"/>
      <c r="AO51" s="20"/>
      <c r="AP51" s="20"/>
      <c r="AQ51" s="20"/>
      <c r="AR51" s="20"/>
      <c r="AS51" s="210"/>
      <c r="AT51" s="20"/>
      <c r="AU51" s="20"/>
      <c r="AV51" s="20"/>
      <c r="AW51" s="20"/>
      <c r="AX51" s="20"/>
      <c r="AY51" s="20"/>
      <c r="AZ51" s="20"/>
      <c r="BA51" s="20"/>
      <c r="BB51" s="20"/>
      <c r="BC51" s="210"/>
      <c r="BD51" s="20"/>
      <c r="BE51" s="20"/>
      <c r="BF51" s="20"/>
      <c r="BG51" s="20"/>
      <c r="BH51" s="20"/>
      <c r="BI51" s="20"/>
      <c r="BJ51" s="20"/>
      <c r="BK51" s="20"/>
      <c r="BL51" s="20"/>
      <c r="BM51" s="181">
        <f t="shared" si="10"/>
        <v>0</v>
      </c>
      <c r="BN51" s="24"/>
      <c r="BO51" s="179"/>
      <c r="BP51" s="195">
        <v>43046</v>
      </c>
      <c r="BQ51" s="194" t="s">
        <v>330</v>
      </c>
      <c r="BR51" s="22">
        <f t="shared" si="8"/>
        <v>180</v>
      </c>
      <c r="BS51" s="193">
        <f t="shared" si="9"/>
        <v>43226</v>
      </c>
    </row>
    <row r="52" spans="1:72" s="22" customFormat="1" ht="226.5" customHeight="1" x14ac:dyDescent="0.25">
      <c r="A52" s="20"/>
      <c r="B52" s="192"/>
      <c r="C52" s="20"/>
      <c r="D52" s="20"/>
      <c r="E52" s="20"/>
      <c r="F52" s="20"/>
      <c r="G52" s="20"/>
      <c r="H52" s="20"/>
      <c r="I52" s="209"/>
      <c r="J52" s="20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10"/>
      <c r="AL52" s="20"/>
      <c r="AM52" s="20"/>
      <c r="AN52" s="20"/>
      <c r="AO52" s="20"/>
      <c r="AP52" s="20"/>
      <c r="AQ52" s="20"/>
      <c r="AR52" s="20"/>
      <c r="AS52" s="210"/>
      <c r="AT52" s="20"/>
      <c r="AU52" s="20"/>
      <c r="AV52" s="20"/>
      <c r="AW52" s="20"/>
      <c r="AX52" s="20"/>
      <c r="AY52" s="20"/>
      <c r="AZ52" s="20"/>
      <c r="BA52" s="20"/>
      <c r="BB52" s="20"/>
      <c r="BC52" s="210"/>
      <c r="BD52" s="29"/>
      <c r="BE52" s="20"/>
      <c r="BF52" s="20"/>
      <c r="BG52" s="20"/>
      <c r="BH52" s="20"/>
      <c r="BI52" s="20"/>
      <c r="BJ52" s="20"/>
      <c r="BK52" s="20"/>
      <c r="BL52" s="20"/>
      <c r="BM52" s="181">
        <f t="shared" si="10"/>
        <v>0</v>
      </c>
      <c r="BN52" s="24"/>
      <c r="BO52" s="179"/>
      <c r="BP52" s="195">
        <v>43025</v>
      </c>
      <c r="BQ52" s="194" t="s">
        <v>330</v>
      </c>
      <c r="BR52" s="22">
        <f t="shared" si="8"/>
        <v>180</v>
      </c>
      <c r="BS52" s="193">
        <f t="shared" si="9"/>
        <v>43205</v>
      </c>
    </row>
    <row r="53" spans="1:72" s="22" customFormat="1" ht="176.25" customHeight="1" x14ac:dyDescent="0.25">
      <c r="A53" s="20"/>
      <c r="B53" s="192"/>
      <c r="C53" s="20"/>
      <c r="D53" s="20"/>
      <c r="E53" s="20"/>
      <c r="F53" s="20"/>
      <c r="G53" s="20"/>
      <c r="H53" s="20"/>
      <c r="I53" s="209"/>
      <c r="J53" s="20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10"/>
      <c r="AL53" s="20"/>
      <c r="AM53" s="20"/>
      <c r="AN53" s="20"/>
      <c r="AO53" s="20"/>
      <c r="AP53" s="20"/>
      <c r="AQ53" s="20"/>
      <c r="AR53" s="20"/>
      <c r="AS53" s="210"/>
      <c r="AT53" s="20"/>
      <c r="AU53" s="20"/>
      <c r="AV53" s="20"/>
      <c r="AW53" s="20"/>
      <c r="AX53" s="20"/>
      <c r="AY53" s="20"/>
      <c r="AZ53" s="20"/>
      <c r="BA53" s="20"/>
      <c r="BB53" s="20"/>
      <c r="BC53" s="210"/>
      <c r="BD53" s="20"/>
      <c r="BE53" s="20"/>
      <c r="BF53" s="20"/>
      <c r="BG53" s="20"/>
      <c r="BH53" s="20"/>
      <c r="BI53" s="20"/>
      <c r="BJ53" s="20"/>
      <c r="BK53" s="20"/>
      <c r="BL53" s="20"/>
      <c r="BM53" s="181"/>
      <c r="BN53" s="24"/>
      <c r="BO53" s="179"/>
      <c r="BP53" s="195">
        <v>43020</v>
      </c>
      <c r="BQ53" s="194" t="s">
        <v>330</v>
      </c>
      <c r="BR53" s="22">
        <f t="shared" si="8"/>
        <v>180</v>
      </c>
      <c r="BS53" s="193">
        <f t="shared" si="9"/>
        <v>43200</v>
      </c>
    </row>
    <row r="54" spans="1:72" s="22" customFormat="1" ht="228" customHeight="1" x14ac:dyDescent="0.25">
      <c r="A54" s="20"/>
      <c r="B54" s="192"/>
      <c r="C54" s="20"/>
      <c r="D54" s="20"/>
      <c r="E54" s="20"/>
      <c r="F54" s="20"/>
      <c r="G54" s="20"/>
      <c r="H54" s="20"/>
      <c r="I54" s="209"/>
      <c r="J54" s="20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10"/>
      <c r="AL54" s="20"/>
      <c r="AM54" s="20"/>
      <c r="AN54" s="20"/>
      <c r="AO54" s="20"/>
      <c r="AP54" s="20"/>
      <c r="AQ54" s="20"/>
      <c r="AR54" s="20"/>
      <c r="AS54" s="210"/>
      <c r="AT54" s="20"/>
      <c r="AU54" s="20"/>
      <c r="AV54" s="20"/>
      <c r="AW54" s="20"/>
      <c r="AX54" s="20"/>
      <c r="AY54" s="20"/>
      <c r="AZ54" s="20"/>
      <c r="BA54" s="20"/>
      <c r="BB54" s="20"/>
      <c r="BC54" s="210"/>
      <c r="BD54" s="20"/>
      <c r="BE54" s="20"/>
      <c r="BF54" s="20"/>
      <c r="BG54" s="20"/>
      <c r="BH54" s="20"/>
      <c r="BI54" s="20"/>
      <c r="BJ54" s="20"/>
      <c r="BK54" s="20"/>
      <c r="BL54" s="20"/>
      <c r="BM54" s="181"/>
      <c r="BN54" s="24"/>
      <c r="BO54" s="179"/>
      <c r="BP54" s="195">
        <v>43041</v>
      </c>
      <c r="BQ54" s="194" t="s">
        <v>330</v>
      </c>
      <c r="BR54" s="22">
        <f t="shared" si="8"/>
        <v>180</v>
      </c>
      <c r="BS54" s="193">
        <f t="shared" si="9"/>
        <v>43221</v>
      </c>
    </row>
    <row r="55" spans="1:72" s="22" customFormat="1" ht="220.5" customHeight="1" x14ac:dyDescent="0.25">
      <c r="A55" s="20"/>
      <c r="B55" s="19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10"/>
      <c r="AL55" s="20"/>
      <c r="AM55" s="20"/>
      <c r="AN55" s="20"/>
      <c r="AO55" s="20"/>
      <c r="AP55" s="20"/>
      <c r="AQ55" s="20"/>
      <c r="AR55" s="20"/>
      <c r="AS55" s="210"/>
      <c r="AT55" s="20"/>
      <c r="AU55" s="20"/>
      <c r="AV55" s="20"/>
      <c r="AW55" s="20"/>
      <c r="AX55" s="20"/>
      <c r="AY55" s="20"/>
      <c r="AZ55" s="20"/>
      <c r="BA55" s="20"/>
      <c r="BB55" s="29"/>
      <c r="BC55" s="210"/>
      <c r="BD55" s="29"/>
      <c r="BE55" s="20"/>
      <c r="BF55" s="20"/>
      <c r="BG55" s="20"/>
      <c r="BH55" s="20"/>
      <c r="BI55" s="20"/>
      <c r="BJ55" s="20"/>
      <c r="BK55" s="20"/>
      <c r="BL55" s="20"/>
      <c r="BM55" s="181"/>
      <c r="BN55" s="24"/>
      <c r="BO55" s="179"/>
      <c r="BP55" s="195">
        <v>43038</v>
      </c>
      <c r="BQ55" s="194" t="s">
        <v>330</v>
      </c>
      <c r="BR55" s="22">
        <f t="shared" si="8"/>
        <v>180</v>
      </c>
      <c r="BS55" s="193">
        <f t="shared" si="9"/>
        <v>43218</v>
      </c>
    </row>
    <row r="56" spans="1:72" s="22" customFormat="1" ht="220.5" customHeight="1" x14ac:dyDescent="0.25">
      <c r="A56" s="20"/>
      <c r="B56" s="192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9"/>
      <c r="Q56" s="29"/>
      <c r="R56" s="29"/>
      <c r="S56" s="29"/>
      <c r="T56" s="29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10"/>
      <c r="AL56" s="20"/>
      <c r="AM56" s="20"/>
      <c r="AN56" s="20"/>
      <c r="AO56" s="20"/>
      <c r="AP56" s="20"/>
      <c r="AQ56" s="20"/>
      <c r="AR56" s="20"/>
      <c r="AS56" s="210"/>
      <c r="AT56" s="20"/>
      <c r="AU56" s="20"/>
      <c r="AV56" s="20"/>
      <c r="AW56" s="20"/>
      <c r="AX56" s="20"/>
      <c r="AY56" s="20"/>
      <c r="AZ56" s="20"/>
      <c r="BA56" s="20"/>
      <c r="BB56" s="20"/>
      <c r="BC56" s="210"/>
      <c r="BD56" s="20"/>
      <c r="BE56" s="20"/>
      <c r="BF56" s="20"/>
      <c r="BG56" s="20"/>
      <c r="BH56" s="20"/>
      <c r="BI56" s="20"/>
      <c r="BJ56" s="20"/>
      <c r="BK56" s="20"/>
      <c r="BL56" s="20"/>
      <c r="BM56" s="181"/>
      <c r="BN56" s="24"/>
      <c r="BO56" s="179"/>
      <c r="BP56" s="195">
        <v>43026</v>
      </c>
      <c r="BQ56" s="194" t="s">
        <v>330</v>
      </c>
      <c r="BR56" s="22">
        <f t="shared" si="8"/>
        <v>180</v>
      </c>
      <c r="BS56" s="193">
        <f t="shared" si="9"/>
        <v>43206</v>
      </c>
    </row>
    <row r="57" spans="1:72" s="22" customFormat="1" ht="220.5" customHeight="1" x14ac:dyDescent="0.25">
      <c r="A57" s="20"/>
      <c r="B57" s="192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9"/>
      <c r="O57" s="29"/>
      <c r="P57" s="29"/>
      <c r="Q57" s="29"/>
      <c r="R57" s="29"/>
      <c r="S57" s="29"/>
      <c r="T57" s="29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10"/>
      <c r="AL57" s="20"/>
      <c r="AM57" s="20"/>
      <c r="AN57" s="20"/>
      <c r="AO57" s="20"/>
      <c r="AP57" s="20"/>
      <c r="AQ57" s="20"/>
      <c r="AR57" s="20"/>
      <c r="AS57" s="210"/>
      <c r="AT57" s="20"/>
      <c r="AU57" s="20"/>
      <c r="AV57" s="20"/>
      <c r="AW57" s="20"/>
      <c r="AX57" s="20"/>
      <c r="AY57" s="20"/>
      <c r="AZ57" s="20"/>
      <c r="BA57" s="20"/>
      <c r="BB57" s="20"/>
      <c r="BC57" s="210"/>
      <c r="BD57" s="20"/>
      <c r="BE57" s="20"/>
      <c r="BF57" s="20"/>
      <c r="BG57" s="20"/>
      <c r="BH57" s="20"/>
      <c r="BI57" s="20"/>
      <c r="BJ57" s="20"/>
      <c r="BK57" s="20"/>
      <c r="BL57" s="20"/>
      <c r="BM57" s="181"/>
      <c r="BN57" s="24"/>
      <c r="BO57" s="179"/>
      <c r="BP57" s="195">
        <v>43026</v>
      </c>
      <c r="BQ57" s="194" t="s">
        <v>330</v>
      </c>
      <c r="BR57" s="22">
        <f t="shared" si="8"/>
        <v>180</v>
      </c>
      <c r="BS57" s="193">
        <f t="shared" si="9"/>
        <v>43206</v>
      </c>
    </row>
    <row r="58" spans="1:72" s="22" customFormat="1" ht="409.6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9"/>
      <c r="O58" s="29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0"/>
      <c r="AH58" s="29"/>
      <c r="AI58" s="21"/>
      <c r="AJ58" s="21"/>
      <c r="AK58" s="210"/>
      <c r="AL58" s="29"/>
      <c r="AM58" s="21"/>
      <c r="AN58" s="21"/>
      <c r="AO58" s="21"/>
      <c r="AP58" s="21"/>
      <c r="AQ58" s="21"/>
      <c r="AR58" s="21"/>
      <c r="AS58" s="210"/>
      <c r="AT58" s="29"/>
      <c r="AU58" s="21"/>
      <c r="AV58" s="21"/>
      <c r="AW58" s="21"/>
      <c r="AX58" s="21"/>
      <c r="AY58" s="21"/>
      <c r="AZ58" s="21"/>
      <c r="BA58" s="21"/>
      <c r="BB58" s="21"/>
      <c r="BC58" s="210"/>
      <c r="BD58" s="29"/>
      <c r="BE58" s="20"/>
      <c r="BF58" s="21"/>
      <c r="BG58" s="20"/>
      <c r="BH58" s="23"/>
      <c r="BI58" s="23"/>
      <c r="BJ58" s="21"/>
      <c r="BK58" s="21"/>
      <c r="BL58" s="21"/>
      <c r="BM58" s="181"/>
      <c r="BN58" s="24"/>
      <c r="BO58" s="21"/>
      <c r="BP58" s="195">
        <v>43026</v>
      </c>
      <c r="BQ58" s="194" t="s">
        <v>330</v>
      </c>
      <c r="BR58" s="22">
        <f t="shared" si="8"/>
        <v>180</v>
      </c>
      <c r="BS58" s="193">
        <f t="shared" si="9"/>
        <v>43206</v>
      </c>
      <c r="BT58" s="25"/>
    </row>
    <row r="59" spans="1:72" s="22" customFormat="1" ht="122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9"/>
      <c r="O59" s="29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1"/>
      <c r="AL59" s="21"/>
      <c r="AM59" s="21"/>
      <c r="AN59" s="21"/>
      <c r="AO59" s="21"/>
      <c r="AP59" s="21"/>
      <c r="AQ59" s="21"/>
      <c r="AR59" s="21"/>
      <c r="AS59" s="181"/>
      <c r="AT59" s="21"/>
      <c r="AU59" s="21"/>
      <c r="AV59" s="21"/>
      <c r="AW59" s="21"/>
      <c r="AX59" s="21"/>
      <c r="AY59" s="21"/>
      <c r="AZ59" s="21"/>
      <c r="BA59" s="21"/>
      <c r="BB59" s="21"/>
      <c r="BC59" s="210"/>
      <c r="BD59" s="21"/>
      <c r="BE59" s="20"/>
      <c r="BF59" s="21"/>
      <c r="BG59" s="20"/>
      <c r="BH59" s="23"/>
      <c r="BI59" s="23"/>
      <c r="BJ59" s="21"/>
      <c r="BK59" s="21"/>
      <c r="BL59" s="21"/>
      <c r="BM59" s="181"/>
      <c r="BN59" s="24"/>
      <c r="BO59" s="21"/>
      <c r="BP59" s="195">
        <v>43026</v>
      </c>
      <c r="BQ59" s="194" t="s">
        <v>330</v>
      </c>
      <c r="BR59" s="22">
        <f t="shared" si="8"/>
        <v>180</v>
      </c>
      <c r="BS59" s="193">
        <f t="shared" si="9"/>
        <v>43206</v>
      </c>
      <c r="BT59" s="25"/>
    </row>
    <row r="60" spans="1:72" s="22" customFormat="1" ht="122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1"/>
      <c r="AL60" s="21"/>
      <c r="AM60" s="21"/>
      <c r="AN60" s="21"/>
      <c r="AO60" s="21"/>
      <c r="AP60" s="21"/>
      <c r="AQ60" s="21"/>
      <c r="AR60" s="21"/>
      <c r="AS60" s="181"/>
      <c r="AT60" s="21"/>
      <c r="AU60" s="21"/>
      <c r="AV60" s="21"/>
      <c r="AW60" s="21"/>
      <c r="AX60" s="21"/>
      <c r="AY60" s="21"/>
      <c r="AZ60" s="21"/>
      <c r="BA60" s="21"/>
      <c r="BB60" s="21"/>
      <c r="BC60" s="210"/>
      <c r="BD60" s="21"/>
      <c r="BE60" s="20"/>
      <c r="BF60" s="21"/>
      <c r="BG60" s="20"/>
      <c r="BH60" s="23"/>
      <c r="BI60" s="23"/>
      <c r="BJ60" s="21"/>
      <c r="BK60" s="21"/>
      <c r="BL60" s="21"/>
      <c r="BM60" s="181"/>
      <c r="BN60" s="24"/>
      <c r="BO60" s="21"/>
      <c r="BP60" s="195">
        <v>43026</v>
      </c>
      <c r="BQ60" s="194" t="s">
        <v>330</v>
      </c>
      <c r="BR60" s="22">
        <f t="shared" si="8"/>
        <v>180</v>
      </c>
      <c r="BS60" s="193">
        <f t="shared" si="9"/>
        <v>43206</v>
      </c>
      <c r="BT60" s="25"/>
    </row>
    <row r="61" spans="1:72" s="22" customFormat="1" ht="122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1"/>
      <c r="AL61" s="21"/>
      <c r="AM61" s="21"/>
      <c r="AN61" s="21"/>
      <c r="AO61" s="21"/>
      <c r="AP61" s="21"/>
      <c r="AQ61" s="21"/>
      <c r="AR61" s="21"/>
      <c r="AS61" s="181"/>
      <c r="AT61" s="21"/>
      <c r="AU61" s="21"/>
      <c r="AV61" s="21"/>
      <c r="AW61" s="21"/>
      <c r="AX61" s="21"/>
      <c r="AY61" s="21"/>
      <c r="AZ61" s="21"/>
      <c r="BA61" s="21"/>
      <c r="BB61" s="21"/>
      <c r="BC61" s="210"/>
      <c r="BD61" s="21"/>
      <c r="BE61" s="20"/>
      <c r="BF61" s="21"/>
      <c r="BG61" s="20"/>
      <c r="BH61" s="23"/>
      <c r="BI61" s="23"/>
      <c r="BJ61" s="21"/>
      <c r="BK61" s="21"/>
      <c r="BL61" s="21"/>
      <c r="BM61" s="181"/>
      <c r="BN61" s="24"/>
      <c r="BO61" s="21"/>
      <c r="BP61" s="195">
        <v>43026</v>
      </c>
      <c r="BQ61" s="194" t="s">
        <v>330</v>
      </c>
      <c r="BR61" s="22">
        <f t="shared" si="8"/>
        <v>180</v>
      </c>
      <c r="BS61" s="193">
        <f t="shared" si="9"/>
        <v>43206</v>
      </c>
      <c r="BT61" s="25"/>
    </row>
    <row r="62" spans="1:72" s="22" customFormat="1" ht="122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9"/>
      <c r="O62" s="29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1"/>
      <c r="AL62" s="21"/>
      <c r="AM62" s="21"/>
      <c r="AN62" s="21"/>
      <c r="AO62" s="21"/>
      <c r="AP62" s="21"/>
      <c r="AQ62" s="21"/>
      <c r="AR62" s="21"/>
      <c r="AS62" s="181"/>
      <c r="AT62" s="21"/>
      <c r="AU62" s="21"/>
      <c r="AV62" s="21"/>
      <c r="AW62" s="21"/>
      <c r="AX62" s="21"/>
      <c r="AY62" s="21"/>
      <c r="AZ62" s="21"/>
      <c r="BA62" s="21"/>
      <c r="BB62" s="21"/>
      <c r="BC62" s="210"/>
      <c r="BD62" s="21"/>
      <c r="BE62" s="20"/>
      <c r="BF62" s="21"/>
      <c r="BG62" s="20"/>
      <c r="BH62" s="23"/>
      <c r="BI62" s="23"/>
      <c r="BJ62" s="21"/>
      <c r="BK62" s="21"/>
      <c r="BL62" s="21"/>
      <c r="BM62" s="181"/>
      <c r="BN62" s="24"/>
      <c r="BO62" s="21"/>
      <c r="BP62" s="195">
        <v>43026</v>
      </c>
      <c r="BQ62" s="194" t="s">
        <v>330</v>
      </c>
      <c r="BR62" s="22">
        <f t="shared" si="8"/>
        <v>180</v>
      </c>
      <c r="BS62" s="193">
        <f t="shared" si="9"/>
        <v>43206</v>
      </c>
      <c r="BT62" s="25"/>
    </row>
    <row r="63" spans="1:72" s="22" customFormat="1" ht="282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9"/>
      <c r="O63" s="29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0"/>
      <c r="AH63" s="29"/>
      <c r="AI63" s="21"/>
      <c r="AJ63" s="21"/>
      <c r="AK63" s="210"/>
      <c r="AL63" s="29"/>
      <c r="AM63" s="21"/>
      <c r="AN63" s="21"/>
      <c r="AO63" s="21"/>
      <c r="AP63" s="21"/>
      <c r="AQ63" s="21"/>
      <c r="AR63" s="21"/>
      <c r="AS63" s="210"/>
      <c r="AT63" s="29"/>
      <c r="AU63" s="21"/>
      <c r="AV63" s="21"/>
      <c r="AW63" s="21"/>
      <c r="AX63" s="21"/>
      <c r="AY63" s="21"/>
      <c r="AZ63" s="21"/>
      <c r="BA63" s="20"/>
      <c r="BB63" s="29"/>
      <c r="BC63" s="210"/>
      <c r="BD63" s="29"/>
      <c r="BE63" s="20"/>
      <c r="BF63" s="21"/>
      <c r="BG63" s="20"/>
      <c r="BH63" s="23"/>
      <c r="BI63" s="23"/>
      <c r="BJ63" s="21"/>
      <c r="BK63" s="21"/>
      <c r="BL63" s="21"/>
      <c r="BM63" s="181"/>
      <c r="BN63" s="24"/>
      <c r="BO63" s="21"/>
      <c r="BP63" s="195">
        <v>43026</v>
      </c>
      <c r="BQ63" s="194" t="s">
        <v>330</v>
      </c>
      <c r="BR63" s="22">
        <f t="shared" si="8"/>
        <v>180</v>
      </c>
      <c r="BS63" s="193">
        <f t="shared" si="9"/>
        <v>43206</v>
      </c>
      <c r="BT63" s="25"/>
    </row>
    <row r="64" spans="1:72" s="22" customFormat="1" ht="164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0"/>
      <c r="O64" s="20"/>
      <c r="P64" s="29"/>
      <c r="Q64" s="29"/>
      <c r="R64" s="29"/>
      <c r="S64" s="29"/>
      <c r="T64" s="29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0"/>
      <c r="AH64" s="29"/>
      <c r="AI64" s="21"/>
      <c r="AJ64" s="21"/>
      <c r="AK64" s="210"/>
      <c r="AL64" s="29"/>
      <c r="AM64" s="21"/>
      <c r="AN64" s="21"/>
      <c r="AO64" s="21"/>
      <c r="AP64" s="21"/>
      <c r="AQ64" s="21"/>
      <c r="AR64" s="21"/>
      <c r="AS64" s="210"/>
      <c r="AT64" s="29"/>
      <c r="AU64" s="21"/>
      <c r="AV64" s="21"/>
      <c r="AW64" s="21"/>
      <c r="AX64" s="21"/>
      <c r="AY64" s="21"/>
      <c r="AZ64" s="21"/>
      <c r="BA64" s="21"/>
      <c r="BB64" s="21"/>
      <c r="BC64" s="210"/>
      <c r="BD64" s="29"/>
      <c r="BE64" s="20"/>
      <c r="BF64" s="21"/>
      <c r="BG64" s="20"/>
      <c r="BH64" s="23"/>
      <c r="BI64" s="23"/>
      <c r="BJ64" s="21"/>
      <c r="BK64" s="21"/>
      <c r="BL64" s="21"/>
      <c r="BM64" s="181"/>
      <c r="BN64" s="24"/>
      <c r="BO64" s="21"/>
      <c r="BP64" s="195">
        <v>43026</v>
      </c>
      <c r="BQ64" s="194" t="s">
        <v>330</v>
      </c>
      <c r="BR64" s="22">
        <f t="shared" si="8"/>
        <v>180</v>
      </c>
      <c r="BS64" s="193">
        <f t="shared" si="9"/>
        <v>43206</v>
      </c>
      <c r="BT64" s="25"/>
    </row>
    <row r="65" spans="1:72" s="22" customFormat="1" ht="222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9"/>
      <c r="O65" s="29"/>
      <c r="P65" s="29"/>
      <c r="Q65" s="29"/>
      <c r="R65" s="29"/>
      <c r="S65" s="29"/>
      <c r="T65" s="29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1"/>
      <c r="AL65" s="21"/>
      <c r="AM65" s="21"/>
      <c r="AN65" s="21"/>
      <c r="AO65" s="21"/>
      <c r="AP65" s="21"/>
      <c r="AQ65" s="21"/>
      <c r="AR65" s="21"/>
      <c r="AS65" s="181"/>
      <c r="AT65" s="21"/>
      <c r="AU65" s="21"/>
      <c r="AV65" s="21"/>
      <c r="AW65" s="21"/>
      <c r="AX65" s="21"/>
      <c r="AY65" s="21"/>
      <c r="AZ65" s="21"/>
      <c r="BA65" s="21"/>
      <c r="BB65" s="21"/>
      <c r="BC65" s="210"/>
      <c r="BD65" s="21"/>
      <c r="BE65" s="20"/>
      <c r="BF65" s="21"/>
      <c r="BG65" s="20"/>
      <c r="BH65" s="23"/>
      <c r="BI65" s="23"/>
      <c r="BJ65" s="21"/>
      <c r="BK65" s="21"/>
      <c r="BL65" s="21"/>
      <c r="BM65" s="181"/>
      <c r="BN65" s="24"/>
      <c r="BO65" s="21"/>
      <c r="BP65" s="195">
        <v>43026</v>
      </c>
      <c r="BQ65" s="194" t="s">
        <v>330</v>
      </c>
      <c r="BR65" s="22">
        <f t="shared" si="8"/>
        <v>180</v>
      </c>
      <c r="BS65" s="193">
        <f t="shared" si="9"/>
        <v>43206</v>
      </c>
      <c r="BT65" s="25"/>
    </row>
    <row r="66" spans="1:72" s="22" customFormat="1" ht="244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1"/>
      <c r="AL66" s="21"/>
      <c r="AM66" s="21"/>
      <c r="AN66" s="21"/>
      <c r="AO66" s="21"/>
      <c r="AP66" s="21"/>
      <c r="AQ66" s="21"/>
      <c r="AR66" s="21"/>
      <c r="AS66" s="181"/>
      <c r="AT66" s="21"/>
      <c r="AU66" s="21"/>
      <c r="AV66" s="21"/>
      <c r="AW66" s="21"/>
      <c r="AX66" s="21"/>
      <c r="AY66" s="21"/>
      <c r="AZ66" s="21"/>
      <c r="BA66" s="21"/>
      <c r="BB66" s="21"/>
      <c r="BC66" s="210"/>
      <c r="BD66" s="21"/>
      <c r="BE66" s="20"/>
      <c r="BF66" s="21"/>
      <c r="BG66" s="20"/>
      <c r="BH66" s="23"/>
      <c r="BI66" s="23"/>
      <c r="BJ66" s="21"/>
      <c r="BK66" s="21"/>
      <c r="BL66" s="21"/>
      <c r="BM66" s="181"/>
      <c r="BN66" s="24"/>
      <c r="BO66" s="21"/>
      <c r="BP66" s="195">
        <v>43026</v>
      </c>
      <c r="BQ66" s="194" t="s">
        <v>330</v>
      </c>
      <c r="BR66" s="22">
        <f t="shared" si="8"/>
        <v>180</v>
      </c>
      <c r="BS66" s="193">
        <f t="shared" si="9"/>
        <v>43206</v>
      </c>
      <c r="BT66" s="25"/>
    </row>
    <row r="67" spans="1:72" s="22" customFormat="1" ht="179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1"/>
      <c r="AL67" s="21"/>
      <c r="AM67" s="21"/>
      <c r="AN67" s="21"/>
      <c r="AO67" s="21"/>
      <c r="AP67" s="21"/>
      <c r="AQ67" s="21"/>
      <c r="AR67" s="21"/>
      <c r="AS67" s="181"/>
      <c r="AT67" s="21"/>
      <c r="AU67" s="21"/>
      <c r="AV67" s="21"/>
      <c r="AW67" s="21"/>
      <c r="AX67" s="21"/>
      <c r="AY67" s="21"/>
      <c r="AZ67" s="21"/>
      <c r="BA67" s="21"/>
      <c r="BB67" s="21"/>
      <c r="BC67" s="210"/>
      <c r="BD67" s="21"/>
      <c r="BE67" s="20"/>
      <c r="BF67" s="21"/>
      <c r="BG67" s="20"/>
      <c r="BH67" s="23"/>
      <c r="BI67" s="23"/>
      <c r="BJ67" s="21"/>
      <c r="BK67" s="21"/>
      <c r="BL67" s="21"/>
      <c r="BM67" s="181"/>
      <c r="BN67" s="24"/>
      <c r="BO67" s="21"/>
      <c r="BP67" s="195">
        <v>43026</v>
      </c>
      <c r="BQ67" s="194" t="s">
        <v>330</v>
      </c>
      <c r="BR67" s="22">
        <f t="shared" si="8"/>
        <v>180</v>
      </c>
      <c r="BS67" s="193">
        <f t="shared" si="9"/>
        <v>43206</v>
      </c>
      <c r="BT67" s="25"/>
    </row>
    <row r="68" spans="1:72" s="22" customFormat="1" ht="25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0"/>
      <c r="O68" s="20"/>
      <c r="P68" s="29"/>
      <c r="Q68" s="29"/>
      <c r="R68" s="29"/>
      <c r="S68" s="29"/>
      <c r="T68" s="29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1"/>
      <c r="AL68" s="21"/>
      <c r="AM68" s="21"/>
      <c r="AN68" s="21"/>
      <c r="AO68" s="21"/>
      <c r="AP68" s="21"/>
      <c r="AQ68" s="21"/>
      <c r="AR68" s="21"/>
      <c r="AS68" s="181"/>
      <c r="AT68" s="21"/>
      <c r="AU68" s="21"/>
      <c r="AV68" s="21"/>
      <c r="AW68" s="21"/>
      <c r="AX68" s="21"/>
      <c r="AY68" s="21"/>
      <c r="AZ68" s="21"/>
      <c r="BA68" s="21"/>
      <c r="BB68" s="21"/>
      <c r="BC68" s="210"/>
      <c r="BD68" s="20"/>
      <c r="BE68" s="20"/>
      <c r="BF68" s="21"/>
      <c r="BG68" s="20"/>
      <c r="BH68" s="23"/>
      <c r="BI68" s="23"/>
      <c r="BJ68" s="21"/>
      <c r="BK68" s="21"/>
      <c r="BL68" s="21"/>
      <c r="BM68" s="181"/>
      <c r="BN68" s="24"/>
      <c r="BO68" s="21"/>
      <c r="BP68" s="21"/>
      <c r="BQ68" s="23"/>
      <c r="BR68" s="23"/>
      <c r="BS68" s="24"/>
      <c r="BT68" s="25"/>
    </row>
    <row r="69" spans="1:72" s="22" customFormat="1" ht="152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0"/>
      <c r="O69" s="20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1"/>
      <c r="AL69" s="21"/>
      <c r="AM69" s="21"/>
      <c r="AN69" s="21"/>
      <c r="AO69" s="21"/>
      <c r="AP69" s="21"/>
      <c r="AQ69" s="21"/>
      <c r="AR69" s="21"/>
      <c r="AS69" s="181"/>
      <c r="AT69" s="21"/>
      <c r="AU69" s="21"/>
      <c r="AV69" s="21"/>
      <c r="AW69" s="21"/>
      <c r="AX69" s="21"/>
      <c r="AY69" s="21"/>
      <c r="AZ69" s="21"/>
      <c r="BA69" s="21"/>
      <c r="BB69" s="21"/>
      <c r="BC69" s="210"/>
      <c r="BD69" s="21"/>
      <c r="BE69" s="20"/>
      <c r="BF69" s="21"/>
      <c r="BG69" s="20"/>
      <c r="BH69" s="23"/>
      <c r="BI69" s="23"/>
      <c r="BJ69" s="21"/>
      <c r="BK69" s="21"/>
      <c r="BL69" s="21"/>
      <c r="BM69" s="181"/>
      <c r="BN69" s="24"/>
      <c r="BO69" s="21"/>
      <c r="BP69" s="21"/>
      <c r="BQ69" s="23"/>
      <c r="BR69" s="23"/>
      <c r="BS69" s="24"/>
      <c r="BT69" s="25"/>
    </row>
    <row r="70" spans="1:72" s="22" customFormat="1" ht="232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10"/>
      <c r="L70" s="210"/>
      <c r="M70" s="210"/>
      <c r="N70" s="181"/>
      <c r="O70" s="181"/>
      <c r="P70" s="181"/>
      <c r="Q70" s="181"/>
      <c r="R70" s="181"/>
      <c r="S70" s="181"/>
      <c r="T70" s="18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1"/>
      <c r="AL70" s="21"/>
      <c r="AM70" s="21"/>
      <c r="AN70" s="21"/>
      <c r="AO70" s="21"/>
      <c r="AP70" s="21"/>
      <c r="AQ70" s="21"/>
      <c r="AR70" s="21"/>
      <c r="AS70" s="181"/>
      <c r="AT70" s="21"/>
      <c r="AU70" s="21"/>
      <c r="AV70" s="21"/>
      <c r="AW70" s="21"/>
      <c r="AX70" s="21"/>
      <c r="AY70" s="21"/>
      <c r="AZ70" s="21"/>
      <c r="BA70" s="20"/>
      <c r="BB70" s="29"/>
      <c r="BC70" s="210"/>
      <c r="BD70" s="181"/>
      <c r="BE70" s="29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21"/>
      <c r="BQ70" s="23"/>
      <c r="BR70" s="23"/>
      <c r="BS70" s="24"/>
      <c r="BT70" s="25"/>
    </row>
    <row r="71" spans="1:72" s="22" customFormat="1" ht="132.7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10"/>
      <c r="L71" s="210"/>
      <c r="M71" s="210"/>
      <c r="N71" s="181"/>
      <c r="O71" s="181"/>
      <c r="P71" s="181"/>
      <c r="Q71" s="181"/>
      <c r="R71" s="181"/>
      <c r="S71" s="181"/>
      <c r="T71" s="18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1"/>
      <c r="AL71" s="21"/>
      <c r="AM71" s="21"/>
      <c r="AN71" s="21"/>
      <c r="AO71" s="21"/>
      <c r="AP71" s="21"/>
      <c r="AQ71" s="21"/>
      <c r="AR71" s="21"/>
      <c r="AS71" s="181"/>
      <c r="AT71" s="21"/>
      <c r="AU71" s="21"/>
      <c r="AV71" s="21"/>
      <c r="AW71" s="21"/>
      <c r="AX71" s="21"/>
      <c r="AY71" s="21"/>
      <c r="AZ71" s="21"/>
      <c r="BA71" s="20"/>
      <c r="BB71" s="29"/>
      <c r="BC71" s="210"/>
      <c r="BD71" s="29"/>
      <c r="BE71" s="29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21"/>
      <c r="BQ71" s="23"/>
      <c r="BR71" s="23"/>
      <c r="BS71" s="24"/>
      <c r="BT71" s="25"/>
    </row>
    <row r="72" spans="1:72" s="22" customFormat="1" ht="232.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9"/>
      <c r="O72" s="29"/>
      <c r="P72" s="29"/>
      <c r="Q72" s="29"/>
      <c r="R72" s="29"/>
      <c r="S72" s="29"/>
      <c r="T72" s="29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1"/>
      <c r="AL72" s="21"/>
      <c r="AM72" s="21"/>
      <c r="AN72" s="21"/>
      <c r="AO72" s="21"/>
      <c r="AP72" s="21"/>
      <c r="AQ72" s="21"/>
      <c r="AR72" s="21"/>
      <c r="AS72" s="181"/>
      <c r="AT72" s="21"/>
      <c r="AU72" s="21"/>
      <c r="AV72" s="21"/>
      <c r="AW72" s="21"/>
      <c r="AX72" s="21"/>
      <c r="AY72" s="21"/>
      <c r="AZ72" s="21"/>
      <c r="BA72" s="20"/>
      <c r="BB72" s="29"/>
      <c r="BC72" s="210"/>
      <c r="BD72" s="29"/>
      <c r="BE72" s="29"/>
      <c r="BF72" s="21"/>
      <c r="BG72" s="20"/>
      <c r="BH72" s="23"/>
      <c r="BI72" s="23"/>
      <c r="BJ72" s="21"/>
      <c r="BK72" s="21"/>
      <c r="BL72" s="21"/>
      <c r="BM72" s="181"/>
      <c r="BN72" s="24"/>
      <c r="BO72" s="21"/>
      <c r="BP72" s="21"/>
      <c r="BQ72" s="23"/>
      <c r="BR72" s="23"/>
      <c r="BS72" s="24"/>
      <c r="BT72" s="25"/>
    </row>
    <row r="73" spans="1:72" s="22" customFormat="1" ht="140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1"/>
      <c r="AL73" s="21"/>
      <c r="AM73" s="21"/>
      <c r="AN73" s="21"/>
      <c r="AO73" s="21"/>
      <c r="AP73" s="21"/>
      <c r="AQ73" s="21"/>
      <c r="AR73" s="21"/>
      <c r="AS73" s="181"/>
      <c r="AT73" s="21"/>
      <c r="AU73" s="21"/>
      <c r="AV73" s="21"/>
      <c r="AW73" s="21"/>
      <c r="AX73" s="21"/>
      <c r="AY73" s="21"/>
      <c r="AZ73" s="21"/>
      <c r="BA73" s="20"/>
      <c r="BB73" s="29"/>
      <c r="BC73" s="210"/>
      <c r="BD73" s="29"/>
      <c r="BE73" s="29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21"/>
      <c r="BQ73" s="23"/>
      <c r="BR73" s="23"/>
      <c r="BS73" s="24"/>
      <c r="BT73" s="25"/>
    </row>
    <row r="74" spans="1:72" s="22" customFormat="1" ht="232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9"/>
      <c r="N74" s="29"/>
      <c r="O74" s="29"/>
      <c r="P74" s="29"/>
      <c r="Q74" s="29"/>
      <c r="R74" s="29"/>
      <c r="S74" s="29"/>
      <c r="T74" s="29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1"/>
      <c r="AL74" s="21"/>
      <c r="AM74" s="21"/>
      <c r="AN74" s="21"/>
      <c r="AO74" s="21"/>
      <c r="AP74" s="21"/>
      <c r="AQ74" s="21"/>
      <c r="AR74" s="21"/>
      <c r="AS74" s="181"/>
      <c r="AT74" s="21"/>
      <c r="AU74" s="21"/>
      <c r="AV74" s="21"/>
      <c r="AW74" s="21"/>
      <c r="AX74" s="21"/>
      <c r="AY74" s="21"/>
      <c r="AZ74" s="21"/>
      <c r="BA74" s="20"/>
      <c r="BB74" s="29"/>
      <c r="BC74" s="210"/>
      <c r="BD74" s="29"/>
      <c r="BE74" s="29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21"/>
      <c r="BQ74" s="23"/>
      <c r="BR74" s="23"/>
      <c r="BS74" s="24"/>
      <c r="BT74" s="25"/>
    </row>
    <row r="75" spans="1:72" s="22" customFormat="1" ht="142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9"/>
      <c r="N75" s="29"/>
      <c r="O75" s="29"/>
      <c r="P75" s="29"/>
      <c r="Q75" s="29"/>
      <c r="R75" s="29"/>
      <c r="S75" s="29"/>
      <c r="T75" s="29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1"/>
      <c r="AL75" s="21"/>
      <c r="AM75" s="21"/>
      <c r="AN75" s="21"/>
      <c r="AO75" s="21"/>
      <c r="AP75" s="21"/>
      <c r="AQ75" s="21"/>
      <c r="AR75" s="21"/>
      <c r="AS75" s="181"/>
      <c r="AT75" s="21"/>
      <c r="AU75" s="21"/>
      <c r="AV75" s="21"/>
      <c r="AW75" s="21"/>
      <c r="AX75" s="21"/>
      <c r="AY75" s="21"/>
      <c r="AZ75" s="21"/>
      <c r="BA75" s="20"/>
      <c r="BB75" s="29"/>
      <c r="BC75" s="210"/>
      <c r="BD75" s="29"/>
      <c r="BE75" s="29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21"/>
      <c r="BQ75" s="23"/>
      <c r="BR75" s="23"/>
      <c r="BS75" s="24"/>
      <c r="BT75" s="25"/>
    </row>
    <row r="76" spans="1:72" s="22" customFormat="1" ht="232.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81"/>
      <c r="AL76" s="21"/>
      <c r="AM76" s="21"/>
      <c r="AN76" s="21"/>
      <c r="AO76" s="21"/>
      <c r="AP76" s="21"/>
      <c r="AQ76" s="21"/>
      <c r="AR76" s="21"/>
      <c r="AS76" s="181"/>
      <c r="AT76" s="21"/>
      <c r="AU76" s="21"/>
      <c r="AV76" s="21"/>
      <c r="AW76" s="21"/>
      <c r="AX76" s="21"/>
      <c r="AY76" s="21"/>
      <c r="AZ76" s="21"/>
      <c r="BA76" s="21"/>
      <c r="BB76" s="21"/>
      <c r="BC76" s="210"/>
      <c r="BD76" s="21"/>
      <c r="BE76" s="20"/>
      <c r="BF76" s="21"/>
      <c r="BG76" s="20"/>
      <c r="BH76" s="23"/>
      <c r="BI76" s="23"/>
      <c r="BJ76" s="21"/>
      <c r="BK76" s="21"/>
      <c r="BL76" s="21"/>
      <c r="BM76" s="181"/>
      <c r="BN76" s="24"/>
      <c r="BO76" s="21"/>
      <c r="BP76" s="21"/>
      <c r="BQ76" s="23"/>
      <c r="BR76" s="23"/>
      <c r="BS76" s="24"/>
      <c r="BT76" s="25"/>
    </row>
    <row r="77" spans="1:72" s="22" customFormat="1" ht="289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10"/>
      <c r="L77" s="210"/>
      <c r="M77" s="210"/>
      <c r="N77" s="182"/>
      <c r="O77" s="182"/>
      <c r="P77" s="182"/>
      <c r="Q77" s="182"/>
      <c r="R77" s="182"/>
      <c r="S77" s="182"/>
      <c r="T77" s="182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181"/>
      <c r="AF77" s="181"/>
      <c r="AG77" s="181"/>
      <c r="AH77" s="20"/>
      <c r="AI77" s="21"/>
      <c r="AJ77" s="21"/>
      <c r="AK77" s="181"/>
      <c r="AL77" s="20"/>
      <c r="AM77" s="21"/>
      <c r="AN77" s="21"/>
      <c r="AO77" s="21"/>
      <c r="AP77" s="21"/>
      <c r="AQ77" s="21"/>
      <c r="AR77" s="21"/>
      <c r="AS77" s="181"/>
      <c r="AT77" s="21"/>
      <c r="AU77" s="21"/>
      <c r="AV77" s="21"/>
      <c r="AW77" s="21"/>
      <c r="AX77" s="21"/>
      <c r="AY77" s="21"/>
      <c r="AZ77" s="21"/>
      <c r="BA77" s="21"/>
      <c r="BB77" s="21"/>
      <c r="BC77" s="210"/>
      <c r="BD77" s="21"/>
      <c r="BE77" s="20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21"/>
      <c r="BQ77" s="23"/>
      <c r="BR77" s="23"/>
      <c r="BS77" s="24"/>
      <c r="BT77" s="25"/>
    </row>
    <row r="78" spans="1:72" s="22" customFormat="1" ht="156.7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3"/>
      <c r="O78" s="20"/>
      <c r="P78" s="23"/>
      <c r="Q78" s="23"/>
      <c r="R78" s="23"/>
      <c r="S78" s="23"/>
      <c r="T78" s="23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1"/>
      <c r="AL78" s="21"/>
      <c r="AM78" s="21"/>
      <c r="AN78" s="21"/>
      <c r="AO78" s="21"/>
      <c r="AP78" s="21"/>
      <c r="AQ78" s="21"/>
      <c r="AR78" s="21"/>
      <c r="AS78" s="181"/>
      <c r="AT78" s="21"/>
      <c r="AU78" s="21"/>
      <c r="AV78" s="21"/>
      <c r="AW78" s="21"/>
      <c r="AX78" s="21"/>
      <c r="AY78" s="21"/>
      <c r="AZ78" s="21"/>
      <c r="BA78" s="21"/>
      <c r="BB78" s="21"/>
      <c r="BC78" s="210"/>
      <c r="BD78" s="21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21"/>
      <c r="BQ78" s="23"/>
      <c r="BR78" s="23"/>
      <c r="BS78" s="24"/>
      <c r="BT78" s="25"/>
    </row>
    <row r="79" spans="1:72" s="22" customFormat="1" ht="156.7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3"/>
      <c r="O79" s="20"/>
      <c r="P79" s="23"/>
      <c r="Q79" s="23"/>
      <c r="R79" s="23"/>
      <c r="S79" s="23"/>
      <c r="T79" s="23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181"/>
      <c r="AT79" s="21"/>
      <c r="AU79" s="21"/>
      <c r="AV79" s="21"/>
      <c r="AW79" s="21"/>
      <c r="AX79" s="21"/>
      <c r="AY79" s="21"/>
      <c r="AZ79" s="21"/>
      <c r="BA79" s="21"/>
      <c r="BB79" s="21"/>
      <c r="BC79" s="210"/>
      <c r="BD79" s="2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21"/>
      <c r="BQ79" s="23"/>
      <c r="BR79" s="23"/>
      <c r="BS79" s="24"/>
      <c r="BT79" s="25"/>
    </row>
    <row r="80" spans="1:72" s="22" customFormat="1" ht="347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3"/>
      <c r="O80" s="23"/>
      <c r="P80" s="23"/>
      <c r="Q80" s="23"/>
      <c r="R80" s="23"/>
      <c r="S80" s="23"/>
      <c r="T80" s="23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1"/>
      <c r="AK80" s="181"/>
      <c r="AL80" s="20"/>
      <c r="AM80" s="20"/>
      <c r="AN80" s="21"/>
      <c r="AO80" s="21"/>
      <c r="AP80" s="21"/>
      <c r="AQ80" s="21"/>
      <c r="AR80" s="21"/>
      <c r="AS80" s="210"/>
      <c r="AT80" s="21"/>
      <c r="AU80" s="21"/>
      <c r="AV80" s="21"/>
      <c r="AW80" s="21"/>
      <c r="AX80" s="21"/>
      <c r="AY80" s="21"/>
      <c r="AZ80" s="21"/>
      <c r="BA80" s="21"/>
      <c r="BB80" s="21"/>
      <c r="BC80" s="210"/>
      <c r="BD80" s="2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129.7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3"/>
      <c r="O81" s="20"/>
      <c r="P81" s="23"/>
      <c r="Q81" s="23"/>
      <c r="R81" s="23"/>
      <c r="S81" s="23"/>
      <c r="T81" s="23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0"/>
      <c r="AH81" s="21"/>
      <c r="AI81" s="20"/>
      <c r="AJ81" s="21"/>
      <c r="AK81" s="210"/>
      <c r="AL81" s="21"/>
      <c r="AM81" s="20"/>
      <c r="AN81" s="21"/>
      <c r="AO81" s="21"/>
      <c r="AP81" s="21"/>
      <c r="AQ81" s="21"/>
      <c r="AR81" s="21"/>
      <c r="AS81" s="210"/>
      <c r="AT81" s="21"/>
      <c r="AU81" s="21"/>
      <c r="AV81" s="21"/>
      <c r="AW81" s="21"/>
      <c r="AX81" s="21"/>
      <c r="AY81" s="21"/>
      <c r="AZ81" s="21"/>
      <c r="BA81" s="21"/>
      <c r="BB81" s="21"/>
      <c r="BC81" s="210"/>
      <c r="BD81" s="18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129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3"/>
      <c r="O82" s="20"/>
      <c r="P82" s="23"/>
      <c r="Q82" s="23"/>
      <c r="R82" s="23"/>
      <c r="S82" s="23"/>
      <c r="T82" s="23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0"/>
      <c r="AH82" s="21"/>
      <c r="AI82" s="20"/>
      <c r="AJ82" s="21"/>
      <c r="AK82" s="210"/>
      <c r="AL82" s="21"/>
      <c r="AM82" s="20"/>
      <c r="AN82" s="21"/>
      <c r="AO82" s="21"/>
      <c r="AP82" s="21"/>
      <c r="AQ82" s="21"/>
      <c r="AR82" s="21"/>
      <c r="AS82" s="210"/>
      <c r="AT82" s="21"/>
      <c r="AU82" s="21"/>
      <c r="AV82" s="21"/>
      <c r="AW82" s="21"/>
      <c r="AX82" s="21"/>
      <c r="AY82" s="21"/>
      <c r="AZ82" s="21"/>
      <c r="BA82" s="21"/>
      <c r="BB82" s="21"/>
      <c r="BC82" s="210"/>
      <c r="BD82" s="181"/>
      <c r="BE82" s="20"/>
      <c r="BF82" s="21"/>
      <c r="BG82" s="20"/>
      <c r="BH82" s="23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409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0"/>
      <c r="AH83" s="20"/>
      <c r="AI83" s="20"/>
      <c r="AJ83" s="21"/>
      <c r="AK83" s="210"/>
      <c r="AL83" s="20"/>
      <c r="AM83" s="20"/>
      <c r="AN83" s="21"/>
      <c r="AO83" s="21"/>
      <c r="AP83" s="21"/>
      <c r="AQ83" s="21"/>
      <c r="AR83" s="21"/>
      <c r="AS83" s="210"/>
      <c r="AT83" s="20"/>
      <c r="AU83" s="21"/>
      <c r="AV83" s="21"/>
      <c r="AW83" s="21"/>
      <c r="AX83" s="21"/>
      <c r="AY83" s="21"/>
      <c r="AZ83" s="21"/>
      <c r="BA83" s="21"/>
      <c r="BB83" s="21"/>
      <c r="BC83" s="210"/>
      <c r="BD83" s="20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134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1"/>
      <c r="N84" s="20"/>
      <c r="O84" s="20"/>
      <c r="P84" s="20"/>
      <c r="Q84" s="20"/>
      <c r="R84" s="20"/>
      <c r="S84" s="20"/>
      <c r="T84" s="20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210"/>
      <c r="AT84" s="23"/>
      <c r="AU84" s="21"/>
      <c r="AV84" s="21"/>
      <c r="AW84" s="21"/>
      <c r="AX84" s="21"/>
      <c r="AY84" s="21"/>
      <c r="AZ84" s="21"/>
      <c r="BA84" s="21"/>
      <c r="BB84" s="21"/>
      <c r="BC84" s="210"/>
      <c r="BD84" s="18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134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210"/>
      <c r="AT85" s="23"/>
      <c r="AU85" s="21"/>
      <c r="AV85" s="21"/>
      <c r="AW85" s="21"/>
      <c r="AX85" s="21"/>
      <c r="AY85" s="21"/>
      <c r="AZ85" s="21"/>
      <c r="BA85" s="21"/>
      <c r="BB85" s="21"/>
      <c r="BC85" s="210"/>
      <c r="BD85" s="181"/>
      <c r="BE85" s="20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134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210"/>
      <c r="AT86" s="23"/>
      <c r="AU86" s="21"/>
      <c r="AV86" s="21"/>
      <c r="AW86" s="21"/>
      <c r="AX86" s="21"/>
      <c r="AY86" s="21"/>
      <c r="AZ86" s="21"/>
      <c r="BA86" s="21"/>
      <c r="BB86" s="21"/>
      <c r="BC86" s="210"/>
      <c r="BD86" s="181"/>
      <c r="BE86" s="20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134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210"/>
      <c r="AT87" s="23"/>
      <c r="AU87" s="21"/>
      <c r="AV87" s="21"/>
      <c r="AW87" s="21"/>
      <c r="AX87" s="21"/>
      <c r="AY87" s="21"/>
      <c r="AZ87" s="21"/>
      <c r="BA87" s="21"/>
      <c r="BB87" s="21"/>
      <c r="BC87" s="210"/>
      <c r="BD87" s="181"/>
      <c r="BE87" s="20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216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3"/>
      <c r="O88" s="23"/>
      <c r="P88" s="23"/>
      <c r="Q88" s="23"/>
      <c r="R88" s="23"/>
      <c r="S88" s="23"/>
      <c r="T88" s="23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210"/>
      <c r="AT88" s="23"/>
      <c r="AU88" s="21"/>
      <c r="AV88" s="21"/>
      <c r="AW88" s="21"/>
      <c r="AX88" s="21"/>
      <c r="AY88" s="21"/>
      <c r="AZ88" s="21"/>
      <c r="BA88" s="21"/>
      <c r="BB88" s="21"/>
      <c r="BC88" s="210"/>
      <c r="BD88" s="181"/>
      <c r="BE88" s="20"/>
      <c r="BF88" s="21"/>
      <c r="BG88" s="20"/>
      <c r="BH88" s="29"/>
      <c r="BI88" s="23"/>
      <c r="BJ88" s="21"/>
      <c r="BK88" s="21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149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210"/>
      <c r="AT89" s="23"/>
      <c r="AU89" s="21"/>
      <c r="AV89" s="21"/>
      <c r="AW89" s="21"/>
      <c r="AX89" s="21"/>
      <c r="AY89" s="21"/>
      <c r="AZ89" s="21"/>
      <c r="BA89" s="21"/>
      <c r="BB89" s="21"/>
      <c r="BC89" s="210"/>
      <c r="BD89" s="181"/>
      <c r="BE89" s="20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149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1"/>
      <c r="AL90" s="21"/>
      <c r="AM90" s="21"/>
      <c r="AN90" s="21"/>
      <c r="AO90" s="21"/>
      <c r="AP90" s="21"/>
      <c r="AQ90" s="21"/>
      <c r="AR90" s="21"/>
      <c r="AS90" s="210"/>
      <c r="AT90" s="23"/>
      <c r="AU90" s="21"/>
      <c r="AV90" s="21"/>
      <c r="AW90" s="21"/>
      <c r="AX90" s="21"/>
      <c r="AY90" s="21"/>
      <c r="AZ90" s="21"/>
      <c r="BA90" s="21"/>
      <c r="BB90" s="21"/>
      <c r="BC90" s="210"/>
      <c r="BD90" s="18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216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1"/>
      <c r="AL91" s="21"/>
      <c r="AM91" s="21"/>
      <c r="AN91" s="21"/>
      <c r="AO91" s="21"/>
      <c r="AP91" s="21"/>
      <c r="AQ91" s="21"/>
      <c r="AR91" s="21"/>
      <c r="AS91" s="210"/>
      <c r="AT91" s="23"/>
      <c r="AU91" s="21"/>
      <c r="AV91" s="21"/>
      <c r="AW91" s="21"/>
      <c r="AX91" s="21"/>
      <c r="AY91" s="21"/>
      <c r="AZ91" s="21"/>
      <c r="BA91" s="21"/>
      <c r="BB91" s="21"/>
      <c r="BC91" s="210"/>
      <c r="BD91" s="182"/>
      <c r="BE91" s="23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204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27"/>
      <c r="M92" s="20"/>
      <c r="N92" s="23"/>
      <c r="O92" s="23"/>
      <c r="P92" s="23"/>
      <c r="Q92" s="23"/>
      <c r="R92" s="23"/>
      <c r="S92" s="23"/>
      <c r="T92" s="23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1"/>
      <c r="AL92" s="21"/>
      <c r="AM92" s="21"/>
      <c r="AN92" s="21"/>
      <c r="AO92" s="21"/>
      <c r="AP92" s="21"/>
      <c r="AQ92" s="21"/>
      <c r="AR92" s="21"/>
      <c r="AS92" s="181"/>
      <c r="AT92" s="21"/>
      <c r="AU92" s="21"/>
      <c r="AV92" s="21"/>
      <c r="AW92" s="21"/>
      <c r="AX92" s="21"/>
      <c r="AY92" s="21"/>
      <c r="AZ92" s="21"/>
      <c r="BA92" s="21"/>
      <c r="BB92" s="21"/>
      <c r="BC92" s="181"/>
      <c r="BD92" s="181"/>
      <c r="BE92" s="21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319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28"/>
      <c r="M93" s="20"/>
      <c r="N93" s="23"/>
      <c r="O93" s="23"/>
      <c r="P93" s="23"/>
      <c r="Q93" s="23"/>
      <c r="R93" s="23"/>
      <c r="S93" s="23"/>
      <c r="T93" s="23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1"/>
      <c r="AL93" s="21"/>
      <c r="AM93" s="21"/>
      <c r="AN93" s="21"/>
      <c r="AO93" s="21"/>
      <c r="AP93" s="21"/>
      <c r="AQ93" s="21"/>
      <c r="AR93" s="21"/>
      <c r="AS93" s="181"/>
      <c r="AT93" s="21"/>
      <c r="AU93" s="21"/>
      <c r="AV93" s="21"/>
      <c r="AW93" s="21"/>
      <c r="AX93" s="21"/>
      <c r="AY93" s="21"/>
      <c r="AZ93" s="21"/>
      <c r="BA93" s="21"/>
      <c r="BB93" s="21"/>
      <c r="BC93" s="181"/>
      <c r="BD93" s="181"/>
      <c r="BE93" s="21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247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1"/>
      <c r="AL94" s="21"/>
      <c r="AM94" s="21"/>
      <c r="AN94" s="21"/>
      <c r="AO94" s="21"/>
      <c r="AP94" s="21"/>
      <c r="AQ94" s="21"/>
      <c r="AR94" s="21"/>
      <c r="AS94" s="181"/>
      <c r="AT94" s="21"/>
      <c r="AU94" s="21"/>
      <c r="AV94" s="21"/>
      <c r="AW94" s="21"/>
      <c r="AX94" s="21"/>
      <c r="AY94" s="21"/>
      <c r="AZ94" s="21"/>
      <c r="BA94" s="21"/>
      <c r="BB94" s="21"/>
      <c r="BC94" s="210"/>
      <c r="BD94" s="29"/>
      <c r="BE94" s="29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140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1"/>
      <c r="AL95" s="21"/>
      <c r="AM95" s="21"/>
      <c r="AN95" s="21"/>
      <c r="AO95" s="21"/>
      <c r="AP95" s="21"/>
      <c r="AQ95" s="21"/>
      <c r="AR95" s="21"/>
      <c r="AS95" s="181"/>
      <c r="AT95" s="21"/>
      <c r="AU95" s="21"/>
      <c r="AV95" s="21"/>
      <c r="AW95" s="21"/>
      <c r="AX95" s="21"/>
      <c r="AY95" s="21"/>
      <c r="AZ95" s="21"/>
      <c r="BA95" s="21"/>
      <c r="BB95" s="21"/>
      <c r="BC95" s="181"/>
      <c r="BD95" s="181"/>
      <c r="BE95" s="21"/>
      <c r="BF95" s="21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246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3"/>
      <c r="AI96" s="23"/>
      <c r="AJ96" s="21"/>
      <c r="AK96" s="210"/>
      <c r="AL96" s="23"/>
      <c r="AM96" s="23"/>
      <c r="AN96" s="21"/>
      <c r="AO96" s="21"/>
      <c r="AP96" s="21"/>
      <c r="AQ96" s="21"/>
      <c r="AR96" s="21"/>
      <c r="AS96" s="210"/>
      <c r="AT96" s="23"/>
      <c r="AU96" s="21"/>
      <c r="AV96" s="21"/>
      <c r="AW96" s="21"/>
      <c r="AX96" s="21"/>
      <c r="AY96" s="21"/>
      <c r="AZ96" s="21"/>
      <c r="BA96" s="21"/>
      <c r="BB96" s="21"/>
      <c r="BC96" s="210"/>
      <c r="BD96" s="21"/>
      <c r="BE96" s="20"/>
      <c r="BF96" s="21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97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3"/>
      <c r="AI97" s="23"/>
      <c r="AJ97" s="21"/>
      <c r="AK97" s="210"/>
      <c r="AL97" s="23"/>
      <c r="AM97" s="23"/>
      <c r="AN97" s="21"/>
      <c r="AO97" s="21"/>
      <c r="AP97" s="21"/>
      <c r="AQ97" s="21"/>
      <c r="AR97" s="21"/>
      <c r="AS97" s="210"/>
      <c r="AT97" s="23"/>
      <c r="AU97" s="21"/>
      <c r="AV97" s="21"/>
      <c r="AW97" s="21"/>
      <c r="AX97" s="21"/>
      <c r="AY97" s="21"/>
      <c r="AZ97" s="21"/>
      <c r="BA97" s="21"/>
      <c r="BB97" s="21"/>
      <c r="BC97" s="210"/>
      <c r="BD97" s="181"/>
      <c r="BE97" s="20"/>
      <c r="BF97" s="21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409.6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1"/>
      <c r="O98" s="20"/>
      <c r="P98" s="20"/>
      <c r="Q98" s="20"/>
      <c r="R98" s="20"/>
      <c r="S98" s="20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3"/>
      <c r="AI98" s="23"/>
      <c r="AJ98" s="21"/>
      <c r="AK98" s="210"/>
      <c r="AL98" s="23"/>
      <c r="AM98" s="23"/>
      <c r="AN98" s="21"/>
      <c r="AO98" s="21"/>
      <c r="AP98" s="21"/>
      <c r="AQ98" s="21"/>
      <c r="AR98" s="21"/>
      <c r="AS98" s="210"/>
      <c r="AT98" s="23"/>
      <c r="AU98" s="21"/>
      <c r="AV98" s="21"/>
      <c r="AW98" s="21"/>
      <c r="AX98" s="21"/>
      <c r="AY98" s="21"/>
      <c r="AZ98" s="21"/>
      <c r="BA98" s="21"/>
      <c r="BB98" s="21"/>
      <c r="BC98" s="210"/>
      <c r="BD98" s="181"/>
      <c r="BE98" s="20"/>
      <c r="BF98" s="21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273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3"/>
      <c r="AI99" s="23"/>
      <c r="AJ99" s="21"/>
      <c r="AK99" s="210"/>
      <c r="AL99" s="23"/>
      <c r="AM99" s="23"/>
      <c r="AN99" s="21"/>
      <c r="AO99" s="21"/>
      <c r="AP99" s="21"/>
      <c r="AQ99" s="21"/>
      <c r="AR99" s="21"/>
      <c r="AS99" s="210"/>
      <c r="AT99" s="23"/>
      <c r="AU99" s="21"/>
      <c r="AV99" s="21"/>
      <c r="AW99" s="21"/>
      <c r="AX99" s="21"/>
      <c r="AY99" s="21"/>
      <c r="AZ99" s="21"/>
      <c r="BA99" s="21"/>
      <c r="BB99" s="21"/>
      <c r="BC99" s="210"/>
      <c r="BD99" s="181"/>
      <c r="BE99" s="20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211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3"/>
      <c r="AI100" s="23"/>
      <c r="AJ100" s="21"/>
      <c r="AK100" s="210"/>
      <c r="AL100" s="23"/>
      <c r="AM100" s="23"/>
      <c r="AN100" s="21"/>
      <c r="AO100" s="21"/>
      <c r="AP100" s="21"/>
      <c r="AQ100" s="21"/>
      <c r="AR100" s="21"/>
      <c r="AS100" s="210"/>
      <c r="AT100" s="23"/>
      <c r="AU100" s="21"/>
      <c r="AV100" s="21"/>
      <c r="AW100" s="21"/>
      <c r="AX100" s="21"/>
      <c r="AY100" s="21"/>
      <c r="AZ100" s="21"/>
      <c r="BA100" s="21"/>
      <c r="BB100" s="21"/>
      <c r="BC100" s="210"/>
      <c r="BD100" s="182"/>
      <c r="BE100" s="23"/>
      <c r="BF100" s="21"/>
      <c r="BG100" s="20"/>
      <c r="BH100" s="23"/>
      <c r="BI100" s="20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408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0"/>
      <c r="AI101" s="20"/>
      <c r="AJ101" s="21"/>
      <c r="AK101" s="210"/>
      <c r="AL101" s="20"/>
      <c r="AM101" s="20"/>
      <c r="AN101" s="20"/>
      <c r="AO101" s="20"/>
      <c r="AP101" s="21"/>
      <c r="AQ101" s="21"/>
      <c r="AR101" s="21"/>
      <c r="AS101" s="210"/>
      <c r="AT101" s="20"/>
      <c r="AU101" s="21"/>
      <c r="AV101" s="21"/>
      <c r="AW101" s="21"/>
      <c r="AX101" s="21"/>
      <c r="AY101" s="21"/>
      <c r="AZ101" s="21"/>
      <c r="BA101" s="21"/>
      <c r="BB101" s="21"/>
      <c r="BC101" s="210"/>
      <c r="BD101" s="20"/>
      <c r="BE101" s="20"/>
      <c r="BF101" s="20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38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0"/>
      <c r="AI102" s="20"/>
      <c r="AJ102" s="21"/>
      <c r="AK102" s="210"/>
      <c r="AL102" s="20"/>
      <c r="AM102" s="20"/>
      <c r="AN102" s="21"/>
      <c r="AO102" s="21"/>
      <c r="AP102" s="21"/>
      <c r="AQ102" s="21"/>
      <c r="AR102" s="21"/>
      <c r="AS102" s="210"/>
      <c r="AT102" s="20"/>
      <c r="AU102" s="21"/>
      <c r="AV102" s="21"/>
      <c r="AW102" s="21"/>
      <c r="AX102" s="21"/>
      <c r="AY102" s="21"/>
      <c r="AZ102" s="21"/>
      <c r="BA102" s="21"/>
      <c r="BB102" s="21"/>
      <c r="BC102" s="210"/>
      <c r="BD102" s="210"/>
      <c r="BE102" s="20"/>
      <c r="BF102" s="20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138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0"/>
      <c r="AI103" s="20"/>
      <c r="AJ103" s="21"/>
      <c r="AK103" s="210"/>
      <c r="AL103" s="20"/>
      <c r="AM103" s="20"/>
      <c r="AN103" s="21"/>
      <c r="AO103" s="21"/>
      <c r="AP103" s="21"/>
      <c r="AQ103" s="21"/>
      <c r="AR103" s="21"/>
      <c r="AS103" s="210"/>
      <c r="AT103" s="20"/>
      <c r="AU103" s="21"/>
      <c r="AV103" s="21"/>
      <c r="AW103" s="21"/>
      <c r="AX103" s="21"/>
      <c r="AY103" s="21"/>
      <c r="AZ103" s="21"/>
      <c r="BA103" s="21"/>
      <c r="BB103" s="21"/>
      <c r="BC103" s="210"/>
      <c r="BD103" s="210"/>
      <c r="BE103" s="20"/>
      <c r="BF103" s="20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38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0"/>
      <c r="AH104" s="20"/>
      <c r="AI104" s="20"/>
      <c r="AJ104" s="21"/>
      <c r="AK104" s="210"/>
      <c r="AL104" s="20"/>
      <c r="AM104" s="20"/>
      <c r="AN104" s="21"/>
      <c r="AO104" s="21"/>
      <c r="AP104" s="21"/>
      <c r="AQ104" s="21"/>
      <c r="AR104" s="21"/>
      <c r="AS104" s="210"/>
      <c r="AT104" s="20"/>
      <c r="AU104" s="21"/>
      <c r="AV104" s="21"/>
      <c r="AW104" s="21"/>
      <c r="AX104" s="21"/>
      <c r="AY104" s="21"/>
      <c r="AZ104" s="21"/>
      <c r="BA104" s="21"/>
      <c r="BB104" s="21"/>
      <c r="BC104" s="210"/>
      <c r="BD104" s="210"/>
      <c r="BE104" s="20"/>
      <c r="BF104" s="20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138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0"/>
      <c r="AH105" s="20"/>
      <c r="AI105" s="20"/>
      <c r="AJ105" s="21"/>
      <c r="AK105" s="210"/>
      <c r="AL105" s="20"/>
      <c r="AM105" s="20"/>
      <c r="AN105" s="21"/>
      <c r="AO105" s="21"/>
      <c r="AP105" s="21"/>
      <c r="AQ105" s="21"/>
      <c r="AR105" s="21"/>
      <c r="AS105" s="210"/>
      <c r="AT105" s="20"/>
      <c r="AU105" s="21"/>
      <c r="AV105" s="21"/>
      <c r="AW105" s="21"/>
      <c r="AX105" s="21"/>
      <c r="AY105" s="21"/>
      <c r="AZ105" s="21"/>
      <c r="BA105" s="21"/>
      <c r="BB105" s="21"/>
      <c r="BC105" s="210"/>
      <c r="BD105" s="210"/>
      <c r="BE105" s="20"/>
      <c r="BF105" s="20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294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0"/>
      <c r="AH106" s="23"/>
      <c r="AI106" s="23"/>
      <c r="AJ106" s="21"/>
      <c r="AK106" s="210"/>
      <c r="AL106" s="23"/>
      <c r="AM106" s="23"/>
      <c r="AN106" s="21"/>
      <c r="AO106" s="21"/>
      <c r="AP106" s="21"/>
      <c r="AQ106" s="21"/>
      <c r="AR106" s="21"/>
      <c r="AS106" s="210"/>
      <c r="AT106" s="23"/>
      <c r="AU106" s="21"/>
      <c r="AV106" s="21"/>
      <c r="AW106" s="21"/>
      <c r="AX106" s="21"/>
      <c r="AY106" s="21"/>
      <c r="AZ106" s="21"/>
      <c r="BA106" s="21"/>
      <c r="BB106" s="21"/>
      <c r="BC106" s="210"/>
      <c r="BD106" s="182"/>
      <c r="BE106" s="23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231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3"/>
      <c r="O107" s="23"/>
      <c r="P107" s="23"/>
      <c r="Q107" s="23"/>
      <c r="R107" s="23"/>
      <c r="S107" s="23"/>
      <c r="T107" s="23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0"/>
      <c r="AH107" s="23"/>
      <c r="AI107" s="23"/>
      <c r="AJ107" s="21"/>
      <c r="AK107" s="210"/>
      <c r="AL107" s="23"/>
      <c r="AM107" s="23"/>
      <c r="AN107" s="21"/>
      <c r="AO107" s="21"/>
      <c r="AP107" s="21"/>
      <c r="AQ107" s="21"/>
      <c r="AR107" s="21"/>
      <c r="AS107" s="210"/>
      <c r="AT107" s="23"/>
      <c r="AU107" s="21"/>
      <c r="AV107" s="21"/>
      <c r="AW107" s="21"/>
      <c r="AX107" s="21"/>
      <c r="AY107" s="21"/>
      <c r="AZ107" s="21"/>
      <c r="BA107" s="21"/>
      <c r="BB107" s="21"/>
      <c r="BC107" s="210"/>
      <c r="BD107" s="23"/>
      <c r="BE107" s="23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49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3"/>
      <c r="O108" s="20"/>
      <c r="P108" s="23"/>
      <c r="Q108" s="23"/>
      <c r="R108" s="23"/>
      <c r="S108" s="23"/>
      <c r="T108" s="23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0"/>
      <c r="AH108" s="23"/>
      <c r="AI108" s="23"/>
      <c r="AJ108" s="21"/>
      <c r="AK108" s="210"/>
      <c r="AL108" s="23"/>
      <c r="AM108" s="23"/>
      <c r="AN108" s="21"/>
      <c r="AO108" s="21"/>
      <c r="AP108" s="21"/>
      <c r="AQ108" s="21"/>
      <c r="AR108" s="21"/>
      <c r="AS108" s="210"/>
      <c r="AT108" s="23"/>
      <c r="AU108" s="21"/>
      <c r="AV108" s="21"/>
      <c r="AW108" s="21"/>
      <c r="AX108" s="21"/>
      <c r="AY108" s="21"/>
      <c r="AZ108" s="21"/>
      <c r="BA108" s="21"/>
      <c r="BB108" s="21"/>
      <c r="BC108" s="210"/>
      <c r="BD108" s="182"/>
      <c r="BE108" s="23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213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0"/>
      <c r="AH109" s="23"/>
      <c r="AI109" s="23"/>
      <c r="AJ109" s="21"/>
      <c r="AK109" s="210"/>
      <c r="AL109" s="23"/>
      <c r="AM109" s="23"/>
      <c r="AN109" s="21"/>
      <c r="AO109" s="21"/>
      <c r="AP109" s="21"/>
      <c r="AQ109" s="21"/>
      <c r="AR109" s="21"/>
      <c r="AS109" s="210"/>
      <c r="AT109" s="23"/>
      <c r="AU109" s="21"/>
      <c r="AV109" s="21"/>
      <c r="AW109" s="21"/>
      <c r="AX109" s="21"/>
      <c r="AY109" s="21"/>
      <c r="AZ109" s="21"/>
      <c r="BA109" s="21"/>
      <c r="BB109" s="21"/>
      <c r="BC109" s="210"/>
      <c r="BD109" s="182"/>
      <c r="BE109" s="23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80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0"/>
      <c r="BB110" s="20"/>
      <c r="BC110" s="210"/>
      <c r="BD110" s="20"/>
      <c r="BE110" s="20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80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0"/>
      <c r="BD111" s="21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180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0"/>
      <c r="BD112" s="21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226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9"/>
      <c r="O113" s="29"/>
      <c r="P113" s="29"/>
      <c r="Q113" s="29"/>
      <c r="R113" s="29"/>
      <c r="S113" s="29"/>
      <c r="T113" s="29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0"/>
      <c r="BD113" s="21"/>
      <c r="BE113" s="210"/>
      <c r="BF113" s="29"/>
      <c r="BG113" s="29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74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9"/>
      <c r="O114" s="29"/>
      <c r="P114" s="29"/>
      <c r="Q114" s="29"/>
      <c r="R114" s="29"/>
      <c r="S114" s="29"/>
      <c r="T114" s="29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0"/>
      <c r="BB114" s="20"/>
      <c r="BC114" s="210"/>
      <c r="BD114" s="20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0"/>
      <c r="BD115" s="181"/>
      <c r="BE115" s="21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1"/>
      <c r="Q116" s="21"/>
      <c r="R116" s="21"/>
      <c r="S116" s="21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0"/>
      <c r="BD116" s="181"/>
      <c r="BE116" s="21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89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181"/>
      <c r="BD117" s="181"/>
      <c r="BE117" s="21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409.6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1"/>
      <c r="AI118" s="20"/>
      <c r="AJ118" s="21"/>
      <c r="AK118" s="210"/>
      <c r="AL118" s="20"/>
      <c r="AM118" s="20"/>
      <c r="AN118" s="21"/>
      <c r="AO118" s="21"/>
      <c r="AP118" s="21"/>
      <c r="AQ118" s="21"/>
      <c r="AR118" s="21"/>
      <c r="AS118" s="210"/>
      <c r="AT118" s="20"/>
      <c r="AU118" s="20"/>
      <c r="AV118" s="21"/>
      <c r="AW118" s="21"/>
      <c r="AX118" s="21"/>
      <c r="AY118" s="21"/>
      <c r="AZ118" s="21"/>
      <c r="BA118" s="21"/>
      <c r="BB118" s="21"/>
      <c r="BC118" s="210"/>
      <c r="BD118" s="20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39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0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0"/>
      <c r="AT119" s="21"/>
      <c r="AU119" s="20"/>
      <c r="AV119" s="21"/>
      <c r="AW119" s="21"/>
      <c r="AX119" s="21"/>
      <c r="AY119" s="21"/>
      <c r="AZ119" s="21"/>
      <c r="BA119" s="21"/>
      <c r="BB119" s="21"/>
      <c r="BC119" s="210"/>
      <c r="BD119" s="18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0"/>
      <c r="AT120" s="21"/>
      <c r="AU120" s="20"/>
      <c r="AV120" s="21"/>
      <c r="AW120" s="21"/>
      <c r="AX120" s="21"/>
      <c r="AY120" s="21"/>
      <c r="AZ120" s="21"/>
      <c r="BA120" s="21"/>
      <c r="BB120" s="21"/>
      <c r="BC120" s="210"/>
      <c r="BD120" s="18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20"/>
      <c r="AT121" s="21"/>
      <c r="AU121" s="20"/>
      <c r="AV121" s="21"/>
      <c r="AW121" s="21"/>
      <c r="AX121" s="21"/>
      <c r="AY121" s="21"/>
      <c r="AZ121" s="21"/>
      <c r="BA121" s="21"/>
      <c r="BB121" s="21"/>
      <c r="BC121" s="210"/>
      <c r="BD121" s="181"/>
      <c r="BE121" s="20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1"/>
      <c r="Q122" s="21"/>
      <c r="R122" s="21"/>
      <c r="S122" s="21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0"/>
      <c r="AT122" s="21"/>
      <c r="AU122" s="20"/>
      <c r="AV122" s="21"/>
      <c r="AW122" s="21"/>
      <c r="AX122" s="21"/>
      <c r="AY122" s="21"/>
      <c r="AZ122" s="21"/>
      <c r="BA122" s="21"/>
      <c r="BB122" s="21"/>
      <c r="BC122" s="210"/>
      <c r="BD122" s="181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167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20"/>
      <c r="AT123" s="21"/>
      <c r="AU123" s="20"/>
      <c r="AV123" s="21"/>
      <c r="AW123" s="21"/>
      <c r="AX123" s="21"/>
      <c r="AY123" s="21"/>
      <c r="AZ123" s="21"/>
      <c r="BA123" s="21"/>
      <c r="BB123" s="21"/>
      <c r="BC123" s="210"/>
      <c r="BD123" s="20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1"/>
      <c r="Q124" s="21"/>
      <c r="R124" s="21"/>
      <c r="S124" s="21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20"/>
      <c r="AT124" s="21"/>
      <c r="AU124" s="20"/>
      <c r="AV124" s="21"/>
      <c r="AW124" s="21"/>
      <c r="AX124" s="21"/>
      <c r="AY124" s="21"/>
      <c r="AZ124" s="21"/>
      <c r="BA124" s="21"/>
      <c r="BB124" s="21"/>
      <c r="BC124" s="210"/>
      <c r="BD124" s="18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79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0"/>
      <c r="BD125" s="21"/>
      <c r="BE125" s="20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249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1"/>
      <c r="Q126" s="21"/>
      <c r="R126" s="21"/>
      <c r="S126" s="21"/>
      <c r="T126" s="20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0"/>
      <c r="BD126" s="21"/>
      <c r="BE126" s="20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81"/>
      <c r="BD127" s="181"/>
      <c r="BE127" s="21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207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0"/>
      <c r="O128" s="20"/>
      <c r="P128" s="21"/>
      <c r="Q128" s="21"/>
      <c r="R128" s="21"/>
      <c r="S128" s="21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0"/>
      <c r="BD128" s="21"/>
      <c r="BE128" s="20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0"/>
      <c r="BD129" s="181"/>
      <c r="BE129" s="20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54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0"/>
      <c r="BB130" s="21"/>
      <c r="BC130" s="210"/>
      <c r="BD130" s="21"/>
      <c r="BE130" s="20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0"/>
      <c r="Q131" s="20"/>
      <c r="R131" s="20"/>
      <c r="S131" s="20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81"/>
      <c r="BD131" s="181"/>
      <c r="BE131" s="21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81"/>
      <c r="BD132" s="181"/>
      <c r="BE132" s="21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93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0"/>
      <c r="BD133" s="21"/>
      <c r="BE133" s="21"/>
      <c r="BF133" s="21"/>
      <c r="BG133" s="20"/>
      <c r="BH133" s="23"/>
      <c r="BI133" s="20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0"/>
      <c r="BD134" s="21"/>
      <c r="BE134" s="21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1"/>
      <c r="Q135" s="21"/>
      <c r="R135" s="21"/>
      <c r="S135" s="21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0"/>
      <c r="BD135" s="20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1"/>
      <c r="Q136" s="21"/>
      <c r="R136" s="21"/>
      <c r="S136" s="21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18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0"/>
      <c r="BD136" s="181"/>
      <c r="BE136" s="21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201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0"/>
      <c r="AH137" s="20"/>
      <c r="AI137" s="20"/>
      <c r="AJ137" s="21"/>
      <c r="AK137" s="210"/>
      <c r="AL137" s="20"/>
      <c r="AM137" s="20"/>
      <c r="AN137" s="21"/>
      <c r="AO137" s="21"/>
      <c r="AP137" s="21"/>
      <c r="AQ137" s="21"/>
      <c r="AR137" s="21"/>
      <c r="AS137" s="210"/>
      <c r="AT137" s="20"/>
      <c r="AU137" s="21"/>
      <c r="AV137" s="21"/>
      <c r="AW137" s="21"/>
      <c r="AX137" s="21"/>
      <c r="AY137" s="21"/>
      <c r="AZ137" s="21"/>
      <c r="BA137" s="21"/>
      <c r="BB137" s="21"/>
      <c r="BC137" s="210"/>
      <c r="BD137" s="21"/>
      <c r="BE137" s="21"/>
      <c r="BF137" s="21"/>
      <c r="BG137" s="20"/>
      <c r="BH137" s="23"/>
      <c r="BI137" s="20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0"/>
      <c r="AH138" s="20"/>
      <c r="AI138" s="20"/>
      <c r="AJ138" s="21"/>
      <c r="AK138" s="210"/>
      <c r="AL138" s="20"/>
      <c r="AM138" s="20"/>
      <c r="AN138" s="21"/>
      <c r="AO138" s="21"/>
      <c r="AP138" s="21"/>
      <c r="AQ138" s="21"/>
      <c r="AR138" s="21"/>
      <c r="AS138" s="210"/>
      <c r="AT138" s="20"/>
      <c r="AU138" s="21"/>
      <c r="AV138" s="21"/>
      <c r="AW138" s="21"/>
      <c r="AX138" s="21"/>
      <c r="AY138" s="21"/>
      <c r="AZ138" s="21"/>
      <c r="BA138" s="21"/>
      <c r="BB138" s="21"/>
      <c r="BC138" s="210"/>
      <c r="BD138" s="181"/>
      <c r="BE138" s="21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47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1"/>
      <c r="Q139" s="21"/>
      <c r="R139" s="21"/>
      <c r="S139" s="21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0"/>
      <c r="BD139" s="20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1"/>
      <c r="Q140" s="21"/>
      <c r="R140" s="21"/>
      <c r="S140" s="21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0"/>
      <c r="BD140" s="18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0"/>
      <c r="BD141" s="2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0"/>
      <c r="BD142" s="18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0"/>
      <c r="BD143" s="2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0"/>
      <c r="BD144" s="181"/>
      <c r="BE144" s="20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0"/>
      <c r="BD145" s="21"/>
      <c r="BE145" s="20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0"/>
      <c r="BD146" s="181"/>
      <c r="BE146" s="20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93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0"/>
      <c r="BD147" s="21"/>
      <c r="BE147" s="20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0"/>
      <c r="BD148" s="181"/>
      <c r="BE148" s="20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0"/>
      <c r="BD149" s="21"/>
      <c r="BE149" s="20"/>
      <c r="BF149" s="21"/>
      <c r="BG149" s="20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81"/>
      <c r="BD150" s="181"/>
      <c r="BE150" s="21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239.2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210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0"/>
      <c r="BD151" s="21"/>
      <c r="BE151" s="20"/>
      <c r="BF151" s="20"/>
      <c r="BG151" s="20"/>
      <c r="BH151" s="23"/>
      <c r="BI151" s="23"/>
      <c r="BJ151" s="20"/>
      <c r="BK151" s="23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210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0"/>
      <c r="BD152" s="21"/>
      <c r="BE152" s="20"/>
      <c r="BF152" s="20"/>
      <c r="BG152" s="20"/>
      <c r="BH152" s="23"/>
      <c r="BI152" s="23"/>
      <c r="BJ152" s="20"/>
      <c r="BK152" s="23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409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0"/>
      <c r="P153" s="21"/>
      <c r="Q153" s="21"/>
      <c r="R153" s="20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210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0"/>
      <c r="BD153" s="21"/>
      <c r="BE153" s="21"/>
      <c r="BF153" s="20"/>
      <c r="BG153" s="20"/>
      <c r="BH153" s="23"/>
      <c r="BI153" s="23"/>
      <c r="BJ153" s="20"/>
      <c r="BK153" s="23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22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210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0"/>
      <c r="BD154" s="21"/>
      <c r="BE154" s="20"/>
      <c r="BF154" s="20"/>
      <c r="BG154" s="20"/>
      <c r="BH154" s="23"/>
      <c r="BI154" s="23"/>
      <c r="BJ154" s="20"/>
      <c r="BK154" s="23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210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0"/>
      <c r="BD155" s="21"/>
      <c r="BE155" s="20"/>
      <c r="BF155" s="20"/>
      <c r="BG155" s="20"/>
      <c r="BH155" s="23"/>
      <c r="BI155" s="23"/>
      <c r="BJ155" s="20"/>
      <c r="BK155" s="23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210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0"/>
      <c r="BD156" s="21"/>
      <c r="BE156" s="20"/>
      <c r="BF156" s="20"/>
      <c r="BG156" s="20"/>
      <c r="BH156" s="23"/>
      <c r="BI156" s="23"/>
      <c r="BJ156" s="20"/>
      <c r="BK156" s="23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210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0"/>
      <c r="BD157" s="21"/>
      <c r="BE157" s="20"/>
      <c r="BF157" s="20"/>
      <c r="BG157" s="20"/>
      <c r="BH157" s="23"/>
      <c r="BI157" s="23"/>
      <c r="BJ157" s="20"/>
      <c r="BK157" s="23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94.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210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0"/>
      <c r="BD158" s="21"/>
      <c r="BE158" s="20"/>
      <c r="BF158" s="20"/>
      <c r="BG158" s="20"/>
      <c r="BH158" s="23"/>
      <c r="BI158" s="23"/>
      <c r="BJ158" s="20"/>
      <c r="BK158" s="23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409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0"/>
      <c r="P159" s="21"/>
      <c r="Q159" s="21"/>
      <c r="R159" s="20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210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0"/>
      <c r="BD159" s="23"/>
      <c r="BE159" s="23"/>
      <c r="BF159" s="20"/>
      <c r="BG159" s="20"/>
      <c r="BH159" s="23"/>
      <c r="BI159" s="23"/>
      <c r="BJ159" s="20"/>
      <c r="BK159" s="23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210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0"/>
      <c r="BD160" s="21"/>
      <c r="BE160" s="20"/>
      <c r="BF160" s="20"/>
      <c r="BG160" s="20"/>
      <c r="BH160" s="23"/>
      <c r="BI160" s="23"/>
      <c r="BJ160" s="20"/>
      <c r="BK160" s="23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409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210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0"/>
      <c r="BD161" s="21"/>
      <c r="BE161" s="20"/>
      <c r="BF161" s="20"/>
      <c r="BG161" s="20"/>
      <c r="BH161" s="23"/>
      <c r="BI161" s="23"/>
      <c r="BJ161" s="20"/>
      <c r="BK161" s="23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84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210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0"/>
      <c r="BD162" s="23"/>
      <c r="BE162" s="23"/>
      <c r="BF162" s="20"/>
      <c r="BG162" s="20"/>
      <c r="BH162" s="23"/>
      <c r="BI162" s="23"/>
      <c r="BJ162" s="20"/>
      <c r="BK162" s="23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221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210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0"/>
      <c r="BB163" s="20"/>
      <c r="BC163" s="210"/>
      <c r="BD163" s="21"/>
      <c r="BE163" s="20"/>
      <c r="BF163" s="20"/>
      <c r="BG163" s="20"/>
      <c r="BH163" s="23"/>
      <c r="BI163" s="23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56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0"/>
      <c r="P164" s="21"/>
      <c r="Q164" s="21"/>
      <c r="R164" s="20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210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0"/>
      <c r="BB164" s="20"/>
      <c r="BC164" s="210"/>
      <c r="BD164" s="23"/>
      <c r="BE164" s="23"/>
      <c r="BF164" s="20"/>
      <c r="BG164" s="20"/>
      <c r="BH164" s="23"/>
      <c r="BI164" s="23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216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210"/>
      <c r="AL165" s="20"/>
      <c r="AM165" s="20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0"/>
      <c r="BD165" s="21"/>
      <c r="BE165" s="20"/>
      <c r="BF165" s="20"/>
      <c r="BG165" s="20"/>
      <c r="BH165" s="23"/>
      <c r="BI165" s="23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0"/>
      <c r="P166" s="21"/>
      <c r="Q166" s="21"/>
      <c r="R166" s="20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210"/>
      <c r="AL166" s="20"/>
      <c r="AM166" s="20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0"/>
      <c r="BD166" s="21"/>
      <c r="BE166" s="20"/>
      <c r="BF166" s="20"/>
      <c r="BG166" s="20"/>
      <c r="BH166" s="23"/>
      <c r="BI166" s="23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71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210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0"/>
      <c r="BD167" s="21"/>
      <c r="BE167" s="20"/>
      <c r="BF167" s="20"/>
      <c r="BG167" s="20"/>
      <c r="BH167" s="23"/>
      <c r="BI167" s="23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0"/>
      <c r="P168" s="21"/>
      <c r="Q168" s="21"/>
      <c r="R168" s="20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210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0"/>
      <c r="BD168" s="23"/>
      <c r="BE168" s="23"/>
      <c r="BF168" s="20"/>
      <c r="BG168" s="20"/>
      <c r="BH168" s="23"/>
      <c r="BI168" s="23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3"/>
      <c r="O169" s="20"/>
      <c r="P169" s="23"/>
      <c r="Q169" s="23"/>
      <c r="R169" s="23"/>
      <c r="S169" s="23"/>
      <c r="T169" s="23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210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0"/>
      <c r="BD169" s="23"/>
      <c r="BE169" s="23"/>
      <c r="BF169" s="20"/>
      <c r="BG169" s="20"/>
      <c r="BH169" s="23"/>
      <c r="BI169" s="23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227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0"/>
      <c r="O170" s="20"/>
      <c r="P170" s="21"/>
      <c r="Q170" s="21"/>
      <c r="R170" s="21"/>
      <c r="S170" s="21"/>
      <c r="T170" s="20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210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0"/>
      <c r="BD170" s="20"/>
      <c r="BE170" s="20"/>
      <c r="BF170" s="20"/>
      <c r="BG170" s="20"/>
      <c r="BH170" s="23"/>
      <c r="BI170" s="23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54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0"/>
      <c r="O171" s="20"/>
      <c r="P171" s="21"/>
      <c r="Q171" s="21"/>
      <c r="R171" s="21"/>
      <c r="S171" s="21"/>
      <c r="T171" s="20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210"/>
      <c r="AL171" s="20"/>
      <c r="AM171" s="20"/>
      <c r="AN171" s="21"/>
      <c r="AO171" s="21"/>
      <c r="AP171" s="21"/>
      <c r="AQ171" s="21"/>
      <c r="AR171" s="21"/>
      <c r="AS171" s="18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0"/>
      <c r="BD171" s="23"/>
      <c r="BE171" s="23"/>
      <c r="BF171" s="20"/>
      <c r="BG171" s="20"/>
      <c r="BH171" s="23"/>
      <c r="BI171" s="23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69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0"/>
      <c r="O172" s="20"/>
      <c r="P172" s="21"/>
      <c r="Q172" s="21"/>
      <c r="R172" s="21"/>
      <c r="S172" s="21"/>
      <c r="T172" s="20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210"/>
      <c r="AL172" s="21"/>
      <c r="AM172" s="20"/>
      <c r="AN172" s="21"/>
      <c r="AO172" s="21"/>
      <c r="AP172" s="21"/>
      <c r="AQ172" s="21"/>
      <c r="AR172" s="21"/>
      <c r="AS172" s="210"/>
      <c r="AT172" s="21"/>
      <c r="AU172" s="21"/>
      <c r="AV172" s="21"/>
      <c r="AW172" s="21"/>
      <c r="AX172" s="21"/>
      <c r="AY172" s="21"/>
      <c r="AZ172" s="21"/>
      <c r="BA172" s="20"/>
      <c r="BB172" s="20"/>
      <c r="BC172" s="210"/>
      <c r="BD172" s="20"/>
      <c r="BE172" s="20"/>
      <c r="BF172" s="20"/>
      <c r="BG172" s="20"/>
      <c r="BH172" s="23"/>
      <c r="BI172" s="23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71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0"/>
      <c r="O173" s="20"/>
      <c r="P173" s="21"/>
      <c r="Q173" s="21"/>
      <c r="R173" s="21"/>
      <c r="S173" s="21"/>
      <c r="T173" s="20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210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0"/>
      <c r="BB173" s="20"/>
      <c r="BC173" s="210"/>
      <c r="BD173" s="23"/>
      <c r="BE173" s="23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210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0"/>
      <c r="BB174" s="20"/>
      <c r="BC174" s="210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210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0"/>
      <c r="BB175" s="20"/>
      <c r="BC175" s="210"/>
      <c r="BD175" s="23"/>
      <c r="BE175" s="23"/>
      <c r="BF175" s="20"/>
      <c r="BG175" s="20"/>
      <c r="BH175" s="23"/>
      <c r="BI175" s="23"/>
      <c r="BJ175" s="20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210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0"/>
      <c r="BB176" s="20"/>
      <c r="BC176" s="210"/>
      <c r="BD176" s="23"/>
      <c r="BE176" s="23"/>
      <c r="BF176" s="20"/>
      <c r="BG176" s="20"/>
      <c r="BH176" s="23"/>
      <c r="BI176" s="23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210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0"/>
      <c r="BB177" s="20"/>
      <c r="BC177" s="210"/>
      <c r="BD177" s="23"/>
      <c r="BE177" s="23"/>
      <c r="BF177" s="20"/>
      <c r="BG177" s="20"/>
      <c r="BH177" s="23"/>
      <c r="BI177" s="23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210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0"/>
      <c r="BD178" s="21"/>
      <c r="BE178" s="21"/>
      <c r="BF178" s="20"/>
      <c r="BG178" s="20"/>
      <c r="BH178" s="23"/>
      <c r="BI178" s="23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1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210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0"/>
      <c r="BD179" s="23"/>
      <c r="BE179" s="23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75"/>
      <c r="J180" s="18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210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0"/>
      <c r="BB180" s="21"/>
      <c r="BC180" s="20"/>
      <c r="BD180" s="23"/>
      <c r="BE180" s="23"/>
      <c r="BF180" s="20"/>
      <c r="BG180" s="20"/>
      <c r="BH180" s="23"/>
      <c r="BI180" s="23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97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1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210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0"/>
      <c r="BD181" s="21"/>
      <c r="BE181" s="21"/>
      <c r="BF181" s="20"/>
      <c r="BG181" s="20"/>
      <c r="BH181" s="23"/>
      <c r="BI181" s="20"/>
      <c r="BJ181" s="23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1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10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0"/>
      <c r="BD182" s="182"/>
      <c r="BE182" s="23"/>
      <c r="BF182" s="20"/>
      <c r="BG182" s="20"/>
      <c r="BH182" s="23"/>
      <c r="BI182" s="20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10"/>
      <c r="N183" s="21"/>
      <c r="O183" s="20"/>
      <c r="P183" s="23"/>
      <c r="Q183" s="23"/>
      <c r="R183" s="23"/>
      <c r="S183" s="23"/>
      <c r="T183" s="23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10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0"/>
      <c r="BD183" s="182"/>
      <c r="BE183" s="23"/>
      <c r="BF183" s="20"/>
      <c r="BG183" s="20"/>
      <c r="BH183" s="23"/>
      <c r="BI183" s="20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10"/>
      <c r="N184" s="23"/>
      <c r="O184" s="20"/>
      <c r="P184" s="23"/>
      <c r="Q184" s="23"/>
      <c r="R184" s="23"/>
      <c r="S184" s="23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10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0"/>
      <c r="BD184" s="182"/>
      <c r="BE184" s="23"/>
      <c r="BF184" s="20"/>
      <c r="BG184" s="20"/>
      <c r="BH184" s="23"/>
      <c r="BI184" s="20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71.7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210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0"/>
      <c r="BB185" s="21"/>
      <c r="BC185" s="20"/>
      <c r="BD185" s="23"/>
      <c r="BE185" s="23"/>
      <c r="BF185" s="20"/>
      <c r="BG185" s="20"/>
      <c r="BH185" s="23"/>
      <c r="BI185" s="23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97.2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210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0"/>
      <c r="BD186" s="21"/>
      <c r="BE186" s="21"/>
      <c r="BF186" s="20"/>
      <c r="BG186" s="20"/>
      <c r="BH186" s="23"/>
      <c r="BI186" s="20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1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210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0"/>
      <c r="BD187" s="182"/>
      <c r="BE187" s="23"/>
      <c r="BF187" s="20"/>
      <c r="BG187" s="20"/>
      <c r="BH187" s="23"/>
      <c r="BI187" s="20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1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0"/>
      <c r="BD188" s="21"/>
      <c r="BE188" s="21"/>
      <c r="BF188" s="20"/>
      <c r="BG188" s="20"/>
      <c r="BH188" s="23"/>
      <c r="BI188" s="20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1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1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0"/>
      <c r="BD189" s="181"/>
      <c r="BE189" s="21"/>
      <c r="BF189" s="20"/>
      <c r="BG189" s="20"/>
      <c r="BH189" s="23"/>
      <c r="BI189" s="20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1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0"/>
      <c r="BD190" s="21"/>
      <c r="BE190" s="21"/>
      <c r="BF190" s="20"/>
      <c r="BG190" s="20"/>
      <c r="BH190" s="23"/>
      <c r="BI190" s="20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1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1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0"/>
      <c r="BD191" s="182"/>
      <c r="BE191" s="23"/>
      <c r="BF191" s="20"/>
      <c r="BG191" s="20"/>
      <c r="BH191" s="23"/>
      <c r="BI191" s="20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252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3"/>
      <c r="AI192" s="23"/>
      <c r="AJ192" s="21"/>
      <c r="AK192" s="210"/>
      <c r="AL192" s="23"/>
      <c r="AM192" s="23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0"/>
      <c r="BD192" s="21"/>
      <c r="BE192" s="20"/>
      <c r="BF192" s="20"/>
      <c r="BG192" s="20"/>
      <c r="BH192" s="23"/>
      <c r="BI192" s="20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1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3"/>
      <c r="AI193" s="23"/>
      <c r="AJ193" s="21"/>
      <c r="AK193" s="210"/>
      <c r="AL193" s="23"/>
      <c r="AM193" s="23"/>
      <c r="AN193" s="21"/>
      <c r="AO193" s="21"/>
      <c r="AP193" s="21"/>
      <c r="AQ193" s="21"/>
      <c r="AR193" s="21"/>
      <c r="AS193" s="18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0"/>
      <c r="BD193" s="181"/>
      <c r="BE193" s="21"/>
      <c r="BF193" s="20"/>
      <c r="BG193" s="20"/>
      <c r="BH193" s="23"/>
      <c r="BI193" s="20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2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3"/>
      <c r="AI194" s="23"/>
      <c r="AJ194" s="21"/>
      <c r="AK194" s="210"/>
      <c r="AL194" s="23"/>
      <c r="AM194" s="23"/>
      <c r="AN194" s="21"/>
      <c r="AO194" s="21"/>
      <c r="AP194" s="21"/>
      <c r="AQ194" s="21"/>
      <c r="AR194" s="21"/>
      <c r="AS194" s="18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0"/>
      <c r="BD194" s="210"/>
      <c r="BE194" s="20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209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3"/>
      <c r="O195" s="23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3"/>
      <c r="AI195" s="20"/>
      <c r="AJ195" s="21"/>
      <c r="AK195" s="210"/>
      <c r="AL195" s="23"/>
      <c r="AM195" s="20"/>
      <c r="AN195" s="21"/>
      <c r="AO195" s="20"/>
      <c r="AP195" s="23"/>
      <c r="AQ195" s="20"/>
      <c r="AR195" s="21"/>
      <c r="AS195" s="210"/>
      <c r="AT195" s="23"/>
      <c r="AU195" s="21"/>
      <c r="AV195" s="21"/>
      <c r="AW195" s="21"/>
      <c r="AX195" s="21"/>
      <c r="AY195" s="21"/>
      <c r="AZ195" s="21"/>
      <c r="BA195" s="21"/>
      <c r="BB195" s="21"/>
      <c r="BC195" s="20"/>
      <c r="BD195" s="21"/>
      <c r="BE195" s="21"/>
      <c r="BF195" s="20"/>
      <c r="BG195" s="20"/>
      <c r="BH195" s="23"/>
      <c r="BI195" s="20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36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10"/>
      <c r="AL196" s="20"/>
      <c r="AM196" s="20"/>
      <c r="AN196" s="21"/>
      <c r="AO196" s="21"/>
      <c r="AP196" s="21"/>
      <c r="AQ196" s="21"/>
      <c r="AR196" s="21"/>
      <c r="AS196" s="18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0"/>
      <c r="BD196" s="181"/>
      <c r="BE196" s="21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3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10"/>
      <c r="AL197" s="20"/>
      <c r="AM197" s="20"/>
      <c r="AN197" s="21"/>
      <c r="AO197" s="21"/>
      <c r="AP197" s="21"/>
      <c r="AQ197" s="21"/>
      <c r="AR197" s="21"/>
      <c r="AS197" s="18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0"/>
      <c r="BD197" s="181"/>
      <c r="BE197" s="21"/>
      <c r="BF197" s="20"/>
      <c r="BG197" s="20"/>
      <c r="BH197" s="23"/>
      <c r="BI197" s="20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0"/>
      <c r="O198" s="20"/>
      <c r="P198" s="20"/>
      <c r="Q198" s="20"/>
      <c r="R198" s="20"/>
      <c r="S198" s="20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10"/>
      <c r="AL198" s="20"/>
      <c r="AM198" s="20"/>
      <c r="AN198" s="21"/>
      <c r="AO198" s="21"/>
      <c r="AP198" s="21"/>
      <c r="AQ198" s="21"/>
      <c r="AR198" s="21"/>
      <c r="AS198" s="18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0"/>
      <c r="BD198" s="181"/>
      <c r="BE198" s="21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10"/>
      <c r="M199" s="20"/>
      <c r="N199" s="23"/>
      <c r="O199" s="20"/>
      <c r="P199" s="20"/>
      <c r="Q199" s="20"/>
      <c r="R199" s="20"/>
      <c r="S199" s="20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10"/>
      <c r="AL199" s="20"/>
      <c r="AM199" s="20"/>
      <c r="AN199" s="21"/>
      <c r="AO199" s="21"/>
      <c r="AP199" s="21"/>
      <c r="AQ199" s="21"/>
      <c r="AR199" s="21"/>
      <c r="AS199" s="18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0"/>
      <c r="BD199" s="181"/>
      <c r="BE199" s="21"/>
      <c r="BF199" s="20"/>
      <c r="BG199" s="20"/>
      <c r="BH199" s="23"/>
      <c r="BI199" s="20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209.2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10"/>
      <c r="AL200" s="20"/>
      <c r="AM200" s="20"/>
      <c r="AN200" s="21"/>
      <c r="AO200" s="21"/>
      <c r="AP200" s="21"/>
      <c r="AQ200" s="21"/>
      <c r="AR200" s="21"/>
      <c r="AS200" s="18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0"/>
      <c r="BD200" s="21"/>
      <c r="BE200" s="20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5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1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10"/>
      <c r="AL201" s="20"/>
      <c r="AM201" s="20"/>
      <c r="AN201" s="21"/>
      <c r="AO201" s="21"/>
      <c r="AP201" s="21"/>
      <c r="AQ201" s="21"/>
      <c r="AR201" s="21"/>
      <c r="AS201" s="18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0"/>
      <c r="BD201" s="210"/>
      <c r="BE201" s="20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249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3"/>
      <c r="O202" s="23"/>
      <c r="P202" s="23"/>
      <c r="Q202" s="23"/>
      <c r="R202" s="23"/>
      <c r="S202" s="23"/>
      <c r="T202" s="23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10"/>
      <c r="AL202" s="20"/>
      <c r="AM202" s="20"/>
      <c r="AN202" s="21"/>
      <c r="AO202" s="21"/>
      <c r="AP202" s="21"/>
      <c r="AQ202" s="21"/>
      <c r="AR202" s="21"/>
      <c r="AS202" s="18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0"/>
      <c r="BD202" s="23"/>
      <c r="BE202" s="23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52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10"/>
      <c r="AL203" s="20"/>
      <c r="AM203" s="20"/>
      <c r="AN203" s="21"/>
      <c r="AO203" s="21"/>
      <c r="AP203" s="21"/>
      <c r="AQ203" s="21"/>
      <c r="AR203" s="21"/>
      <c r="AS203" s="18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0"/>
      <c r="BD203" s="21"/>
      <c r="BE203" s="21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1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10"/>
      <c r="AL204" s="20"/>
      <c r="AM204" s="20"/>
      <c r="AN204" s="21"/>
      <c r="AO204" s="21"/>
      <c r="AP204" s="21"/>
      <c r="AQ204" s="21"/>
      <c r="AR204" s="21"/>
      <c r="AS204" s="18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0"/>
      <c r="BD204" s="210"/>
      <c r="BE204" s="20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9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1"/>
      <c r="AI205" s="20"/>
      <c r="AJ205" s="21"/>
      <c r="AK205" s="210"/>
      <c r="AL205" s="21"/>
      <c r="AM205" s="20"/>
      <c r="AN205" s="21"/>
      <c r="AO205" s="21"/>
      <c r="AP205" s="21"/>
      <c r="AQ205" s="21"/>
      <c r="AR205" s="21"/>
      <c r="AS205" s="210"/>
      <c r="AT205" s="21"/>
      <c r="AU205" s="21"/>
      <c r="AV205" s="21"/>
      <c r="AW205" s="21"/>
      <c r="AX205" s="21"/>
      <c r="AY205" s="21"/>
      <c r="AZ205" s="21"/>
      <c r="BA205" s="20"/>
      <c r="BB205" s="21"/>
      <c r="BC205" s="20"/>
      <c r="BD205" s="21"/>
      <c r="BE205" s="21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29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0"/>
      <c r="O206" s="20"/>
      <c r="P206" s="20"/>
      <c r="Q206" s="20"/>
      <c r="R206" s="20"/>
      <c r="S206" s="20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1"/>
      <c r="AI206" s="20"/>
      <c r="AJ206" s="21"/>
      <c r="AK206" s="210"/>
      <c r="AL206" s="21"/>
      <c r="AM206" s="20"/>
      <c r="AN206" s="21"/>
      <c r="AO206" s="21"/>
      <c r="AP206" s="21"/>
      <c r="AQ206" s="21"/>
      <c r="AR206" s="21"/>
      <c r="AS206" s="210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0"/>
      <c r="BD206" s="21"/>
      <c r="BE206" s="21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210"/>
      <c r="AL207" s="20"/>
      <c r="AM207" s="20"/>
      <c r="AN207" s="21"/>
      <c r="AO207" s="21"/>
      <c r="AP207" s="21"/>
      <c r="AQ207" s="21"/>
      <c r="AR207" s="21"/>
      <c r="AS207" s="210"/>
      <c r="AT207" s="20"/>
      <c r="AU207" s="21"/>
      <c r="AV207" s="21"/>
      <c r="AW207" s="21"/>
      <c r="AX207" s="21"/>
      <c r="AY207" s="21"/>
      <c r="AZ207" s="21"/>
      <c r="BA207" s="21"/>
      <c r="BB207" s="21"/>
      <c r="BC207" s="210"/>
      <c r="BD207" s="23"/>
      <c r="BE207" s="23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210"/>
      <c r="AL208" s="20"/>
      <c r="AM208" s="20"/>
      <c r="AN208" s="21"/>
      <c r="AO208" s="21"/>
      <c r="AP208" s="21"/>
      <c r="AQ208" s="21"/>
      <c r="AR208" s="21"/>
      <c r="AS208" s="210"/>
      <c r="AT208" s="20"/>
      <c r="AU208" s="21"/>
      <c r="AV208" s="21"/>
      <c r="AW208" s="21"/>
      <c r="AX208" s="21"/>
      <c r="AY208" s="21"/>
      <c r="AZ208" s="21"/>
      <c r="BA208" s="21"/>
      <c r="BB208" s="21"/>
      <c r="BC208" s="210"/>
      <c r="BD208" s="21"/>
      <c r="BE208" s="20"/>
      <c r="BF208" s="20"/>
      <c r="BG208" s="20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210"/>
      <c r="AL209" s="20"/>
      <c r="AM209" s="20"/>
      <c r="AN209" s="21"/>
      <c r="AO209" s="21"/>
      <c r="AP209" s="21"/>
      <c r="AQ209" s="21"/>
      <c r="AR209" s="21"/>
      <c r="AS209" s="210"/>
      <c r="AT209" s="20"/>
      <c r="AU209" s="21"/>
      <c r="AV209" s="21"/>
      <c r="AW209" s="21"/>
      <c r="AX209" s="21"/>
      <c r="AY209" s="21"/>
      <c r="AZ209" s="21"/>
      <c r="BA209" s="21"/>
      <c r="BB209" s="21"/>
      <c r="BC209" s="210"/>
      <c r="BD209" s="23"/>
      <c r="BE209" s="23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3"/>
      <c r="AJ210" s="21"/>
      <c r="AK210" s="210"/>
      <c r="AL210" s="20"/>
      <c r="AM210" s="20"/>
      <c r="AN210" s="21"/>
      <c r="AO210" s="21"/>
      <c r="AP210" s="21"/>
      <c r="AQ210" s="21"/>
      <c r="AR210" s="21"/>
      <c r="AS210" s="210"/>
      <c r="AT210" s="20"/>
      <c r="AU210" s="21"/>
      <c r="AV210" s="21"/>
      <c r="AW210" s="21"/>
      <c r="AX210" s="21"/>
      <c r="AY210" s="21"/>
      <c r="AZ210" s="21"/>
      <c r="BA210" s="21"/>
      <c r="BB210" s="21"/>
      <c r="BC210" s="210"/>
      <c r="BD210" s="21"/>
      <c r="BE210" s="20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210"/>
      <c r="AL211" s="20"/>
      <c r="AM211" s="20"/>
      <c r="AN211" s="21"/>
      <c r="AO211" s="21"/>
      <c r="AP211" s="21"/>
      <c r="AQ211" s="21"/>
      <c r="AR211" s="21"/>
      <c r="AS211" s="210"/>
      <c r="AT211" s="20"/>
      <c r="AU211" s="21"/>
      <c r="AV211" s="21"/>
      <c r="AW211" s="21"/>
      <c r="AX211" s="21"/>
      <c r="AY211" s="21"/>
      <c r="AZ211" s="21"/>
      <c r="BA211" s="21"/>
      <c r="BB211" s="21"/>
      <c r="BC211" s="210"/>
      <c r="BD211" s="23"/>
      <c r="BE211" s="23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3"/>
      <c r="AI212" s="23"/>
      <c r="AJ212" s="21"/>
      <c r="AK212" s="210"/>
      <c r="AL212" s="20"/>
      <c r="AM212" s="20"/>
      <c r="AN212" s="21"/>
      <c r="AO212" s="21"/>
      <c r="AP212" s="21"/>
      <c r="AQ212" s="21"/>
      <c r="AR212" s="21"/>
      <c r="AS212" s="210"/>
      <c r="AT212" s="20"/>
      <c r="AU212" s="21"/>
      <c r="AV212" s="21"/>
      <c r="AW212" s="21"/>
      <c r="AX212" s="21"/>
      <c r="AY212" s="21"/>
      <c r="AZ212" s="21"/>
      <c r="BA212" s="21"/>
      <c r="BB212" s="21"/>
      <c r="BC212" s="210"/>
      <c r="BD212" s="21"/>
      <c r="BE212" s="21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210"/>
      <c r="AL213" s="20"/>
      <c r="AM213" s="20"/>
      <c r="AN213" s="21"/>
      <c r="AO213" s="21"/>
      <c r="AP213" s="21"/>
      <c r="AQ213" s="21"/>
      <c r="AR213" s="21"/>
      <c r="AS213" s="210"/>
      <c r="AT213" s="20"/>
      <c r="AU213" s="21"/>
      <c r="AV213" s="21"/>
      <c r="AW213" s="21"/>
      <c r="AX213" s="21"/>
      <c r="AY213" s="21"/>
      <c r="AZ213" s="21"/>
      <c r="BA213" s="21"/>
      <c r="BB213" s="21"/>
      <c r="BC213" s="210"/>
      <c r="BD213" s="23"/>
      <c r="BE213" s="23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249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3"/>
      <c r="O214" s="23"/>
      <c r="P214" s="23"/>
      <c r="Q214" s="23"/>
      <c r="R214" s="23"/>
      <c r="S214" s="23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210"/>
      <c r="AL214" s="23"/>
      <c r="AM214" s="23"/>
      <c r="AN214" s="21"/>
      <c r="AO214" s="21"/>
      <c r="AP214" s="21"/>
      <c r="AQ214" s="21"/>
      <c r="AR214" s="21"/>
      <c r="AS214" s="210"/>
      <c r="AT214" s="23"/>
      <c r="AU214" s="21"/>
      <c r="AV214" s="21"/>
      <c r="AW214" s="21"/>
      <c r="AX214" s="21"/>
      <c r="AY214" s="21"/>
      <c r="AZ214" s="21"/>
      <c r="BA214" s="21"/>
      <c r="BB214" s="21"/>
      <c r="BC214" s="210"/>
      <c r="BD214" s="21"/>
      <c r="BE214" s="20"/>
      <c r="BF214" s="21"/>
      <c r="BG214" s="21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24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3"/>
      <c r="O215" s="23"/>
      <c r="P215" s="23"/>
      <c r="Q215" s="23"/>
      <c r="R215" s="23"/>
      <c r="S215" s="23"/>
      <c r="T215" s="23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3"/>
      <c r="AI215" s="23"/>
      <c r="AJ215" s="21"/>
      <c r="AK215" s="210"/>
      <c r="AL215" s="20"/>
      <c r="AM215" s="20"/>
      <c r="AN215" s="21"/>
      <c r="AO215" s="21"/>
      <c r="AP215" s="21"/>
      <c r="AQ215" s="21"/>
      <c r="AR215" s="21"/>
      <c r="AS215" s="210"/>
      <c r="AT215" s="20"/>
      <c r="AU215" s="21"/>
      <c r="AV215" s="21"/>
      <c r="AW215" s="21"/>
      <c r="AX215" s="21"/>
      <c r="AY215" s="21"/>
      <c r="AZ215" s="21"/>
      <c r="BA215" s="21"/>
      <c r="BB215" s="21"/>
      <c r="BC215" s="210"/>
      <c r="BD215" s="21"/>
      <c r="BE215" s="21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3"/>
      <c r="AI216" s="23"/>
      <c r="AJ216" s="21"/>
      <c r="AK216" s="210"/>
      <c r="AL216" s="20"/>
      <c r="AM216" s="20"/>
      <c r="AN216" s="21"/>
      <c r="AO216" s="21"/>
      <c r="AP216" s="21"/>
      <c r="AQ216" s="21"/>
      <c r="AR216" s="21"/>
      <c r="AS216" s="210"/>
      <c r="AT216" s="20"/>
      <c r="AU216" s="21"/>
      <c r="AV216" s="21"/>
      <c r="AW216" s="21"/>
      <c r="AX216" s="21"/>
      <c r="AY216" s="21"/>
      <c r="AZ216" s="21"/>
      <c r="BA216" s="21"/>
      <c r="BB216" s="21"/>
      <c r="BC216" s="210"/>
      <c r="BD216" s="21"/>
      <c r="BE216" s="21"/>
      <c r="BF216" s="20"/>
      <c r="BG216" s="20"/>
      <c r="BH216" s="23"/>
      <c r="BI216" s="20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3"/>
      <c r="AJ217" s="21"/>
      <c r="AK217" s="210"/>
      <c r="AL217" s="20"/>
      <c r="AM217" s="20"/>
      <c r="AN217" s="21"/>
      <c r="AO217" s="21"/>
      <c r="AP217" s="21"/>
      <c r="AQ217" s="21"/>
      <c r="AR217" s="21"/>
      <c r="AS217" s="210"/>
      <c r="AT217" s="20"/>
      <c r="AU217" s="21"/>
      <c r="AV217" s="21"/>
      <c r="AW217" s="21"/>
      <c r="AX217" s="21"/>
      <c r="AY217" s="21"/>
      <c r="AZ217" s="21"/>
      <c r="BA217" s="21"/>
      <c r="BB217" s="21"/>
      <c r="BC217" s="210"/>
      <c r="BD217" s="21"/>
      <c r="BE217" s="21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3"/>
      <c r="AI218" s="23"/>
      <c r="AJ218" s="21"/>
      <c r="AK218" s="210"/>
      <c r="AL218" s="20"/>
      <c r="AM218" s="20"/>
      <c r="AN218" s="21"/>
      <c r="AO218" s="21"/>
      <c r="AP218" s="21"/>
      <c r="AQ218" s="21"/>
      <c r="AR218" s="21"/>
      <c r="AS218" s="210"/>
      <c r="AT218" s="20"/>
      <c r="AU218" s="21"/>
      <c r="AV218" s="21"/>
      <c r="AW218" s="21"/>
      <c r="AX218" s="21"/>
      <c r="AY218" s="21"/>
      <c r="AZ218" s="21"/>
      <c r="BA218" s="21"/>
      <c r="BB218" s="21"/>
      <c r="BC218" s="210"/>
      <c r="BD218" s="21"/>
      <c r="BE218" s="21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3"/>
      <c r="AI219" s="23"/>
      <c r="AJ219" s="21"/>
      <c r="AK219" s="210"/>
      <c r="AL219" s="20"/>
      <c r="AM219" s="20"/>
      <c r="AN219" s="21"/>
      <c r="AO219" s="21"/>
      <c r="AP219" s="21"/>
      <c r="AQ219" s="21"/>
      <c r="AR219" s="21"/>
      <c r="AS219" s="210"/>
      <c r="AT219" s="20"/>
      <c r="AU219" s="21"/>
      <c r="AV219" s="21"/>
      <c r="AW219" s="21"/>
      <c r="AX219" s="21"/>
      <c r="AY219" s="21"/>
      <c r="AZ219" s="21"/>
      <c r="BA219" s="21"/>
      <c r="BB219" s="21"/>
      <c r="BC219" s="210"/>
      <c r="BD219" s="21"/>
      <c r="BE219" s="21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409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3"/>
      <c r="AI220" s="23"/>
      <c r="AJ220" s="21"/>
      <c r="AK220" s="210"/>
      <c r="AL220" s="20"/>
      <c r="AM220" s="20"/>
      <c r="AN220" s="21"/>
      <c r="AO220" s="21"/>
      <c r="AP220" s="21"/>
      <c r="AQ220" s="21"/>
      <c r="AR220" s="21"/>
      <c r="AS220" s="210"/>
      <c r="AT220" s="20"/>
      <c r="AU220" s="21"/>
      <c r="AV220" s="21"/>
      <c r="AW220" s="21"/>
      <c r="AX220" s="21"/>
      <c r="AY220" s="21"/>
      <c r="AZ220" s="21"/>
      <c r="BA220" s="21"/>
      <c r="BB220" s="21"/>
      <c r="BC220" s="210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237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0"/>
      <c r="BD221" s="21"/>
      <c r="BE221" s="20"/>
      <c r="BF221" s="20"/>
      <c r="BG221" s="20"/>
      <c r="BH221" s="23"/>
      <c r="BI221" s="20"/>
      <c r="BJ221" s="21"/>
      <c r="BK221" s="20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39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0"/>
      <c r="BD222" s="23"/>
      <c r="BE222" s="23"/>
      <c r="BF222" s="20"/>
      <c r="BG222" s="20"/>
      <c r="BH222" s="23"/>
      <c r="BI222" s="20"/>
      <c r="BJ222" s="21"/>
      <c r="BK222" s="20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37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3"/>
      <c r="AI223" s="23"/>
      <c r="AJ223" s="21"/>
      <c r="AK223" s="210"/>
      <c r="AL223" s="23"/>
      <c r="AM223" s="23"/>
      <c r="AN223" s="21"/>
      <c r="AO223" s="21"/>
      <c r="AP223" s="21"/>
      <c r="AQ223" s="21"/>
      <c r="AR223" s="21"/>
      <c r="AS223" s="210"/>
      <c r="AT223" s="23"/>
      <c r="AU223" s="21"/>
      <c r="AV223" s="21"/>
      <c r="AW223" s="21"/>
      <c r="AX223" s="21"/>
      <c r="AY223" s="21"/>
      <c r="AZ223" s="21"/>
      <c r="BA223" s="21"/>
      <c r="BB223" s="21"/>
      <c r="BC223" s="210"/>
      <c r="BD223" s="23"/>
      <c r="BE223" s="20"/>
      <c r="BF223" s="21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22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0"/>
      <c r="BD224" s="23"/>
      <c r="BE224" s="23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0"/>
      <c r="BD225" s="23"/>
      <c r="BE225" s="23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0"/>
      <c r="BD226" s="23"/>
      <c r="BE226" s="23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0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0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25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0"/>
      <c r="BD229" s="21"/>
      <c r="BE229" s="21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55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0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25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0"/>
      <c r="O231" s="20"/>
      <c r="P231" s="21"/>
      <c r="Q231" s="21"/>
      <c r="R231" s="21"/>
      <c r="S231" s="21"/>
      <c r="T231" s="20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0"/>
      <c r="BB231" s="21"/>
      <c r="BC231" s="210"/>
      <c r="BD231" s="21"/>
      <c r="BE231" s="21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62.7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0"/>
      <c r="O232" s="20"/>
      <c r="P232" s="20"/>
      <c r="Q232" s="20"/>
      <c r="R232" s="20"/>
      <c r="S232" s="20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0"/>
      <c r="BD232" s="23"/>
      <c r="BE232" s="23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0"/>
      <c r="BD233" s="23"/>
      <c r="BE233" s="23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294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3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3"/>
      <c r="AI234" s="23"/>
      <c r="AJ234" s="21"/>
      <c r="AK234" s="210"/>
      <c r="AL234" s="23"/>
      <c r="AM234" s="23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0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42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0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0"/>
      <c r="BD235" s="23"/>
      <c r="BE235" s="23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0"/>
      <c r="BD236" s="23"/>
      <c r="BE236" s="23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87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0"/>
      <c r="AP237" s="23"/>
      <c r="AQ237" s="20"/>
      <c r="AR237" s="21"/>
      <c r="AS237" s="21"/>
      <c r="AT237" s="21"/>
      <c r="AU237" s="21"/>
      <c r="AV237" s="21"/>
      <c r="AW237" s="21"/>
      <c r="AX237" s="21"/>
      <c r="AY237" s="21"/>
      <c r="AZ237" s="21"/>
      <c r="BA237" s="20"/>
      <c r="BB237" s="23"/>
      <c r="BC237" s="20"/>
      <c r="BD237" s="23"/>
      <c r="BE237" s="20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0"/>
      <c r="BB238" s="20"/>
      <c r="BC238" s="210"/>
      <c r="BD238" s="182"/>
      <c r="BE238" s="20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0"/>
      <c r="O239" s="20"/>
      <c r="P239" s="20"/>
      <c r="Q239" s="20"/>
      <c r="R239" s="20"/>
      <c r="S239" s="20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0"/>
      <c r="BB239" s="20"/>
      <c r="BC239" s="210"/>
      <c r="BD239" s="182"/>
      <c r="BE239" s="20"/>
      <c r="BF239" s="20"/>
      <c r="BG239" s="20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0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0"/>
      <c r="BD240" s="23"/>
      <c r="BE240" s="23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1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0"/>
      <c r="BD241" s="210"/>
      <c r="BE241" s="20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349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0"/>
      <c r="BD242" s="210"/>
      <c r="BE242" s="20"/>
      <c r="BF242" s="20"/>
      <c r="BG242" s="20"/>
      <c r="BH242" s="23"/>
      <c r="BI242" s="23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67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181"/>
      <c r="AL243" s="21"/>
      <c r="AM243" s="21"/>
      <c r="AN243" s="21"/>
      <c r="AO243" s="21"/>
      <c r="AP243" s="21"/>
      <c r="AQ243" s="21"/>
      <c r="AR243" s="21"/>
      <c r="AS243" s="18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0"/>
      <c r="BD243" s="210"/>
      <c r="BE243" s="20"/>
      <c r="BF243" s="20"/>
      <c r="BG243" s="20"/>
      <c r="BH243" s="23"/>
      <c r="BI243" s="20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409.6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0"/>
      <c r="AJ244" s="21"/>
      <c r="AK244" s="210"/>
      <c r="AL244" s="23"/>
      <c r="AM244" s="20"/>
      <c r="AN244" s="23"/>
      <c r="AO244" s="20"/>
      <c r="AP244" s="21"/>
      <c r="AQ244" s="21"/>
      <c r="AR244" s="21"/>
      <c r="AS244" s="210"/>
      <c r="AT244" s="23"/>
      <c r="AU244" s="21"/>
      <c r="AV244" s="21"/>
      <c r="AW244" s="21"/>
      <c r="AX244" s="21"/>
      <c r="AY244" s="21"/>
      <c r="AZ244" s="21"/>
      <c r="BA244" s="21"/>
      <c r="BB244" s="21"/>
      <c r="BC244" s="210"/>
      <c r="BD244" s="23"/>
      <c r="BE244" s="20"/>
      <c r="BF244" s="23"/>
      <c r="BG244" s="20"/>
      <c r="BH244" s="23"/>
      <c r="BI244" s="20"/>
      <c r="BJ244" s="23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34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0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0"/>
      <c r="AJ245" s="21"/>
      <c r="AK245" s="210"/>
      <c r="AL245" s="20"/>
      <c r="AM245" s="20"/>
      <c r="AN245" s="21"/>
      <c r="AO245" s="21"/>
      <c r="AP245" s="21"/>
      <c r="AQ245" s="21"/>
      <c r="AR245" s="21"/>
      <c r="AS245" s="210"/>
      <c r="AT245" s="20"/>
      <c r="AU245" s="21"/>
      <c r="AV245" s="21"/>
      <c r="AW245" s="21"/>
      <c r="AX245" s="21"/>
      <c r="AY245" s="21"/>
      <c r="AZ245" s="21"/>
      <c r="BA245" s="21"/>
      <c r="BB245" s="21"/>
      <c r="BC245" s="210"/>
      <c r="BD245" s="23"/>
      <c r="BE245" s="20"/>
      <c r="BF245" s="23"/>
      <c r="BG245" s="20"/>
      <c r="BH245" s="23"/>
      <c r="BI245" s="20"/>
      <c r="BJ245" s="23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0"/>
      <c r="AJ246" s="21"/>
      <c r="AK246" s="210"/>
      <c r="AL246" s="20"/>
      <c r="AM246" s="20"/>
      <c r="AN246" s="21"/>
      <c r="AO246" s="21"/>
      <c r="AP246" s="21"/>
      <c r="AQ246" s="21"/>
      <c r="AR246" s="21"/>
      <c r="AS246" s="210"/>
      <c r="AT246" s="20"/>
      <c r="AU246" s="21"/>
      <c r="AV246" s="21"/>
      <c r="AW246" s="21"/>
      <c r="AX246" s="21"/>
      <c r="AY246" s="21"/>
      <c r="AZ246" s="21"/>
      <c r="BA246" s="21"/>
      <c r="BB246" s="21"/>
      <c r="BC246" s="210"/>
      <c r="BD246" s="23"/>
      <c r="BE246" s="20"/>
      <c r="BF246" s="23"/>
      <c r="BG246" s="20"/>
      <c r="BH246" s="23"/>
      <c r="BI246" s="20"/>
      <c r="BJ246" s="23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0"/>
      <c r="O247" s="20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3"/>
      <c r="AI247" s="20"/>
      <c r="AJ247" s="21"/>
      <c r="AK247" s="210"/>
      <c r="AL247" s="20"/>
      <c r="AM247" s="20"/>
      <c r="AN247" s="21"/>
      <c r="AO247" s="21"/>
      <c r="AP247" s="21"/>
      <c r="AQ247" s="21"/>
      <c r="AR247" s="21"/>
      <c r="AS247" s="210"/>
      <c r="AT247" s="20"/>
      <c r="AU247" s="21"/>
      <c r="AV247" s="21"/>
      <c r="AW247" s="21"/>
      <c r="AX247" s="21"/>
      <c r="AY247" s="21"/>
      <c r="AZ247" s="21"/>
      <c r="BA247" s="21"/>
      <c r="BB247" s="21"/>
      <c r="BC247" s="210"/>
      <c r="BD247" s="23"/>
      <c r="BE247" s="20"/>
      <c r="BF247" s="23"/>
      <c r="BG247" s="20"/>
      <c r="BH247" s="23"/>
      <c r="BI247" s="20"/>
      <c r="BJ247" s="23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0"/>
      <c r="P248" s="20"/>
      <c r="Q248" s="20"/>
      <c r="R248" s="20"/>
      <c r="S248" s="20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0"/>
      <c r="AJ248" s="21"/>
      <c r="AK248" s="210"/>
      <c r="AL248" s="20"/>
      <c r="AM248" s="20"/>
      <c r="AN248" s="21"/>
      <c r="AO248" s="21"/>
      <c r="AP248" s="21"/>
      <c r="AQ248" s="21"/>
      <c r="AR248" s="21"/>
      <c r="AS248" s="210"/>
      <c r="AT248" s="20"/>
      <c r="AU248" s="21"/>
      <c r="AV248" s="21"/>
      <c r="AW248" s="21"/>
      <c r="AX248" s="21"/>
      <c r="AY248" s="21"/>
      <c r="AZ248" s="21"/>
      <c r="BA248" s="21"/>
      <c r="BB248" s="21"/>
      <c r="BC248" s="210"/>
      <c r="BD248" s="23"/>
      <c r="BE248" s="20"/>
      <c r="BF248" s="23"/>
      <c r="BG248" s="20"/>
      <c r="BH248" s="23"/>
      <c r="BI248" s="20"/>
      <c r="BJ248" s="23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0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3"/>
      <c r="AI249" s="20"/>
      <c r="AJ249" s="21"/>
      <c r="AK249" s="210"/>
      <c r="AL249" s="20"/>
      <c r="AM249" s="20"/>
      <c r="AN249" s="21"/>
      <c r="AO249" s="21"/>
      <c r="AP249" s="21"/>
      <c r="AQ249" s="21"/>
      <c r="AR249" s="21"/>
      <c r="AS249" s="210"/>
      <c r="AT249" s="20"/>
      <c r="AU249" s="21"/>
      <c r="AV249" s="21"/>
      <c r="AW249" s="21"/>
      <c r="AX249" s="21"/>
      <c r="AY249" s="21"/>
      <c r="AZ249" s="21"/>
      <c r="BA249" s="21"/>
      <c r="BB249" s="21"/>
      <c r="BC249" s="210"/>
      <c r="BD249" s="23"/>
      <c r="BE249" s="20"/>
      <c r="BF249" s="23"/>
      <c r="BG249" s="20"/>
      <c r="BH249" s="23"/>
      <c r="BI249" s="20"/>
      <c r="BJ249" s="23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409.6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0"/>
      <c r="AH250" s="23"/>
      <c r="AI250" s="23"/>
      <c r="AJ250" s="21"/>
      <c r="AK250" s="210"/>
      <c r="AL250" s="23"/>
      <c r="AM250" s="23"/>
      <c r="AN250" s="21"/>
      <c r="AO250" s="21"/>
      <c r="AP250" s="21"/>
      <c r="AQ250" s="21"/>
      <c r="AR250" s="21"/>
      <c r="AS250" s="210"/>
      <c r="AT250" s="23"/>
      <c r="AU250" s="21"/>
      <c r="AV250" s="21"/>
      <c r="AW250" s="21"/>
      <c r="AX250" s="21"/>
      <c r="AY250" s="21"/>
      <c r="AZ250" s="21"/>
      <c r="BA250" s="21"/>
      <c r="BB250" s="21"/>
      <c r="BC250" s="210"/>
      <c r="BD250" s="23"/>
      <c r="BE250" s="23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34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0"/>
      <c r="BD251" s="210"/>
      <c r="BE251" s="20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0"/>
      <c r="BD252" s="210"/>
      <c r="BE252" s="20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0"/>
      <c r="P253" s="20"/>
      <c r="Q253" s="20"/>
      <c r="R253" s="20"/>
      <c r="S253" s="20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0"/>
      <c r="BD253" s="210"/>
      <c r="BE253" s="20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0"/>
      <c r="BD254" s="210"/>
      <c r="BE254" s="20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409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0"/>
      <c r="AJ255" s="23"/>
      <c r="AK255" s="20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0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13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0"/>
      <c r="O256" s="20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0"/>
      <c r="BD256" s="210"/>
      <c r="BE256" s="20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0"/>
      <c r="BD257" s="210"/>
      <c r="BE257" s="20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409.6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0"/>
      <c r="BD258" s="23"/>
      <c r="BE258" s="23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69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0"/>
      <c r="BD259" s="210"/>
      <c r="BE259" s="20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62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0"/>
      <c r="BD260" s="210"/>
      <c r="BE260" s="20"/>
      <c r="BF260" s="20"/>
      <c r="BG260" s="20"/>
      <c r="BH260" s="23"/>
      <c r="BI260" s="20"/>
      <c r="BJ260" s="23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0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0"/>
      <c r="BD261" s="210"/>
      <c r="BE261" s="20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409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0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154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0"/>
      <c r="BD263" s="210"/>
      <c r="BE263" s="20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86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0"/>
      <c r="BD264" s="210"/>
      <c r="BE264" s="20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77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0"/>
      <c r="BD265" s="23"/>
      <c r="BE265" s="23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0"/>
      <c r="BD266" s="182"/>
      <c r="BE266" s="23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244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183"/>
      <c r="BD267" s="23"/>
      <c r="BE267" s="23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0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0"/>
      <c r="BD268" s="182"/>
      <c r="BE268" s="23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231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0"/>
      <c r="BD269" s="23"/>
      <c r="BE269" s="23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0"/>
      <c r="O270" s="20"/>
      <c r="P270" s="20"/>
      <c r="Q270" s="21"/>
      <c r="R270" s="20"/>
      <c r="S270" s="21"/>
      <c r="T270" s="20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0"/>
      <c r="AP270" s="20"/>
      <c r="AQ270" s="20"/>
      <c r="AR270" s="21"/>
      <c r="AS270" s="21"/>
      <c r="AT270" s="21"/>
      <c r="AU270" s="21"/>
      <c r="AV270" s="21"/>
      <c r="AW270" s="21"/>
      <c r="AX270" s="21"/>
      <c r="AY270" s="21"/>
      <c r="AZ270" s="21"/>
      <c r="BA270" s="20"/>
      <c r="BB270" s="20"/>
      <c r="BC270" s="20"/>
      <c r="BD270" s="210"/>
      <c r="BE270" s="20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59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0"/>
      <c r="O271" s="20"/>
      <c r="P271" s="20"/>
      <c r="Q271" s="21"/>
      <c r="R271" s="20"/>
      <c r="S271" s="21"/>
      <c r="T271" s="20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0"/>
      <c r="BD271" s="210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0"/>
      <c r="BD272" s="210"/>
      <c r="BE272" s="20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408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0"/>
      <c r="AI273" s="20"/>
      <c r="AJ273" s="21"/>
      <c r="AK273" s="210"/>
      <c r="AL273" s="21"/>
      <c r="AM273" s="20"/>
      <c r="AN273" s="21"/>
      <c r="AO273" s="20"/>
      <c r="AP273" s="21"/>
      <c r="AQ273" s="21"/>
      <c r="AR273" s="21"/>
      <c r="AS273" s="210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0"/>
      <c r="BD273" s="21"/>
      <c r="BE273" s="20"/>
      <c r="BF273" s="20"/>
      <c r="BG273" s="20"/>
      <c r="BH273" s="23"/>
      <c r="BI273" s="20"/>
      <c r="BJ273" s="20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13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0"/>
      <c r="O274" s="20"/>
      <c r="P274" s="21"/>
      <c r="Q274" s="21"/>
      <c r="R274" s="21"/>
      <c r="S274" s="21"/>
      <c r="T274" s="20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18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0"/>
      <c r="BD274" s="210"/>
      <c r="BE274" s="20"/>
      <c r="BF274" s="20"/>
      <c r="BG274" s="20"/>
      <c r="BH274" s="23"/>
      <c r="BI274" s="20"/>
      <c r="BJ274" s="20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18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0"/>
      <c r="BD275" s="210"/>
      <c r="BE275" s="20"/>
      <c r="BF275" s="20"/>
      <c r="BG275" s="20"/>
      <c r="BH275" s="23"/>
      <c r="BI275" s="20"/>
      <c r="BJ275" s="20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18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0"/>
      <c r="BD276" s="210"/>
      <c r="BE276" s="20"/>
      <c r="BF276" s="20"/>
      <c r="BG276" s="20"/>
      <c r="BH276" s="23"/>
      <c r="BI276" s="20"/>
      <c r="BJ276" s="20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18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0"/>
      <c r="BD277" s="210"/>
      <c r="BE277" s="20"/>
      <c r="BF277" s="20"/>
      <c r="BG277" s="20"/>
      <c r="BH277" s="23"/>
      <c r="BI277" s="20"/>
      <c r="BJ277" s="20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18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0"/>
      <c r="BD278" s="210"/>
      <c r="BE278" s="20"/>
      <c r="BF278" s="20"/>
      <c r="BG278" s="20"/>
      <c r="BH278" s="23"/>
      <c r="BI278" s="20"/>
      <c r="BJ278" s="20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282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0"/>
      <c r="AH279" s="21"/>
      <c r="AI279" s="20"/>
      <c r="AJ279" s="21"/>
      <c r="AK279" s="210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0"/>
      <c r="BB279" s="20"/>
      <c r="BC279" s="20"/>
      <c r="BD279" s="23"/>
      <c r="BE279" s="23"/>
      <c r="BF279" s="20"/>
      <c r="BG279" s="20"/>
      <c r="BH279" s="21"/>
      <c r="BI279" s="20"/>
      <c r="BJ279" s="23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137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0"/>
      <c r="BD280" s="23"/>
      <c r="BE280" s="23"/>
      <c r="BF280" s="20"/>
      <c r="BG280" s="20"/>
      <c r="BH280" s="23"/>
      <c r="BI280" s="20"/>
      <c r="BJ280" s="23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122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0"/>
      <c r="BD281" s="23"/>
      <c r="BE281" s="23"/>
      <c r="BF281" s="20"/>
      <c r="BG281" s="20"/>
      <c r="BH281" s="23"/>
      <c r="BI281" s="20"/>
      <c r="BJ281" s="23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9"/>
      <c r="M282" s="20"/>
      <c r="N282" s="20"/>
      <c r="O282" s="20"/>
      <c r="P282" s="20"/>
      <c r="Q282" s="20"/>
      <c r="R282" s="20"/>
      <c r="S282" s="20"/>
      <c r="T282" s="20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0"/>
      <c r="BD282" s="23"/>
      <c r="BE282" s="23"/>
      <c r="BF282" s="20"/>
      <c r="BG282" s="20"/>
      <c r="BH282" s="23"/>
      <c r="BI282" s="20"/>
      <c r="BJ282" s="23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0"/>
      <c r="BD283" s="23"/>
      <c r="BE283" s="23"/>
      <c r="BF283" s="20"/>
      <c r="BG283" s="20"/>
      <c r="BH283" s="23"/>
      <c r="BI283" s="20"/>
      <c r="BJ283" s="23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184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0"/>
      <c r="BD284" s="21"/>
      <c r="BE284" s="21"/>
      <c r="BF284" s="20"/>
      <c r="BG284" s="20"/>
      <c r="BH284" s="23"/>
      <c r="BI284" s="20"/>
      <c r="BJ284" s="23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0"/>
      <c r="BD285" s="23"/>
      <c r="BE285" s="23"/>
      <c r="BF285" s="20"/>
      <c r="BG285" s="20"/>
      <c r="BH285" s="23"/>
      <c r="BI285" s="20"/>
      <c r="BJ285" s="23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409.6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0"/>
      <c r="BD286" s="23"/>
      <c r="BE286" s="23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204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0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0"/>
      <c r="BD287" s="20"/>
      <c r="BE287" s="20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201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181"/>
      <c r="AL288" s="21"/>
      <c r="AM288" s="21"/>
      <c r="AN288" s="21"/>
      <c r="AO288" s="21"/>
      <c r="AP288" s="21"/>
      <c r="AQ288" s="21"/>
      <c r="AR288" s="21"/>
      <c r="AS288" s="181"/>
      <c r="AT288" s="21"/>
      <c r="AU288" s="181"/>
      <c r="AV288" s="21"/>
      <c r="AW288" s="21"/>
      <c r="AX288" s="21"/>
      <c r="AY288" s="21"/>
      <c r="AZ288" s="21"/>
      <c r="BA288" s="21"/>
      <c r="BB288" s="21"/>
      <c r="BC288" s="210"/>
      <c r="BD288" s="23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409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0"/>
      <c r="AH289" s="21"/>
      <c r="AI289" s="21"/>
      <c r="AJ289" s="21"/>
      <c r="AK289" s="210"/>
      <c r="AL289" s="21"/>
      <c r="AM289" s="20"/>
      <c r="AN289" s="21"/>
      <c r="AO289" s="21"/>
      <c r="AP289" s="21"/>
      <c r="AQ289" s="21"/>
      <c r="AR289" s="21"/>
      <c r="AS289" s="210"/>
      <c r="AT289" s="21"/>
      <c r="AU289" s="181"/>
      <c r="AV289" s="21"/>
      <c r="AW289" s="21"/>
      <c r="AX289" s="21"/>
      <c r="AY289" s="21"/>
      <c r="AZ289" s="21"/>
      <c r="BA289" s="21"/>
      <c r="BB289" s="21"/>
      <c r="BC289" s="210"/>
      <c r="BD289" s="21"/>
      <c r="BE289" s="21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152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181"/>
      <c r="AL290" s="21"/>
      <c r="AM290" s="21"/>
      <c r="AN290" s="21"/>
      <c r="AO290" s="21"/>
      <c r="AP290" s="21"/>
      <c r="AQ290" s="21"/>
      <c r="AR290" s="21"/>
      <c r="AS290" s="181"/>
      <c r="AT290" s="21"/>
      <c r="AU290" s="181"/>
      <c r="AV290" s="21"/>
      <c r="AW290" s="21"/>
      <c r="AX290" s="21"/>
      <c r="AY290" s="21"/>
      <c r="AZ290" s="21"/>
      <c r="BA290" s="21"/>
      <c r="BB290" s="21"/>
      <c r="BC290" s="210"/>
      <c r="BD290" s="182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181"/>
      <c r="AL291" s="21"/>
      <c r="AM291" s="21"/>
      <c r="AN291" s="21"/>
      <c r="AO291" s="21"/>
      <c r="AP291" s="21"/>
      <c r="AQ291" s="21"/>
      <c r="AR291" s="21"/>
      <c r="AS291" s="181"/>
      <c r="AT291" s="21"/>
      <c r="AU291" s="181"/>
      <c r="AV291" s="21"/>
      <c r="AW291" s="21"/>
      <c r="AX291" s="21"/>
      <c r="AY291" s="21"/>
      <c r="AZ291" s="21"/>
      <c r="BA291" s="21"/>
      <c r="BB291" s="21"/>
      <c r="BC291" s="210"/>
      <c r="BD291" s="182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181"/>
      <c r="AL292" s="21"/>
      <c r="AM292" s="21"/>
      <c r="AN292" s="21"/>
      <c r="AO292" s="21"/>
      <c r="AP292" s="21"/>
      <c r="AQ292" s="21"/>
      <c r="AR292" s="21"/>
      <c r="AS292" s="181"/>
      <c r="AT292" s="21"/>
      <c r="AU292" s="181"/>
      <c r="AV292" s="21"/>
      <c r="AW292" s="21"/>
      <c r="AX292" s="21"/>
      <c r="AY292" s="21"/>
      <c r="AZ292" s="21"/>
      <c r="BA292" s="21"/>
      <c r="BB292" s="21"/>
      <c r="BC292" s="210"/>
      <c r="BD292" s="182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181"/>
      <c r="AL293" s="21"/>
      <c r="AM293" s="21"/>
      <c r="AN293" s="21"/>
      <c r="AO293" s="21"/>
      <c r="AP293" s="21"/>
      <c r="AQ293" s="21"/>
      <c r="AR293" s="21"/>
      <c r="AS293" s="181"/>
      <c r="AT293" s="21"/>
      <c r="AU293" s="181"/>
      <c r="AV293" s="21"/>
      <c r="AW293" s="21"/>
      <c r="AX293" s="21"/>
      <c r="AY293" s="21"/>
      <c r="AZ293" s="21"/>
      <c r="BA293" s="21"/>
      <c r="BB293" s="21"/>
      <c r="BC293" s="210"/>
      <c r="BD293" s="182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181"/>
      <c r="AL294" s="21"/>
      <c r="AM294" s="21"/>
      <c r="AN294" s="21"/>
      <c r="AO294" s="21"/>
      <c r="AP294" s="21"/>
      <c r="AQ294" s="21"/>
      <c r="AR294" s="21"/>
      <c r="AS294" s="181"/>
      <c r="AT294" s="21"/>
      <c r="AU294" s="181"/>
      <c r="AV294" s="21"/>
      <c r="AW294" s="21"/>
      <c r="AX294" s="21"/>
      <c r="AY294" s="21"/>
      <c r="AZ294" s="21"/>
      <c r="BA294" s="21"/>
      <c r="BB294" s="21"/>
      <c r="BC294" s="210"/>
      <c r="BD294" s="182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409.6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0"/>
      <c r="AH295" s="21"/>
      <c r="AI295" s="21"/>
      <c r="AJ295" s="21"/>
      <c r="AK295" s="210"/>
      <c r="AL295" s="21"/>
      <c r="AM295" s="21"/>
      <c r="AN295" s="21"/>
      <c r="AO295" s="21"/>
      <c r="AP295" s="21"/>
      <c r="AQ295" s="21"/>
      <c r="AR295" s="21"/>
      <c r="AS295" s="210"/>
      <c r="AT295" s="21"/>
      <c r="AU295" s="210"/>
      <c r="AV295" s="23"/>
      <c r="AW295" s="21"/>
      <c r="AX295" s="21"/>
      <c r="AY295" s="21"/>
      <c r="AZ295" s="21"/>
      <c r="BA295" s="21"/>
      <c r="BB295" s="21"/>
      <c r="BC295" s="210"/>
      <c r="BD295" s="21"/>
      <c r="BE295" s="21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152.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0"/>
      <c r="AH296" s="23"/>
      <c r="AI296" s="20"/>
      <c r="AJ296" s="21"/>
      <c r="AK296" s="210"/>
      <c r="AL296" s="23"/>
      <c r="AM296" s="20"/>
      <c r="AN296" s="21"/>
      <c r="AO296" s="21"/>
      <c r="AP296" s="21"/>
      <c r="AQ296" s="21"/>
      <c r="AR296" s="21"/>
      <c r="AS296" s="210"/>
      <c r="AT296" s="23"/>
      <c r="AU296" s="210"/>
      <c r="AV296" s="23"/>
      <c r="AW296" s="21"/>
      <c r="AX296" s="21"/>
      <c r="AY296" s="21"/>
      <c r="AZ296" s="21"/>
      <c r="BA296" s="21"/>
      <c r="BB296" s="21"/>
      <c r="BC296" s="210"/>
      <c r="BD296" s="23"/>
      <c r="BE296" s="23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0"/>
      <c r="AH297" s="23"/>
      <c r="AI297" s="20"/>
      <c r="AJ297" s="21"/>
      <c r="AK297" s="210"/>
      <c r="AL297" s="23"/>
      <c r="AM297" s="20"/>
      <c r="AN297" s="21"/>
      <c r="AO297" s="21"/>
      <c r="AP297" s="21"/>
      <c r="AQ297" s="21"/>
      <c r="AR297" s="21"/>
      <c r="AS297" s="210"/>
      <c r="AT297" s="23"/>
      <c r="AU297" s="210"/>
      <c r="AV297" s="23"/>
      <c r="AW297" s="21"/>
      <c r="AX297" s="21"/>
      <c r="AY297" s="21"/>
      <c r="AZ297" s="21"/>
      <c r="BA297" s="21"/>
      <c r="BB297" s="21"/>
      <c r="BC297" s="210"/>
      <c r="BD297" s="23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0"/>
      <c r="AH298" s="23"/>
      <c r="AI298" s="20"/>
      <c r="AJ298" s="21"/>
      <c r="AK298" s="210"/>
      <c r="AL298" s="23"/>
      <c r="AM298" s="20"/>
      <c r="AN298" s="21"/>
      <c r="AO298" s="21"/>
      <c r="AP298" s="21"/>
      <c r="AQ298" s="21"/>
      <c r="AR298" s="21"/>
      <c r="AS298" s="210"/>
      <c r="AT298" s="23"/>
      <c r="AU298" s="210"/>
      <c r="AV298" s="23"/>
      <c r="AW298" s="21"/>
      <c r="AX298" s="21"/>
      <c r="AY298" s="21"/>
      <c r="AZ298" s="21"/>
      <c r="BA298" s="21"/>
      <c r="BB298" s="21"/>
      <c r="BC298" s="210"/>
      <c r="BD298" s="23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0"/>
      <c r="AH299" s="23"/>
      <c r="AI299" s="20"/>
      <c r="AJ299" s="21"/>
      <c r="AK299" s="210"/>
      <c r="AL299" s="23"/>
      <c r="AM299" s="20"/>
      <c r="AN299" s="21"/>
      <c r="AO299" s="21"/>
      <c r="AP299" s="21"/>
      <c r="AQ299" s="21"/>
      <c r="AR299" s="21"/>
      <c r="AS299" s="210"/>
      <c r="AT299" s="23"/>
      <c r="AU299" s="210"/>
      <c r="AV299" s="23"/>
      <c r="AW299" s="21"/>
      <c r="AX299" s="21"/>
      <c r="AY299" s="21"/>
      <c r="AZ299" s="21"/>
      <c r="BA299" s="21"/>
      <c r="BB299" s="21"/>
      <c r="BC299" s="210"/>
      <c r="BD299" s="23"/>
      <c r="BE299" s="23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349.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3"/>
      <c r="O300" s="20"/>
      <c r="P300" s="23"/>
      <c r="Q300" s="23"/>
      <c r="R300" s="23"/>
      <c r="S300" s="23"/>
      <c r="T300" s="23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0"/>
      <c r="AH300" s="23"/>
      <c r="AI300" s="23"/>
      <c r="AJ300" s="21"/>
      <c r="AK300" s="210"/>
      <c r="AL300" s="20"/>
      <c r="AM300" s="20"/>
      <c r="AN300" s="21"/>
      <c r="AO300" s="21"/>
      <c r="AP300" s="21"/>
      <c r="AQ300" s="21"/>
      <c r="AR300" s="21"/>
      <c r="AS300" s="210"/>
      <c r="AT300" s="23"/>
      <c r="AU300" s="210"/>
      <c r="AV300" s="20"/>
      <c r="AW300" s="21"/>
      <c r="AX300" s="21"/>
      <c r="AY300" s="21"/>
      <c r="AZ300" s="21"/>
      <c r="BA300" s="21"/>
      <c r="BB300" s="21"/>
      <c r="BC300" s="210"/>
      <c r="BD300" s="23"/>
      <c r="BE300" s="23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237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0"/>
      <c r="O301" s="20"/>
      <c r="P301" s="23"/>
      <c r="Q301" s="23"/>
      <c r="R301" s="20"/>
      <c r="S301" s="23"/>
      <c r="T301" s="23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0"/>
      <c r="BD301" s="182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409.6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3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0"/>
      <c r="BB302" s="20"/>
      <c r="BC302" s="210"/>
      <c r="BD302" s="23"/>
      <c r="BE302" s="23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80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0"/>
      <c r="BD303" s="21"/>
      <c r="BE303" s="21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0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0"/>
      <c r="BD305" s="21"/>
      <c r="BE305" s="20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0"/>
      <c r="BD306" s="182"/>
      <c r="BE306" s="23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409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0"/>
      <c r="BD307" s="21"/>
      <c r="BE307" s="21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44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0"/>
      <c r="BD308" s="182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336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3"/>
      <c r="O309" s="20"/>
      <c r="P309" s="23"/>
      <c r="Q309" s="23"/>
      <c r="R309" s="23"/>
      <c r="S309" s="23"/>
      <c r="T309" s="23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0"/>
      <c r="BD309" s="182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2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0"/>
      <c r="BB310" s="20"/>
      <c r="BC310" s="20"/>
      <c r="BD310" s="182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0"/>
      <c r="BD311" s="182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229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0"/>
      <c r="BD312" s="21"/>
      <c r="BE312" s="21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181"/>
      <c r="AL313" s="21"/>
      <c r="AM313" s="21"/>
      <c r="AN313" s="21"/>
      <c r="AO313" s="21"/>
      <c r="AP313" s="21"/>
      <c r="AQ313" s="21"/>
      <c r="AR313" s="21"/>
      <c r="AS313" s="18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0"/>
      <c r="BD313" s="182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249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0"/>
      <c r="AH314" s="23"/>
      <c r="AI314" s="23"/>
      <c r="AJ314" s="21"/>
      <c r="AK314" s="210"/>
      <c r="AL314" s="23"/>
      <c r="AM314" s="20"/>
      <c r="AN314" s="21"/>
      <c r="AO314" s="21"/>
      <c r="AP314" s="21"/>
      <c r="AQ314" s="21"/>
      <c r="AR314" s="21"/>
      <c r="AS314" s="210"/>
      <c r="AT314" s="23"/>
      <c r="AU314" s="21"/>
      <c r="AV314" s="21"/>
      <c r="AW314" s="21"/>
      <c r="AX314" s="21"/>
      <c r="AY314" s="21"/>
      <c r="AZ314" s="21"/>
      <c r="BA314" s="21"/>
      <c r="BB314" s="21"/>
      <c r="BC314" s="210"/>
      <c r="BD314" s="21"/>
      <c r="BE314" s="21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0"/>
      <c r="AH315" s="23"/>
      <c r="AI315" s="23"/>
      <c r="AJ315" s="21"/>
      <c r="AK315" s="210"/>
      <c r="AL315" s="23"/>
      <c r="AM315" s="20"/>
      <c r="AN315" s="21"/>
      <c r="AO315" s="21"/>
      <c r="AP315" s="21"/>
      <c r="AQ315" s="21"/>
      <c r="AR315" s="21"/>
      <c r="AS315" s="210"/>
      <c r="AT315" s="23"/>
      <c r="AU315" s="21"/>
      <c r="AV315" s="21"/>
      <c r="AW315" s="21"/>
      <c r="AX315" s="21"/>
      <c r="AY315" s="21"/>
      <c r="AZ315" s="21"/>
      <c r="BA315" s="21"/>
      <c r="BB315" s="21"/>
      <c r="BC315" s="210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234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0"/>
      <c r="BD316" s="21"/>
      <c r="BE316" s="21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47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0"/>
      <c r="BD317" s="182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409.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0"/>
      <c r="BD318" s="21"/>
      <c r="BE318" s="21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5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0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409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0"/>
      <c r="BD320" s="21"/>
      <c r="BE320" s="21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44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0"/>
      <c r="BD321" s="182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41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0"/>
      <c r="BD322" s="21"/>
      <c r="BE322" s="20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0"/>
      <c r="BD323" s="182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20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0"/>
      <c r="BB324" s="20"/>
      <c r="BC324" s="210"/>
      <c r="BD324" s="21"/>
      <c r="BE324" s="21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24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0"/>
      <c r="BD325" s="182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0"/>
      <c r="BD326" s="182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0"/>
      <c r="BD327" s="21"/>
      <c r="BE327" s="21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0"/>
      <c r="BD328" s="182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409.6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0"/>
      <c r="BD329" s="21"/>
      <c r="BE329" s="21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41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0"/>
      <c r="BD330" s="182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37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0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74.7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0"/>
      <c r="BD332" s="182"/>
      <c r="BE332" s="20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59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0"/>
      <c r="BB333" s="20"/>
      <c r="BC333" s="210"/>
      <c r="BD333" s="21"/>
      <c r="BE333" s="21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0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0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24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3"/>
      <c r="O336" s="23"/>
      <c r="P336" s="23"/>
      <c r="Q336" s="23"/>
      <c r="R336" s="23"/>
      <c r="S336" s="23"/>
      <c r="T336" s="23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0"/>
      <c r="BD336" s="23"/>
      <c r="BE336" s="23"/>
      <c r="BF336" s="20"/>
      <c r="BG336" s="20"/>
      <c r="BH336" s="23"/>
      <c r="BI336" s="20"/>
      <c r="BJ336" s="23"/>
      <c r="BK336" s="20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227.2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0"/>
      <c r="AP337" s="23"/>
      <c r="AQ337" s="20"/>
      <c r="AR337" s="21"/>
      <c r="AS337" s="21"/>
      <c r="AT337" s="21"/>
      <c r="AU337" s="21"/>
      <c r="AV337" s="21"/>
      <c r="AW337" s="21"/>
      <c r="AX337" s="21"/>
      <c r="AY337" s="21"/>
      <c r="AZ337" s="21"/>
      <c r="BA337" s="20"/>
      <c r="BB337" s="21"/>
      <c r="BC337" s="210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50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0"/>
      <c r="O338" s="20"/>
      <c r="P338" s="20"/>
      <c r="Q338" s="20"/>
      <c r="R338" s="20"/>
      <c r="S338" s="20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0"/>
      <c r="AP338" s="23"/>
      <c r="AQ338" s="20"/>
      <c r="AR338" s="21"/>
      <c r="AS338" s="21"/>
      <c r="AT338" s="21"/>
      <c r="AU338" s="21"/>
      <c r="AV338" s="21"/>
      <c r="AW338" s="21"/>
      <c r="AX338" s="21"/>
      <c r="AY338" s="21"/>
      <c r="AZ338" s="21"/>
      <c r="BA338" s="20"/>
      <c r="BB338" s="20"/>
      <c r="BC338" s="210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42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0"/>
      <c r="AP339" s="23"/>
      <c r="AQ339" s="20"/>
      <c r="AR339" s="21"/>
      <c r="AS339" s="21"/>
      <c r="AT339" s="21"/>
      <c r="AU339" s="21"/>
      <c r="AV339" s="21"/>
      <c r="AW339" s="21"/>
      <c r="AX339" s="21"/>
      <c r="AY339" s="21"/>
      <c r="AZ339" s="21"/>
      <c r="BA339" s="20"/>
      <c r="BB339" s="20"/>
      <c r="BC339" s="210"/>
      <c r="BD339" s="182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59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0"/>
      <c r="AT340" s="20"/>
      <c r="AU340" s="21"/>
      <c r="AV340" s="21"/>
      <c r="AW340" s="21"/>
      <c r="AX340" s="21"/>
      <c r="AY340" s="21"/>
      <c r="AZ340" s="21"/>
      <c r="BA340" s="21"/>
      <c r="BB340" s="21"/>
      <c r="BC340" s="210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27"/>
      <c r="M341" s="20"/>
      <c r="N341" s="20"/>
      <c r="O341" s="20"/>
      <c r="P341" s="20"/>
      <c r="Q341" s="20"/>
      <c r="R341" s="20"/>
      <c r="S341" s="20"/>
      <c r="T341" s="20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0"/>
      <c r="BD341" s="182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28"/>
      <c r="M342" s="20"/>
      <c r="N342" s="20"/>
      <c r="O342" s="20"/>
      <c r="P342" s="20"/>
      <c r="Q342" s="20"/>
      <c r="R342" s="20"/>
      <c r="S342" s="20"/>
      <c r="T342" s="20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0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409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0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56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0"/>
      <c r="BD344" s="182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409.6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0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52.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0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209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0"/>
      <c r="BD347" s="21"/>
      <c r="BE347" s="21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181"/>
      <c r="AL348" s="21"/>
      <c r="AM348" s="21"/>
      <c r="AN348" s="21"/>
      <c r="AO348" s="21"/>
      <c r="AP348" s="21"/>
      <c r="AQ348" s="21"/>
      <c r="AR348" s="21"/>
      <c r="AS348" s="18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0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89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0"/>
      <c r="AH349" s="23"/>
      <c r="AI349" s="23"/>
      <c r="AJ349" s="21"/>
      <c r="AK349" s="210"/>
      <c r="AL349" s="20"/>
      <c r="AM349" s="20"/>
      <c r="AN349" s="21"/>
      <c r="AO349" s="21"/>
      <c r="AP349" s="21"/>
      <c r="AQ349" s="21"/>
      <c r="AR349" s="21"/>
      <c r="AS349" s="210"/>
      <c r="AT349" s="23"/>
      <c r="AU349" s="21"/>
      <c r="AV349" s="21"/>
      <c r="AW349" s="21"/>
      <c r="AX349" s="21"/>
      <c r="AY349" s="21"/>
      <c r="AZ349" s="21"/>
      <c r="BA349" s="21"/>
      <c r="BB349" s="21"/>
      <c r="BC349" s="210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0"/>
      <c r="AH350" s="23"/>
      <c r="AI350" s="23"/>
      <c r="AJ350" s="21"/>
      <c r="AK350" s="210"/>
      <c r="AL350" s="20"/>
      <c r="AM350" s="20"/>
      <c r="AN350" s="21"/>
      <c r="AO350" s="21"/>
      <c r="AP350" s="21"/>
      <c r="AQ350" s="21"/>
      <c r="AR350" s="21"/>
      <c r="AS350" s="210"/>
      <c r="AT350" s="23"/>
      <c r="AU350" s="21"/>
      <c r="AV350" s="21"/>
      <c r="AW350" s="21"/>
      <c r="AX350" s="21"/>
      <c r="AY350" s="21"/>
      <c r="AZ350" s="21"/>
      <c r="BA350" s="21"/>
      <c r="BB350" s="21"/>
      <c r="BC350" s="210"/>
      <c r="BD350" s="23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204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0"/>
      <c r="BD351" s="21"/>
      <c r="BE351" s="21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47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0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52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3"/>
      <c r="O353" s="20"/>
      <c r="P353" s="23"/>
      <c r="Q353" s="23"/>
      <c r="R353" s="23"/>
      <c r="S353" s="23"/>
      <c r="T353" s="23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0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10"/>
      <c r="N354" s="20"/>
      <c r="O354" s="20"/>
      <c r="P354" s="20"/>
      <c r="Q354" s="20"/>
      <c r="R354" s="20"/>
      <c r="S354" s="20"/>
      <c r="T354" s="20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0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10"/>
      <c r="N355" s="20"/>
      <c r="O355" s="20"/>
      <c r="P355" s="20"/>
      <c r="Q355" s="20"/>
      <c r="R355" s="20"/>
      <c r="S355" s="20"/>
      <c r="T355" s="20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0"/>
      <c r="BD355" s="182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409.6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0"/>
      <c r="AH356" s="21"/>
      <c r="AI356" s="21"/>
      <c r="AJ356" s="21"/>
      <c r="AK356" s="210"/>
      <c r="AL356" s="21"/>
      <c r="AM356" s="21"/>
      <c r="AN356" s="21"/>
      <c r="AO356" s="21"/>
      <c r="AP356" s="21"/>
      <c r="AQ356" s="21"/>
      <c r="AR356" s="21"/>
      <c r="AS356" s="210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0"/>
      <c r="BD356" s="21"/>
      <c r="BE356" s="21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0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0"/>
      <c r="BD358" s="182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0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0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0"/>
      <c r="BD361" s="21"/>
      <c r="BE361" s="21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0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10"/>
      <c r="N363" s="20"/>
      <c r="O363" s="20"/>
      <c r="P363" s="20"/>
      <c r="Q363" s="20"/>
      <c r="R363" s="20"/>
      <c r="S363" s="20"/>
      <c r="T363" s="20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0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0"/>
      <c r="BD364" s="21"/>
      <c r="BE364" s="20"/>
      <c r="BF364" s="20"/>
      <c r="BG364" s="20"/>
      <c r="BH364" s="23"/>
      <c r="BI364" s="20"/>
      <c r="BJ364" s="21"/>
      <c r="BK364" s="21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0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0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0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409.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0"/>
      <c r="AH367" s="21"/>
      <c r="AI367" s="21"/>
      <c r="AJ367" s="21"/>
      <c r="AK367" s="210"/>
      <c r="AL367" s="21"/>
      <c r="AM367" s="20"/>
      <c r="AN367" s="21"/>
      <c r="AO367" s="21"/>
      <c r="AP367" s="21"/>
      <c r="AQ367" s="21"/>
      <c r="AR367" s="21"/>
      <c r="AS367" s="210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0"/>
      <c r="BD367" s="21"/>
      <c r="BE367" s="21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92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0"/>
      <c r="BD368" s="182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0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0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0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10"/>
      <c r="N372" s="20"/>
      <c r="O372" s="20"/>
      <c r="P372" s="20"/>
      <c r="Q372" s="20"/>
      <c r="R372" s="20"/>
      <c r="S372" s="20"/>
      <c r="T372" s="20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0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10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0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0"/>
      <c r="AL374" s="21"/>
      <c r="AM374" s="20"/>
      <c r="AN374" s="21"/>
      <c r="AO374" s="21"/>
      <c r="AP374" s="21"/>
      <c r="AQ374" s="21"/>
      <c r="AR374" s="21"/>
      <c r="AS374" s="210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0"/>
      <c r="BD374" s="21"/>
      <c r="BE374" s="21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0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0"/>
      <c r="O376" s="20"/>
      <c r="P376" s="20"/>
      <c r="Q376" s="20"/>
      <c r="R376" s="20"/>
      <c r="S376" s="20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0"/>
      <c r="BD376" s="182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0"/>
      <c r="BD377" s="182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10"/>
      <c r="N378" s="20"/>
      <c r="O378" s="20"/>
      <c r="P378" s="20"/>
      <c r="Q378" s="20"/>
      <c r="R378" s="20"/>
      <c r="S378" s="20"/>
      <c r="T378" s="20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0"/>
      <c r="BD378" s="182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10"/>
      <c r="N379" s="20"/>
      <c r="O379" s="20"/>
      <c r="P379" s="20"/>
      <c r="Q379" s="20"/>
      <c r="R379" s="20"/>
      <c r="S379" s="20"/>
      <c r="T379" s="20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0"/>
      <c r="BD379" s="182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10"/>
      <c r="N380" s="20"/>
      <c r="O380" s="20"/>
      <c r="P380" s="20"/>
      <c r="Q380" s="20"/>
      <c r="R380" s="20"/>
      <c r="S380" s="20"/>
      <c r="T380" s="20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0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209.2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0"/>
      <c r="BD381" s="23"/>
      <c r="BE381" s="23"/>
      <c r="BF381" s="20"/>
      <c r="BG381" s="20"/>
      <c r="BH381" s="23"/>
      <c r="BI381" s="20"/>
      <c r="BJ381" s="23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6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0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0"/>
      <c r="BD382" s="23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51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0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0"/>
      <c r="BD383" s="2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214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0"/>
      <c r="BD384" s="2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409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3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0"/>
      <c r="AH385" s="23"/>
      <c r="AI385" s="20"/>
      <c r="AJ385" s="21"/>
      <c r="AK385" s="210"/>
      <c r="AL385" s="23"/>
      <c r="AM385" s="20"/>
      <c r="AN385" s="21"/>
      <c r="AO385" s="21"/>
      <c r="AP385" s="21"/>
      <c r="AQ385" s="21"/>
      <c r="AR385" s="21"/>
      <c r="AS385" s="210"/>
      <c r="AT385" s="23"/>
      <c r="AU385" s="21"/>
      <c r="AV385" s="21"/>
      <c r="AW385" s="21"/>
      <c r="AX385" s="21"/>
      <c r="AY385" s="21"/>
      <c r="AZ385" s="21"/>
      <c r="BA385" s="21"/>
      <c r="BB385" s="21"/>
      <c r="BC385" s="210"/>
      <c r="BD385" s="2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26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3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0"/>
      <c r="BD386" s="182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3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0"/>
      <c r="BD387" s="182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66"/>
      <c r="L388" s="66"/>
      <c r="M388" s="66"/>
      <c r="N388" s="28"/>
      <c r="O388" s="66"/>
      <c r="P388" s="66"/>
      <c r="Q388" s="66"/>
      <c r="R388" s="66"/>
      <c r="S388" s="66"/>
      <c r="T388" s="28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0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3"/>
      <c r="O389" s="23"/>
      <c r="P389" s="23"/>
      <c r="Q389" s="23"/>
      <c r="R389" s="23"/>
      <c r="S389" s="23"/>
      <c r="T389" s="23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0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239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3"/>
      <c r="O390" s="23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0"/>
      <c r="BD390" s="23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54.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3"/>
      <c r="O391" s="20"/>
      <c r="P391" s="23"/>
      <c r="Q391" s="23"/>
      <c r="R391" s="23"/>
      <c r="S391" s="23"/>
      <c r="T391" s="23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181"/>
      <c r="AL391" s="21"/>
      <c r="AM391" s="21"/>
      <c r="AN391" s="21"/>
      <c r="AO391" s="21"/>
      <c r="AP391" s="21"/>
      <c r="AQ391" s="21"/>
      <c r="AR391" s="21"/>
      <c r="AS391" s="18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219.7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0"/>
      <c r="AH392" s="23"/>
      <c r="AI392" s="23"/>
      <c r="AJ392" s="21"/>
      <c r="AK392" s="210"/>
      <c r="AL392" s="20"/>
      <c r="AM392" s="20"/>
      <c r="AN392" s="21"/>
      <c r="AO392" s="21"/>
      <c r="AP392" s="21"/>
      <c r="AQ392" s="21"/>
      <c r="AR392" s="21"/>
      <c r="AS392" s="210"/>
      <c r="AT392" s="23"/>
      <c r="AU392" s="21"/>
      <c r="AV392" s="21"/>
      <c r="AW392" s="21"/>
      <c r="AX392" s="21"/>
      <c r="AY392" s="21"/>
      <c r="AZ392" s="21"/>
      <c r="BA392" s="21"/>
      <c r="BB392" s="21"/>
      <c r="BC392" s="210"/>
      <c r="BD392" s="23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409.6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0"/>
      <c r="AH393" s="21"/>
      <c r="AI393" s="21"/>
      <c r="AJ393" s="21"/>
      <c r="AK393" s="210"/>
      <c r="AL393" s="21"/>
      <c r="AM393" s="21"/>
      <c r="AN393" s="21"/>
      <c r="AO393" s="21"/>
      <c r="AP393" s="21"/>
      <c r="AQ393" s="21"/>
      <c r="AR393" s="21"/>
      <c r="AS393" s="210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0"/>
      <c r="BD393" s="21"/>
      <c r="BE393" s="21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6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0"/>
      <c r="BD394" s="2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51.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0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36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0"/>
      <c r="BD396" s="23"/>
      <c r="BE396" s="23"/>
      <c r="BF396" s="20"/>
      <c r="BG396" s="20"/>
      <c r="BH396" s="23"/>
      <c r="BI396" s="20"/>
      <c r="BJ396" s="23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49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0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211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0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0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214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10"/>
      <c r="N399" s="23"/>
      <c r="O399" s="20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0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89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3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0"/>
      <c r="BB400" s="20"/>
      <c r="BC400" s="210"/>
      <c r="BD400" s="23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4.2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0"/>
      <c r="AT401" s="20"/>
      <c r="AU401" s="21"/>
      <c r="AV401" s="21"/>
      <c r="AW401" s="21"/>
      <c r="AX401" s="21"/>
      <c r="AY401" s="21"/>
      <c r="AZ401" s="21"/>
      <c r="BA401" s="21"/>
      <c r="BB401" s="21"/>
      <c r="BC401" s="21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0"/>
      <c r="AT402" s="20"/>
      <c r="AU402" s="21"/>
      <c r="AV402" s="21"/>
      <c r="AW402" s="21"/>
      <c r="AX402" s="21"/>
      <c r="AY402" s="21"/>
      <c r="AZ402" s="21"/>
      <c r="BA402" s="21"/>
      <c r="BB402" s="21"/>
      <c r="BC402" s="210"/>
      <c r="BD402" s="182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6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0"/>
      <c r="BD403" s="182"/>
      <c r="BE403" s="23"/>
      <c r="BF403" s="20"/>
      <c r="BG403" s="20"/>
      <c r="BH403" s="23"/>
      <c r="BI403" s="20"/>
      <c r="BJ403" s="21"/>
      <c r="BK403" s="20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9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0"/>
      <c r="AT404" s="20"/>
      <c r="AU404" s="21"/>
      <c r="AV404" s="21"/>
      <c r="AW404" s="21"/>
      <c r="AX404" s="21"/>
      <c r="AY404" s="21"/>
      <c r="AZ404" s="21"/>
      <c r="BA404" s="21"/>
      <c r="BB404" s="21"/>
      <c r="BC404" s="210"/>
      <c r="BD404" s="182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0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231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0"/>
      <c r="BB406" s="20"/>
      <c r="BC406" s="20"/>
      <c r="BD406" s="182"/>
      <c r="BE406" s="23"/>
      <c r="BF406" s="20"/>
      <c r="BG406" s="20"/>
      <c r="BH406" s="29"/>
      <c r="BI406" s="20"/>
      <c r="BJ406" s="29"/>
      <c r="BK406" s="20"/>
      <c r="BL406" s="20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0"/>
      <c r="BD407" s="182"/>
      <c r="BE407" s="23"/>
      <c r="BF407" s="20"/>
      <c r="BG407" s="20"/>
      <c r="BH407" s="29"/>
      <c r="BI407" s="20"/>
      <c r="BJ407" s="29"/>
      <c r="BK407" s="20"/>
      <c r="BL407" s="20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82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0"/>
      <c r="BB408" s="20"/>
      <c r="BC408" s="210"/>
      <c r="BD408" s="23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18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0"/>
      <c r="BB409" s="20"/>
      <c r="BC409" s="210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77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18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0"/>
      <c r="BB410" s="20"/>
      <c r="BC410" s="210"/>
      <c r="BD410" s="2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18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0"/>
      <c r="BD411" s="182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18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0"/>
      <c r="BD412" s="182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67.2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3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18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0"/>
      <c r="BB413" s="20"/>
      <c r="BC413" s="210"/>
      <c r="BD413" s="2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18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0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18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0"/>
      <c r="BD415" s="182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408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0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0"/>
      <c r="AH416" s="20"/>
      <c r="AI416" s="20"/>
      <c r="AJ416" s="21"/>
      <c r="AK416" s="210"/>
      <c r="AL416" s="20"/>
      <c r="AM416" s="20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0"/>
      <c r="BD416" s="23"/>
      <c r="BE416" s="20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238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181"/>
      <c r="AD417" s="21"/>
      <c r="AE417" s="21"/>
      <c r="AF417" s="21"/>
      <c r="AG417" s="20"/>
      <c r="AH417" s="20"/>
      <c r="AI417" s="20"/>
      <c r="AJ417" s="21"/>
      <c r="AK417" s="210"/>
      <c r="AL417" s="20"/>
      <c r="AM417" s="20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0"/>
      <c r="BD417" s="23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53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0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181"/>
      <c r="AD418" s="21"/>
      <c r="AE418" s="21"/>
      <c r="AF418" s="21"/>
      <c r="AG418" s="20"/>
      <c r="AH418" s="20"/>
      <c r="AI418" s="20"/>
      <c r="AJ418" s="21"/>
      <c r="AK418" s="210"/>
      <c r="AL418" s="20"/>
      <c r="AM418" s="20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0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408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10"/>
      <c r="N419" s="20"/>
      <c r="O419" s="20"/>
      <c r="P419" s="20"/>
      <c r="Q419" s="20"/>
      <c r="R419" s="20"/>
      <c r="S419" s="20"/>
      <c r="T419" s="20"/>
      <c r="U419" s="21"/>
      <c r="V419" s="21"/>
      <c r="W419" s="21"/>
      <c r="X419" s="21"/>
      <c r="Y419" s="21"/>
      <c r="Z419" s="21"/>
      <c r="AA419" s="21"/>
      <c r="AB419" s="21"/>
      <c r="AC419" s="181"/>
      <c r="AD419" s="21"/>
      <c r="AE419" s="21"/>
      <c r="AF419" s="21"/>
      <c r="AG419" s="21"/>
      <c r="AH419" s="21"/>
      <c r="AI419" s="21"/>
      <c r="AJ419" s="21"/>
      <c r="AK419" s="18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0"/>
      <c r="BD419" s="182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1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0"/>
      <c r="AD420" s="23"/>
      <c r="AE420" s="23"/>
      <c r="AF420" s="23"/>
      <c r="AG420" s="20"/>
      <c r="AH420" s="21"/>
      <c r="AI420" s="21"/>
      <c r="AJ420" s="21"/>
      <c r="AK420" s="210"/>
      <c r="AL420" s="20"/>
      <c r="AM420" s="20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0"/>
      <c r="BD420" s="182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0"/>
      <c r="BB421" s="20"/>
      <c r="BC421" s="210"/>
      <c r="BD421" s="23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59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0"/>
      <c r="BD422" s="182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0"/>
      <c r="BD423" s="182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241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0"/>
      <c r="BD424" s="182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408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0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0"/>
      <c r="AD425" s="23"/>
      <c r="AE425" s="23"/>
      <c r="AF425" s="23"/>
      <c r="AG425" s="23"/>
      <c r="AH425" s="21"/>
      <c r="AI425" s="21"/>
      <c r="AJ425" s="21"/>
      <c r="AK425" s="210"/>
      <c r="AL425" s="20"/>
      <c r="AM425" s="20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0"/>
      <c r="BD425" s="2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63.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10"/>
      <c r="N426" s="23"/>
      <c r="O426" s="20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0"/>
      <c r="AD426" s="23"/>
      <c r="AE426" s="23"/>
      <c r="AF426" s="23"/>
      <c r="AG426" s="23"/>
      <c r="AH426" s="21"/>
      <c r="AI426" s="21"/>
      <c r="AJ426" s="21"/>
      <c r="AK426" s="210"/>
      <c r="AL426" s="20"/>
      <c r="AM426" s="20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0"/>
      <c r="BD426" s="20"/>
      <c r="BE426" s="20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409.6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0"/>
      <c r="AH427" s="23"/>
      <c r="AI427" s="23"/>
      <c r="AJ427" s="21"/>
      <c r="AK427" s="210"/>
      <c r="AL427" s="23"/>
      <c r="AM427" s="23"/>
      <c r="AN427" s="21"/>
      <c r="AO427" s="21"/>
      <c r="AP427" s="21"/>
      <c r="AQ427" s="21"/>
      <c r="AR427" s="21"/>
      <c r="AS427" s="210"/>
      <c r="AT427" s="23"/>
      <c r="AU427" s="21"/>
      <c r="AV427" s="21"/>
      <c r="AW427" s="21"/>
      <c r="AX427" s="21"/>
      <c r="AY427" s="21"/>
      <c r="AZ427" s="21"/>
      <c r="BA427" s="21"/>
      <c r="BB427" s="21"/>
      <c r="BC427" s="210"/>
      <c r="BD427" s="20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32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0"/>
      <c r="BD428" s="20"/>
      <c r="BE428" s="20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0"/>
      <c r="BD429" s="20"/>
      <c r="BE429" s="20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0"/>
      <c r="BD430" s="20"/>
      <c r="BE430" s="20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0"/>
      <c r="BD431" s="20"/>
      <c r="BE431" s="20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254.2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0"/>
      <c r="BD432" s="2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219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0"/>
      <c r="BD433" s="20"/>
      <c r="BE433" s="20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31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0"/>
      <c r="BD434" s="2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49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0"/>
      <c r="BD435" s="2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252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0"/>
      <c r="BD436" s="2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71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0"/>
      <c r="BD437" s="20"/>
      <c r="BE437" s="20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409.6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0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69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181"/>
      <c r="AT439" s="21"/>
      <c r="AU439" s="181"/>
      <c r="AV439" s="21"/>
      <c r="AW439" s="21"/>
      <c r="AX439" s="21"/>
      <c r="AY439" s="21"/>
      <c r="AZ439" s="21"/>
      <c r="BA439" s="21"/>
      <c r="BB439" s="21"/>
      <c r="BC439" s="210"/>
      <c r="BD439" s="182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234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181"/>
      <c r="AT440" s="21"/>
      <c r="AU440" s="181"/>
      <c r="AV440" s="21"/>
      <c r="AW440" s="21"/>
      <c r="AX440" s="21"/>
      <c r="AY440" s="21"/>
      <c r="AZ440" s="21"/>
      <c r="BA440" s="21"/>
      <c r="BB440" s="21"/>
      <c r="BC440" s="210"/>
      <c r="BD440" s="23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82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181"/>
      <c r="AT441" s="21"/>
      <c r="AU441" s="181"/>
      <c r="AV441" s="21"/>
      <c r="AW441" s="21"/>
      <c r="AX441" s="21"/>
      <c r="AY441" s="21"/>
      <c r="AZ441" s="21"/>
      <c r="BA441" s="21"/>
      <c r="BB441" s="21"/>
      <c r="BC441" s="210"/>
      <c r="BD441" s="210"/>
      <c r="BE441" s="20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257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181"/>
      <c r="AT442" s="21"/>
      <c r="AU442" s="181"/>
      <c r="AV442" s="21"/>
      <c r="AW442" s="21"/>
      <c r="AX442" s="21"/>
      <c r="AY442" s="21"/>
      <c r="AZ442" s="21"/>
      <c r="BA442" s="20"/>
      <c r="BB442" s="20"/>
      <c r="BC442" s="210"/>
      <c r="BD442" s="23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44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0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181"/>
      <c r="AL443" s="21"/>
      <c r="AM443" s="21"/>
      <c r="AN443" s="21"/>
      <c r="AO443" s="21"/>
      <c r="AP443" s="21"/>
      <c r="AQ443" s="21"/>
      <c r="AR443" s="21"/>
      <c r="AS443" s="181"/>
      <c r="AT443" s="21"/>
      <c r="AU443" s="181"/>
      <c r="AV443" s="21"/>
      <c r="AW443" s="21"/>
      <c r="AX443" s="21"/>
      <c r="AY443" s="21"/>
      <c r="AZ443" s="21"/>
      <c r="BA443" s="20"/>
      <c r="BB443" s="20"/>
      <c r="BC443" s="210"/>
      <c r="BD443" s="210"/>
      <c r="BE443" s="20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252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181"/>
      <c r="AL444" s="21"/>
      <c r="AM444" s="21"/>
      <c r="AN444" s="21"/>
      <c r="AO444" s="21"/>
      <c r="AP444" s="21"/>
      <c r="AQ444" s="21"/>
      <c r="AR444" s="21"/>
      <c r="AS444" s="181"/>
      <c r="AT444" s="21"/>
      <c r="AU444" s="181"/>
      <c r="AV444" s="21"/>
      <c r="AW444" s="21"/>
      <c r="AX444" s="21"/>
      <c r="AY444" s="21"/>
      <c r="AZ444" s="21"/>
      <c r="BA444" s="21"/>
      <c r="BB444" s="21"/>
      <c r="BC444" s="210"/>
      <c r="BD444" s="23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6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0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181"/>
      <c r="AL445" s="21"/>
      <c r="AM445" s="21"/>
      <c r="AN445" s="21"/>
      <c r="AO445" s="21"/>
      <c r="AP445" s="21"/>
      <c r="AQ445" s="21"/>
      <c r="AR445" s="21"/>
      <c r="AS445" s="181"/>
      <c r="AT445" s="21"/>
      <c r="AU445" s="181"/>
      <c r="AV445" s="21"/>
      <c r="AW445" s="21"/>
      <c r="AX445" s="21"/>
      <c r="AY445" s="21"/>
      <c r="AZ445" s="21"/>
      <c r="BA445" s="21"/>
      <c r="BB445" s="21"/>
      <c r="BC445" s="210"/>
      <c r="BD445" s="182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54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181"/>
      <c r="AL446" s="21"/>
      <c r="AM446" s="21"/>
      <c r="AN446" s="21"/>
      <c r="AO446" s="21"/>
      <c r="AP446" s="21"/>
      <c r="AQ446" s="21"/>
      <c r="AR446" s="21"/>
      <c r="AS446" s="181"/>
      <c r="AT446" s="21"/>
      <c r="AU446" s="181"/>
      <c r="AV446" s="21"/>
      <c r="AW446" s="21"/>
      <c r="AX446" s="21"/>
      <c r="AY446" s="21"/>
      <c r="AZ446" s="21"/>
      <c r="BA446" s="21"/>
      <c r="BB446" s="21"/>
      <c r="BC446" s="210"/>
      <c r="BD446" s="23"/>
      <c r="BE446" s="20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66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0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181"/>
      <c r="AL447" s="21"/>
      <c r="AM447" s="21"/>
      <c r="AN447" s="21"/>
      <c r="AO447" s="21"/>
      <c r="AP447" s="21"/>
      <c r="AQ447" s="21"/>
      <c r="AR447" s="21"/>
      <c r="AS447" s="181"/>
      <c r="AT447" s="21"/>
      <c r="AU447" s="181"/>
      <c r="AV447" s="21"/>
      <c r="AW447" s="21"/>
      <c r="AX447" s="21"/>
      <c r="AY447" s="21"/>
      <c r="AZ447" s="21"/>
      <c r="BA447" s="21"/>
      <c r="BB447" s="21"/>
      <c r="BC447" s="210"/>
      <c r="BD447" s="182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181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0"/>
      <c r="P448" s="23"/>
      <c r="Q448" s="23"/>
      <c r="R448" s="20"/>
      <c r="S448" s="20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181"/>
      <c r="AL448" s="21"/>
      <c r="AM448" s="21"/>
      <c r="AN448" s="21"/>
      <c r="AO448" s="21"/>
      <c r="AP448" s="21"/>
      <c r="AQ448" s="21"/>
      <c r="AR448" s="21"/>
      <c r="AS448" s="181"/>
      <c r="AT448" s="21"/>
      <c r="AU448" s="181"/>
      <c r="AV448" s="21"/>
      <c r="AW448" s="21"/>
      <c r="AX448" s="21"/>
      <c r="AY448" s="21"/>
      <c r="AZ448" s="21"/>
      <c r="BA448" s="21"/>
      <c r="BB448" s="21"/>
      <c r="BC448" s="210"/>
      <c r="BD448" s="182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71" customFormat="1" ht="197.25" customHeight="1" x14ac:dyDescent="0.25">
      <c r="A449" s="17"/>
      <c r="B449" s="18"/>
      <c r="C449" s="19"/>
      <c r="D449" s="19"/>
      <c r="E449" s="66"/>
      <c r="F449" s="18"/>
      <c r="G449" s="18"/>
      <c r="H449" s="18"/>
      <c r="I449" s="18"/>
      <c r="J449" s="18"/>
      <c r="K449" s="66"/>
      <c r="L449" s="66"/>
      <c r="M449" s="66"/>
      <c r="N449" s="19"/>
      <c r="O449" s="19"/>
      <c r="P449" s="19"/>
      <c r="Q449" s="19"/>
      <c r="R449" s="19"/>
      <c r="S449" s="19"/>
      <c r="T449" s="19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27"/>
      <c r="AH449" s="27"/>
      <c r="AI449" s="27"/>
      <c r="AJ449" s="27"/>
      <c r="AK449" s="27"/>
      <c r="AL449" s="27"/>
      <c r="AM449" s="27"/>
      <c r="AN449" s="27"/>
      <c r="AO449" s="27"/>
      <c r="AP449" s="27"/>
      <c r="AQ449" s="27"/>
      <c r="AR449" s="27"/>
      <c r="AS449" s="27"/>
      <c r="AT449" s="27"/>
      <c r="AU449" s="27"/>
      <c r="AV449" s="27"/>
      <c r="AW449" s="27"/>
      <c r="AX449" s="27"/>
      <c r="AY449" s="27"/>
      <c r="AZ449" s="27"/>
      <c r="BA449" s="27"/>
      <c r="BB449" s="27"/>
      <c r="BC449" s="183"/>
      <c r="BD449" s="183"/>
      <c r="BE449" s="66"/>
      <c r="BF449" s="66"/>
      <c r="BG449" s="66"/>
      <c r="BH449" s="28"/>
      <c r="BI449" s="66"/>
      <c r="BJ449" s="66"/>
      <c r="BK449" s="28"/>
      <c r="BL449" s="27"/>
      <c r="BM449" s="27"/>
      <c r="BN449" s="17"/>
      <c r="BO449" s="27"/>
      <c r="BP449" s="27"/>
      <c r="BQ449" s="28"/>
      <c r="BR449" s="28"/>
      <c r="BS449" s="17"/>
      <c r="BT449" s="70"/>
    </row>
    <row r="450" spans="1:72" s="22" customFormat="1" ht="136.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0"/>
      <c r="O450" s="20"/>
      <c r="P450" s="23"/>
      <c r="Q450" s="23"/>
      <c r="R450" s="23"/>
      <c r="S450" s="23"/>
      <c r="T450" s="20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0"/>
      <c r="BD450" s="210"/>
      <c r="BE450" s="20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243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0"/>
      <c r="O451" s="20"/>
      <c r="P451" s="23"/>
      <c r="Q451" s="23"/>
      <c r="R451" s="23"/>
      <c r="S451" s="23"/>
      <c r="T451" s="20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0"/>
      <c r="BD451" s="20"/>
      <c r="BE451" s="20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0"/>
      <c r="O452" s="20"/>
      <c r="P452" s="23"/>
      <c r="Q452" s="23"/>
      <c r="R452" s="23"/>
      <c r="S452" s="23"/>
      <c r="T452" s="20"/>
      <c r="U452" s="21"/>
      <c r="V452" s="21"/>
      <c r="W452" s="21"/>
      <c r="X452" s="21"/>
      <c r="Y452" s="21"/>
      <c r="Z452" s="21"/>
      <c r="AA452" s="21"/>
      <c r="AB452" s="21"/>
      <c r="AC452" s="181"/>
      <c r="AD452" s="21"/>
      <c r="AE452" s="21"/>
      <c r="AF452" s="21"/>
      <c r="AG452" s="21"/>
      <c r="AH452" s="21"/>
      <c r="AI452" s="21"/>
      <c r="AJ452" s="21"/>
      <c r="AK452" s="181"/>
      <c r="AL452" s="21"/>
      <c r="AM452" s="21"/>
      <c r="AN452" s="21"/>
      <c r="AO452" s="21"/>
      <c r="AP452" s="21"/>
      <c r="AQ452" s="21"/>
      <c r="AR452" s="21"/>
      <c r="AS452" s="181"/>
      <c r="AT452" s="21"/>
      <c r="AU452" s="181"/>
      <c r="AV452" s="21"/>
      <c r="AW452" s="21"/>
      <c r="AX452" s="21"/>
      <c r="AY452" s="21"/>
      <c r="AZ452" s="21"/>
      <c r="BA452" s="21"/>
      <c r="BB452" s="21"/>
      <c r="BC452" s="210"/>
      <c r="BD452" s="210"/>
      <c r="BE452" s="20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79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10"/>
      <c r="N453" s="28"/>
      <c r="O453" s="18"/>
      <c r="P453" s="28"/>
      <c r="Q453" s="28"/>
      <c r="R453" s="28"/>
      <c r="S453" s="28"/>
      <c r="T453" s="28"/>
      <c r="U453" s="21"/>
      <c r="V453" s="21"/>
      <c r="W453" s="21"/>
      <c r="X453" s="21"/>
      <c r="Y453" s="21"/>
      <c r="Z453" s="21"/>
      <c r="AA453" s="21"/>
      <c r="AB453" s="21"/>
      <c r="AC453" s="181"/>
      <c r="AD453" s="21"/>
      <c r="AE453" s="21"/>
      <c r="AF453" s="21"/>
      <c r="AG453" s="20"/>
      <c r="AH453" s="29"/>
      <c r="AI453" s="29"/>
      <c r="AJ453" s="21"/>
      <c r="AK453" s="210"/>
      <c r="AL453" s="29"/>
      <c r="AM453" s="29"/>
      <c r="AN453" s="21"/>
      <c r="AO453" s="21"/>
      <c r="AP453" s="21"/>
      <c r="AQ453" s="21"/>
      <c r="AR453" s="21"/>
      <c r="AS453" s="210"/>
      <c r="AT453" s="29"/>
      <c r="AU453" s="210"/>
      <c r="AV453" s="29"/>
      <c r="AW453" s="21"/>
      <c r="AX453" s="21"/>
      <c r="AY453" s="21"/>
      <c r="AZ453" s="21"/>
      <c r="BA453" s="20"/>
      <c r="BB453" s="23"/>
      <c r="BC453" s="210"/>
      <c r="BD453" s="29"/>
      <c r="BE453" s="29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264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9"/>
      <c r="O454" s="29"/>
      <c r="P454" s="29"/>
      <c r="Q454" s="29"/>
      <c r="R454" s="29"/>
      <c r="S454" s="29"/>
      <c r="T454" s="29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0"/>
      <c r="BD454" s="210"/>
      <c r="BE454" s="20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249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0"/>
      <c r="BD455" s="182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246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9"/>
      <c r="O456" s="29"/>
      <c r="P456" s="29"/>
      <c r="Q456" s="29"/>
      <c r="R456" s="29"/>
      <c r="S456" s="29"/>
      <c r="T456" s="29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181"/>
      <c r="AL456" s="21"/>
      <c r="AM456" s="21"/>
      <c r="AN456" s="21"/>
      <c r="AO456" s="21"/>
      <c r="AP456" s="21"/>
      <c r="AQ456" s="21"/>
      <c r="AR456" s="21"/>
      <c r="AS456" s="181"/>
      <c r="AT456" s="21"/>
      <c r="AU456" s="181"/>
      <c r="AV456" s="21"/>
      <c r="AW456" s="21"/>
      <c r="AX456" s="21"/>
      <c r="AY456" s="21"/>
      <c r="AZ456" s="21"/>
      <c r="BA456" s="20"/>
      <c r="BB456" s="29"/>
      <c r="BC456" s="29"/>
      <c r="BD456" s="29"/>
      <c r="BE456" s="29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192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0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0"/>
      <c r="AD457" s="23"/>
      <c r="AE457" s="23"/>
      <c r="AF457" s="23"/>
      <c r="AG457" s="23"/>
      <c r="AH457" s="29"/>
      <c r="AI457" s="29"/>
      <c r="AJ457" s="21"/>
      <c r="AK457" s="210"/>
      <c r="AL457" s="23"/>
      <c r="AM457" s="23"/>
      <c r="AN457" s="21"/>
      <c r="AO457" s="21"/>
      <c r="AP457" s="21"/>
      <c r="AQ457" s="21"/>
      <c r="AR457" s="21"/>
      <c r="AS457" s="210"/>
      <c r="AT457" s="23"/>
      <c r="AU457" s="210"/>
      <c r="AV457" s="23"/>
      <c r="AW457" s="21"/>
      <c r="AX457" s="21"/>
      <c r="AY457" s="21"/>
      <c r="AZ457" s="21"/>
      <c r="BA457" s="20"/>
      <c r="BB457" s="23"/>
      <c r="BC457" s="210"/>
      <c r="BD457" s="23"/>
      <c r="BE457" s="23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23.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181"/>
      <c r="AD458" s="21"/>
      <c r="AE458" s="21"/>
      <c r="AF458" s="21"/>
      <c r="AG458" s="20"/>
      <c r="AH458" s="29"/>
      <c r="AI458" s="29"/>
      <c r="AJ458" s="21"/>
      <c r="AK458" s="210"/>
      <c r="AL458" s="29"/>
      <c r="AM458" s="29"/>
      <c r="AN458" s="21"/>
      <c r="AO458" s="21"/>
      <c r="AP458" s="21"/>
      <c r="AQ458" s="21"/>
      <c r="AR458" s="21"/>
      <c r="AS458" s="210"/>
      <c r="AT458" s="29"/>
      <c r="AU458" s="210"/>
      <c r="AV458" s="29"/>
      <c r="AW458" s="21"/>
      <c r="AX458" s="21"/>
      <c r="AY458" s="21"/>
      <c r="AZ458" s="21"/>
      <c r="BA458" s="20"/>
      <c r="BB458" s="23"/>
      <c r="BC458" s="210"/>
      <c r="BD458" s="23"/>
      <c r="BE458" s="23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10"/>
      <c r="N459" s="23"/>
      <c r="O459" s="20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181"/>
      <c r="AD459" s="21"/>
      <c r="AE459" s="21"/>
      <c r="AF459" s="21"/>
      <c r="AG459" s="20"/>
      <c r="AH459" s="29"/>
      <c r="AI459" s="29"/>
      <c r="AJ459" s="21"/>
      <c r="AK459" s="210"/>
      <c r="AL459" s="29"/>
      <c r="AM459" s="29"/>
      <c r="AN459" s="21"/>
      <c r="AO459" s="21"/>
      <c r="AP459" s="21"/>
      <c r="AQ459" s="21"/>
      <c r="AR459" s="21"/>
      <c r="AS459" s="210"/>
      <c r="AT459" s="29"/>
      <c r="AU459" s="210"/>
      <c r="AV459" s="29"/>
      <c r="AW459" s="21"/>
      <c r="AX459" s="21"/>
      <c r="AY459" s="21"/>
      <c r="AZ459" s="21"/>
      <c r="BA459" s="20"/>
      <c r="BB459" s="23"/>
      <c r="BC459" s="210"/>
      <c r="BD459" s="29"/>
      <c r="BE459" s="29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408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181"/>
      <c r="AD460" s="21"/>
      <c r="AE460" s="21"/>
      <c r="AF460" s="21"/>
      <c r="AG460" s="20"/>
      <c r="AH460" s="29"/>
      <c r="AI460" s="29"/>
      <c r="AJ460" s="21"/>
      <c r="AK460" s="210"/>
      <c r="AL460" s="29"/>
      <c r="AM460" s="29"/>
      <c r="AN460" s="21"/>
      <c r="AO460" s="21"/>
      <c r="AP460" s="21"/>
      <c r="AQ460" s="21"/>
      <c r="AR460" s="21"/>
      <c r="AS460" s="210"/>
      <c r="AT460" s="29"/>
      <c r="AU460" s="210"/>
      <c r="AV460" s="29"/>
      <c r="AW460" s="21"/>
      <c r="AX460" s="21"/>
      <c r="AY460" s="21"/>
      <c r="AZ460" s="21"/>
      <c r="BA460" s="20"/>
      <c r="BB460" s="23"/>
      <c r="BC460" s="210"/>
      <c r="BD460" s="23"/>
      <c r="BE460" s="23"/>
      <c r="BF460" s="21"/>
      <c r="BG460" s="21"/>
      <c r="BH460" s="21"/>
      <c r="BI460" s="21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186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181"/>
      <c r="AD461" s="21"/>
      <c r="AE461" s="21"/>
      <c r="AF461" s="21"/>
      <c r="AG461" s="20"/>
      <c r="AH461" s="29"/>
      <c r="AI461" s="29"/>
      <c r="AJ461" s="21"/>
      <c r="AK461" s="210"/>
      <c r="AL461" s="29"/>
      <c r="AM461" s="29"/>
      <c r="AN461" s="21"/>
      <c r="AO461" s="21"/>
      <c r="AP461" s="21"/>
      <c r="AQ461" s="21"/>
      <c r="AR461" s="21"/>
      <c r="AS461" s="210"/>
      <c r="AT461" s="29"/>
      <c r="AU461" s="210"/>
      <c r="AV461" s="29"/>
      <c r="AW461" s="21"/>
      <c r="AX461" s="21"/>
      <c r="AY461" s="21"/>
      <c r="AZ461" s="21"/>
      <c r="BA461" s="20"/>
      <c r="BB461" s="23"/>
      <c r="BC461" s="210"/>
      <c r="BD461" s="29"/>
      <c r="BE461" s="29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409.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10"/>
      <c r="N462" s="28"/>
      <c r="O462" s="18"/>
      <c r="P462" s="28"/>
      <c r="Q462" s="28"/>
      <c r="R462" s="28"/>
      <c r="S462" s="28"/>
      <c r="T462" s="28"/>
      <c r="U462" s="21"/>
      <c r="V462" s="21"/>
      <c r="W462" s="21"/>
      <c r="X462" s="21"/>
      <c r="Y462" s="21"/>
      <c r="Z462" s="21"/>
      <c r="AA462" s="21"/>
      <c r="AB462" s="21"/>
      <c r="AC462" s="181"/>
      <c r="AD462" s="21"/>
      <c r="AE462" s="21"/>
      <c r="AF462" s="21"/>
      <c r="AG462" s="20"/>
      <c r="AH462" s="29"/>
      <c r="AI462" s="29"/>
      <c r="AJ462" s="21"/>
      <c r="AK462" s="210"/>
      <c r="AL462" s="29"/>
      <c r="AM462" s="29"/>
      <c r="AN462" s="21"/>
      <c r="AO462" s="21"/>
      <c r="AP462" s="21"/>
      <c r="AQ462" s="21"/>
      <c r="AR462" s="21"/>
      <c r="AS462" s="210"/>
      <c r="AT462" s="29"/>
      <c r="AU462" s="210"/>
      <c r="AV462" s="29"/>
      <c r="AW462" s="21"/>
      <c r="AX462" s="21"/>
      <c r="AY462" s="21"/>
      <c r="AZ462" s="21"/>
      <c r="BA462" s="20"/>
      <c r="BB462" s="23"/>
      <c r="BC462" s="210"/>
      <c r="BD462" s="29"/>
      <c r="BE462" s="29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16.7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10"/>
      <c r="N463" s="28"/>
      <c r="O463" s="18"/>
      <c r="P463" s="28"/>
      <c r="Q463" s="28"/>
      <c r="R463" s="28"/>
      <c r="S463" s="28"/>
      <c r="T463" s="28"/>
      <c r="U463" s="21"/>
      <c r="V463" s="21"/>
      <c r="W463" s="21"/>
      <c r="X463" s="21"/>
      <c r="Y463" s="21"/>
      <c r="Z463" s="21"/>
      <c r="AA463" s="21"/>
      <c r="AB463" s="21"/>
      <c r="AC463" s="181"/>
      <c r="AD463" s="21"/>
      <c r="AE463" s="21"/>
      <c r="AF463" s="21"/>
      <c r="AG463" s="20"/>
      <c r="AH463" s="29"/>
      <c r="AI463" s="29"/>
      <c r="AJ463" s="21"/>
      <c r="AK463" s="210"/>
      <c r="AL463" s="29"/>
      <c r="AM463" s="29"/>
      <c r="AN463" s="21"/>
      <c r="AO463" s="21"/>
      <c r="AP463" s="21"/>
      <c r="AQ463" s="21"/>
      <c r="AR463" s="21"/>
      <c r="AS463" s="210"/>
      <c r="AT463" s="29"/>
      <c r="AU463" s="210"/>
      <c r="AV463" s="29"/>
      <c r="AW463" s="21"/>
      <c r="AX463" s="21"/>
      <c r="AY463" s="21"/>
      <c r="AZ463" s="21"/>
      <c r="BA463" s="20"/>
      <c r="BB463" s="23"/>
      <c r="BC463" s="210"/>
      <c r="BD463" s="29"/>
      <c r="BE463" s="29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54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0"/>
      <c r="AD464" s="29"/>
      <c r="AE464" s="29"/>
      <c r="AF464" s="29"/>
      <c r="AG464" s="29"/>
      <c r="AH464" s="21"/>
      <c r="AI464" s="21"/>
      <c r="AJ464" s="21"/>
      <c r="AK464" s="210"/>
      <c r="AL464" s="29"/>
      <c r="AM464" s="29"/>
      <c r="AN464" s="21"/>
      <c r="AO464" s="21"/>
      <c r="AP464" s="21"/>
      <c r="AQ464" s="21"/>
      <c r="AR464" s="21"/>
      <c r="AS464" s="210"/>
      <c r="AT464" s="29"/>
      <c r="AU464" s="210"/>
      <c r="AV464" s="29"/>
      <c r="AW464" s="21"/>
      <c r="AX464" s="21"/>
      <c r="AY464" s="21"/>
      <c r="AZ464" s="21"/>
      <c r="BA464" s="20"/>
      <c r="BB464" s="23"/>
      <c r="BC464" s="210"/>
      <c r="BD464" s="23"/>
      <c r="BE464" s="23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147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10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0"/>
      <c r="AD465" s="29"/>
      <c r="AE465" s="29"/>
      <c r="AF465" s="29"/>
      <c r="AG465" s="29"/>
      <c r="AH465" s="21"/>
      <c r="AI465" s="21"/>
      <c r="AJ465" s="21"/>
      <c r="AK465" s="210"/>
      <c r="AL465" s="29"/>
      <c r="AM465" s="29"/>
      <c r="AN465" s="21"/>
      <c r="AO465" s="21"/>
      <c r="AP465" s="21"/>
      <c r="AQ465" s="21"/>
      <c r="AR465" s="21"/>
      <c r="AS465" s="210"/>
      <c r="AT465" s="29"/>
      <c r="AU465" s="210"/>
      <c r="AV465" s="29"/>
      <c r="AW465" s="21"/>
      <c r="AX465" s="21"/>
      <c r="AY465" s="21"/>
      <c r="AZ465" s="21"/>
      <c r="BA465" s="20"/>
      <c r="BB465" s="23"/>
      <c r="BC465" s="210"/>
      <c r="BD465" s="29"/>
      <c r="BE465" s="29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44.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3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0"/>
      <c r="AD466" s="63"/>
      <c r="AE466" s="63"/>
      <c r="AF466" s="63"/>
      <c r="AG466" s="63"/>
      <c r="AH466" s="21"/>
      <c r="AI466" s="21"/>
      <c r="AJ466" s="21"/>
      <c r="AK466" s="210"/>
      <c r="AL466" s="63"/>
      <c r="AM466" s="63"/>
      <c r="AN466" s="21"/>
      <c r="AO466" s="21"/>
      <c r="AP466" s="21"/>
      <c r="AQ466" s="21"/>
      <c r="AR466" s="21"/>
      <c r="AS466" s="210"/>
      <c r="AT466" s="29"/>
      <c r="AU466" s="210"/>
      <c r="AV466" s="23"/>
      <c r="AW466" s="21"/>
      <c r="AX466" s="21"/>
      <c r="AY466" s="21"/>
      <c r="AZ466" s="21"/>
      <c r="BA466" s="20"/>
      <c r="BB466" s="23"/>
      <c r="BC466" s="210"/>
      <c r="BD466" s="23"/>
      <c r="BE466" s="23"/>
      <c r="BF466" s="21"/>
      <c r="BG466" s="20"/>
      <c r="BH466" s="23"/>
      <c r="BI466" s="20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0"/>
      <c r="P467" s="23"/>
      <c r="Q467" s="23"/>
      <c r="R467" s="20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0"/>
      <c r="AD467" s="63"/>
      <c r="AE467" s="63"/>
      <c r="AF467" s="63"/>
      <c r="AG467" s="63"/>
      <c r="AH467" s="21"/>
      <c r="AI467" s="21"/>
      <c r="AJ467" s="21"/>
      <c r="AK467" s="210"/>
      <c r="AL467" s="63"/>
      <c r="AM467" s="63"/>
      <c r="AN467" s="21"/>
      <c r="AO467" s="21"/>
      <c r="AP467" s="21"/>
      <c r="AQ467" s="21"/>
      <c r="AR467" s="21"/>
      <c r="AS467" s="210"/>
      <c r="AT467" s="29"/>
      <c r="AU467" s="210"/>
      <c r="AV467" s="23"/>
      <c r="AW467" s="21"/>
      <c r="AX467" s="21"/>
      <c r="AY467" s="21"/>
      <c r="AZ467" s="21"/>
      <c r="BA467" s="20"/>
      <c r="BB467" s="23"/>
      <c r="BC467" s="210"/>
      <c r="BD467" s="23"/>
      <c r="BE467" s="23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1"/>
      <c r="V468" s="21"/>
      <c r="W468" s="21"/>
      <c r="X468" s="21"/>
      <c r="Y468" s="21"/>
      <c r="Z468" s="21"/>
      <c r="AA468" s="21"/>
      <c r="AB468" s="21"/>
      <c r="AC468" s="210"/>
      <c r="AD468" s="63"/>
      <c r="AE468" s="63"/>
      <c r="AF468" s="63"/>
      <c r="AG468" s="63"/>
      <c r="AH468" s="21"/>
      <c r="AI468" s="21"/>
      <c r="AJ468" s="21"/>
      <c r="AK468" s="210"/>
      <c r="AL468" s="63"/>
      <c r="AM468" s="63"/>
      <c r="AN468" s="21"/>
      <c r="AO468" s="21"/>
      <c r="AP468" s="21"/>
      <c r="AQ468" s="21"/>
      <c r="AR468" s="21"/>
      <c r="AS468" s="210"/>
      <c r="AT468" s="29"/>
      <c r="AU468" s="210"/>
      <c r="AV468" s="23"/>
      <c r="AW468" s="21"/>
      <c r="AX468" s="21"/>
      <c r="AY468" s="21"/>
      <c r="AZ468" s="21"/>
      <c r="BA468" s="20"/>
      <c r="BB468" s="23"/>
      <c r="BC468" s="210"/>
      <c r="BD468" s="23"/>
      <c r="BE468" s="23"/>
      <c r="BF468" s="21"/>
      <c r="BG468" s="20"/>
      <c r="BH468" s="23"/>
      <c r="BI468" s="23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0"/>
      <c r="AD469" s="63"/>
      <c r="AE469" s="63"/>
      <c r="AF469" s="63"/>
      <c r="AG469" s="63"/>
      <c r="AH469" s="21"/>
      <c r="AI469" s="21"/>
      <c r="AJ469" s="21"/>
      <c r="AK469" s="210"/>
      <c r="AL469" s="63"/>
      <c r="AM469" s="63"/>
      <c r="AN469" s="21"/>
      <c r="AO469" s="21"/>
      <c r="AP469" s="21"/>
      <c r="AQ469" s="21"/>
      <c r="AR469" s="21"/>
      <c r="AS469" s="210"/>
      <c r="AT469" s="29"/>
      <c r="AU469" s="210"/>
      <c r="AV469" s="23"/>
      <c r="AW469" s="21"/>
      <c r="AX469" s="21"/>
      <c r="AY469" s="21"/>
      <c r="AZ469" s="21"/>
      <c r="BA469" s="20"/>
      <c r="BB469" s="23"/>
      <c r="BC469" s="210"/>
      <c r="BD469" s="23"/>
      <c r="BE469" s="23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408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0"/>
      <c r="Q470" s="20"/>
      <c r="R470" s="20"/>
      <c r="S470" s="20"/>
      <c r="T470" s="23"/>
      <c r="U470" s="21"/>
      <c r="V470" s="21"/>
      <c r="W470" s="21"/>
      <c r="X470" s="21"/>
      <c r="Y470" s="21"/>
      <c r="Z470" s="21"/>
      <c r="AA470" s="21"/>
      <c r="AB470" s="21"/>
      <c r="AC470" s="210"/>
      <c r="AD470" s="63"/>
      <c r="AE470" s="63"/>
      <c r="AF470" s="63"/>
      <c r="AG470" s="63"/>
      <c r="AH470" s="21"/>
      <c r="AI470" s="21"/>
      <c r="AJ470" s="21"/>
      <c r="AK470" s="210"/>
      <c r="AL470" s="63"/>
      <c r="AM470" s="63"/>
      <c r="AN470" s="21"/>
      <c r="AO470" s="21"/>
      <c r="AP470" s="21"/>
      <c r="AQ470" s="21"/>
      <c r="AR470" s="21"/>
      <c r="AS470" s="210"/>
      <c r="AT470" s="29"/>
      <c r="AU470" s="210"/>
      <c r="AV470" s="23"/>
      <c r="AW470" s="21"/>
      <c r="AX470" s="21"/>
      <c r="AY470" s="21"/>
      <c r="AZ470" s="21"/>
      <c r="BA470" s="20"/>
      <c r="BB470" s="23"/>
      <c r="BC470" s="210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46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0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0"/>
      <c r="AD471" s="63"/>
      <c r="AE471" s="63"/>
      <c r="AF471" s="63"/>
      <c r="AG471" s="63"/>
      <c r="AH471" s="21"/>
      <c r="AI471" s="21"/>
      <c r="AJ471" s="21"/>
      <c r="AK471" s="210"/>
      <c r="AL471" s="63"/>
      <c r="AM471" s="63"/>
      <c r="AN471" s="21"/>
      <c r="AO471" s="21"/>
      <c r="AP471" s="21"/>
      <c r="AQ471" s="21"/>
      <c r="AR471" s="21"/>
      <c r="AS471" s="210"/>
      <c r="AT471" s="29"/>
      <c r="AU471" s="210"/>
      <c r="AV471" s="23"/>
      <c r="AW471" s="21"/>
      <c r="AX471" s="21"/>
      <c r="AY471" s="21"/>
      <c r="AZ471" s="21"/>
      <c r="BA471" s="20"/>
      <c r="BB471" s="23"/>
      <c r="BC471" s="210"/>
      <c r="BD471" s="23"/>
      <c r="BE471" s="20"/>
      <c r="BF471" s="21"/>
      <c r="BG471" s="20"/>
      <c r="BH471" s="23"/>
      <c r="BI471" s="23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58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0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0"/>
      <c r="AD472" s="63"/>
      <c r="AE472" s="63"/>
      <c r="AF472" s="63"/>
      <c r="AG472" s="20"/>
      <c r="AH472" s="21"/>
      <c r="AI472" s="21"/>
      <c r="AJ472" s="21"/>
      <c r="AK472" s="210"/>
      <c r="AL472" s="63"/>
      <c r="AM472" s="20"/>
      <c r="AN472" s="21"/>
      <c r="AO472" s="21"/>
      <c r="AP472" s="21"/>
      <c r="AQ472" s="21"/>
      <c r="AR472" s="21"/>
      <c r="AS472" s="210"/>
      <c r="AT472" s="23"/>
      <c r="AU472" s="210"/>
      <c r="AV472" s="23"/>
      <c r="AW472" s="21"/>
      <c r="AX472" s="21"/>
      <c r="AY472" s="21"/>
      <c r="AZ472" s="21"/>
      <c r="BA472" s="20"/>
      <c r="BB472" s="23"/>
      <c r="BC472" s="210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01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10"/>
      <c r="N473" s="29"/>
      <c r="O473" s="29"/>
      <c r="P473" s="29"/>
      <c r="Q473" s="29"/>
      <c r="R473" s="29"/>
      <c r="S473" s="29"/>
      <c r="T473" s="29"/>
      <c r="U473" s="21"/>
      <c r="V473" s="21"/>
      <c r="W473" s="21"/>
      <c r="X473" s="21"/>
      <c r="Y473" s="21"/>
      <c r="Z473" s="21"/>
      <c r="AA473" s="21"/>
      <c r="AB473" s="21"/>
      <c r="AC473" s="210"/>
      <c r="AD473" s="63"/>
      <c r="AE473" s="63"/>
      <c r="AF473" s="63"/>
      <c r="AG473" s="20"/>
      <c r="AH473" s="21"/>
      <c r="AI473" s="21"/>
      <c r="AJ473" s="21"/>
      <c r="AK473" s="210"/>
      <c r="AL473" s="63"/>
      <c r="AM473" s="20"/>
      <c r="AN473" s="21"/>
      <c r="AO473" s="21"/>
      <c r="AP473" s="21"/>
      <c r="AQ473" s="21"/>
      <c r="AR473" s="21"/>
      <c r="AS473" s="210"/>
      <c r="AT473" s="23"/>
      <c r="AU473" s="210"/>
      <c r="AV473" s="23"/>
      <c r="AW473" s="21"/>
      <c r="AX473" s="21"/>
      <c r="AY473" s="21"/>
      <c r="AZ473" s="21"/>
      <c r="BA473" s="20"/>
      <c r="BB473" s="23"/>
      <c r="BC473" s="210"/>
      <c r="BD473" s="23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91.2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0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0"/>
      <c r="AD474" s="63"/>
      <c r="AE474" s="63"/>
      <c r="AF474" s="63"/>
      <c r="AG474" s="20"/>
      <c r="AH474" s="21"/>
      <c r="AI474" s="21"/>
      <c r="AJ474" s="21"/>
      <c r="AK474" s="210"/>
      <c r="AL474" s="63"/>
      <c r="AM474" s="20"/>
      <c r="AN474" s="21"/>
      <c r="AO474" s="21"/>
      <c r="AP474" s="21"/>
      <c r="AQ474" s="21"/>
      <c r="AR474" s="21"/>
      <c r="AS474" s="210"/>
      <c r="AT474" s="23"/>
      <c r="AU474" s="210"/>
      <c r="AV474" s="23"/>
      <c r="AW474" s="21"/>
      <c r="AX474" s="21"/>
      <c r="AY474" s="21"/>
      <c r="AZ474" s="21"/>
      <c r="BA474" s="20"/>
      <c r="BB474" s="23"/>
      <c r="BC474" s="210"/>
      <c r="BD474" s="23"/>
      <c r="BE474" s="23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10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210"/>
      <c r="AD475" s="63"/>
      <c r="AE475" s="63"/>
      <c r="AF475" s="63"/>
      <c r="AG475" s="20"/>
      <c r="AH475" s="21"/>
      <c r="AI475" s="21"/>
      <c r="AJ475" s="21"/>
      <c r="AK475" s="210"/>
      <c r="AL475" s="63"/>
      <c r="AM475" s="20"/>
      <c r="AN475" s="21"/>
      <c r="AO475" s="21"/>
      <c r="AP475" s="21"/>
      <c r="AQ475" s="21"/>
      <c r="AR475" s="21"/>
      <c r="AS475" s="210"/>
      <c r="AT475" s="23"/>
      <c r="AU475" s="210"/>
      <c r="AV475" s="23"/>
      <c r="AW475" s="21"/>
      <c r="AX475" s="21"/>
      <c r="AY475" s="21"/>
      <c r="AZ475" s="21"/>
      <c r="BA475" s="20"/>
      <c r="BB475" s="23"/>
      <c r="BC475" s="210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47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10"/>
      <c r="N476" s="23"/>
      <c r="O476" s="23"/>
      <c r="P476" s="23"/>
      <c r="Q476" s="23"/>
      <c r="R476" s="23"/>
      <c r="S476" s="23"/>
      <c r="T476" s="28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0"/>
      <c r="BB476" s="23"/>
      <c r="BC476" s="210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71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10"/>
      <c r="N477" s="28"/>
      <c r="O477" s="18"/>
      <c r="P477" s="28"/>
      <c r="Q477" s="28"/>
      <c r="R477" s="28"/>
      <c r="S477" s="28"/>
      <c r="T477" s="28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0"/>
      <c r="BB477" s="23"/>
      <c r="BC477" s="210"/>
      <c r="BD477" s="23"/>
      <c r="BE477" s="20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261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10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3"/>
      <c r="BC478" s="210"/>
      <c r="BD478" s="23"/>
      <c r="BE478" s="20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04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3"/>
      <c r="BC479" s="210"/>
      <c r="BD479" s="20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10"/>
      <c r="N480" s="20"/>
      <c r="O480" s="20"/>
      <c r="P480" s="20"/>
      <c r="Q480" s="20"/>
      <c r="R480" s="20"/>
      <c r="S480" s="20"/>
      <c r="T480" s="20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0"/>
      <c r="BB480" s="23"/>
      <c r="BC480" s="210"/>
      <c r="BD480" s="23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10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3"/>
      <c r="BC481" s="210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283.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0"/>
      <c r="BB482" s="23"/>
      <c r="BC482" s="210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409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0"/>
      <c r="AH483" s="23"/>
      <c r="AI483" s="23"/>
      <c r="AJ483" s="21"/>
      <c r="AK483" s="210"/>
      <c r="AL483" s="23"/>
      <c r="AM483" s="23"/>
      <c r="AN483" s="21"/>
      <c r="AO483" s="21"/>
      <c r="AP483" s="21"/>
      <c r="AQ483" s="21"/>
      <c r="AR483" s="21"/>
      <c r="AS483" s="210"/>
      <c r="AT483" s="23"/>
      <c r="AU483" s="210"/>
      <c r="AV483" s="23"/>
      <c r="AW483" s="21"/>
      <c r="AX483" s="21"/>
      <c r="AY483" s="21"/>
      <c r="AZ483" s="21"/>
      <c r="BA483" s="20"/>
      <c r="BB483" s="23"/>
      <c r="BC483" s="210"/>
      <c r="BD483" s="23"/>
      <c r="BE483" s="23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114.7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23"/>
      <c r="BC484" s="210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10"/>
      <c r="N485" s="28"/>
      <c r="O485" s="18"/>
      <c r="P485" s="28"/>
      <c r="Q485" s="28"/>
      <c r="R485" s="28"/>
      <c r="S485" s="28"/>
      <c r="T485" s="28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23"/>
      <c r="BC485" s="210"/>
      <c r="BD485" s="2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10"/>
      <c r="N486" s="28"/>
      <c r="O486" s="18"/>
      <c r="P486" s="28"/>
      <c r="Q486" s="28"/>
      <c r="R486" s="28"/>
      <c r="S486" s="28"/>
      <c r="T486" s="28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0"/>
      <c r="BB486" s="23"/>
      <c r="BC486" s="210"/>
      <c r="BD486" s="23"/>
      <c r="BE486" s="20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10"/>
      <c r="N487" s="28"/>
      <c r="O487" s="18"/>
      <c r="P487" s="28"/>
      <c r="Q487" s="28"/>
      <c r="R487" s="28"/>
      <c r="S487" s="28"/>
      <c r="T487" s="28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3"/>
      <c r="BC487" s="210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10"/>
      <c r="N488" s="28"/>
      <c r="O488" s="18"/>
      <c r="P488" s="28"/>
      <c r="Q488" s="28"/>
      <c r="R488" s="28"/>
      <c r="S488" s="28"/>
      <c r="T488" s="28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181"/>
      <c r="AL488" s="21"/>
      <c r="AM488" s="21"/>
      <c r="AN488" s="21"/>
      <c r="AO488" s="21"/>
      <c r="AP488" s="21"/>
      <c r="AQ488" s="21"/>
      <c r="AR488" s="21"/>
      <c r="AS488" s="181"/>
      <c r="AT488" s="21"/>
      <c r="AU488" s="181"/>
      <c r="AV488" s="21"/>
      <c r="AW488" s="21"/>
      <c r="AX488" s="21"/>
      <c r="AY488" s="21"/>
      <c r="AZ488" s="21"/>
      <c r="BA488" s="20"/>
      <c r="BB488" s="23"/>
      <c r="BC488" s="210"/>
      <c r="BD488" s="23"/>
      <c r="BE488" s="20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04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181"/>
      <c r="AL489" s="21"/>
      <c r="AM489" s="21"/>
      <c r="AN489" s="21"/>
      <c r="AO489" s="21"/>
      <c r="AP489" s="21"/>
      <c r="AQ489" s="21"/>
      <c r="AR489" s="21"/>
      <c r="AS489" s="181"/>
      <c r="AT489" s="21"/>
      <c r="AU489" s="181"/>
      <c r="AV489" s="21"/>
      <c r="AW489" s="21"/>
      <c r="AX489" s="21"/>
      <c r="AY489" s="21"/>
      <c r="AZ489" s="21"/>
      <c r="BA489" s="20"/>
      <c r="BB489" s="23"/>
      <c r="BC489" s="210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10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181"/>
      <c r="AL490" s="21"/>
      <c r="AM490" s="21"/>
      <c r="AN490" s="21"/>
      <c r="AO490" s="21"/>
      <c r="AP490" s="21"/>
      <c r="AQ490" s="21"/>
      <c r="AR490" s="21"/>
      <c r="AS490" s="181"/>
      <c r="AT490" s="21"/>
      <c r="AU490" s="181"/>
      <c r="AV490" s="21"/>
      <c r="AW490" s="21"/>
      <c r="AX490" s="21"/>
      <c r="AY490" s="21"/>
      <c r="AZ490" s="21"/>
      <c r="BA490" s="20"/>
      <c r="BB490" s="23"/>
      <c r="BC490" s="210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16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0"/>
      <c r="AJ491" s="63"/>
      <c r="AK491" s="181"/>
      <c r="AL491" s="21"/>
      <c r="AM491" s="21"/>
      <c r="AN491" s="21"/>
      <c r="AO491" s="21"/>
      <c r="AP491" s="21"/>
      <c r="AQ491" s="21"/>
      <c r="AR491" s="21"/>
      <c r="AS491" s="181"/>
      <c r="AT491" s="21"/>
      <c r="AU491" s="181"/>
      <c r="AV491" s="21"/>
      <c r="AW491" s="21"/>
      <c r="AX491" s="21"/>
      <c r="AY491" s="21"/>
      <c r="AZ491" s="21"/>
      <c r="BA491" s="20"/>
      <c r="BB491" s="63"/>
      <c r="BC491" s="210"/>
      <c r="BD491" s="63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58.2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63"/>
      <c r="O492" s="63"/>
      <c r="P492" s="63"/>
      <c r="Q492" s="63"/>
      <c r="R492" s="63"/>
      <c r="S492" s="63"/>
      <c r="T492" s="63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181"/>
      <c r="AL492" s="21"/>
      <c r="AM492" s="21"/>
      <c r="AN492" s="21"/>
      <c r="AO492" s="21"/>
      <c r="AP492" s="21"/>
      <c r="AQ492" s="21"/>
      <c r="AR492" s="21"/>
      <c r="AS492" s="181"/>
      <c r="AT492" s="21"/>
      <c r="AU492" s="181"/>
      <c r="AV492" s="21"/>
      <c r="AW492" s="21"/>
      <c r="AX492" s="21"/>
      <c r="AY492" s="21"/>
      <c r="AZ492" s="21"/>
      <c r="BA492" s="20"/>
      <c r="BB492" s="23"/>
      <c r="BC492" s="210"/>
      <c r="BD492" s="23"/>
      <c r="BE492" s="20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41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63"/>
      <c r="O493" s="63"/>
      <c r="P493" s="63"/>
      <c r="Q493" s="63"/>
      <c r="R493" s="63"/>
      <c r="S493" s="63"/>
      <c r="T493" s="63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1"/>
      <c r="AL493" s="21"/>
      <c r="AM493" s="21"/>
      <c r="AN493" s="21"/>
      <c r="AO493" s="21"/>
      <c r="AP493" s="21"/>
      <c r="AQ493" s="21"/>
      <c r="AR493" s="21"/>
      <c r="AS493" s="181"/>
      <c r="AT493" s="21"/>
      <c r="AU493" s="181"/>
      <c r="AV493" s="21"/>
      <c r="AW493" s="21"/>
      <c r="AX493" s="21"/>
      <c r="AY493" s="21"/>
      <c r="AZ493" s="21"/>
      <c r="BA493" s="20"/>
      <c r="BB493" s="23"/>
      <c r="BC493" s="210"/>
      <c r="BD493" s="23"/>
      <c r="BE493" s="20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56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210"/>
      <c r="AL494" s="23"/>
      <c r="AM494" s="23"/>
      <c r="AN494" s="21"/>
      <c r="AO494" s="21"/>
      <c r="AP494" s="21"/>
      <c r="AQ494" s="21"/>
      <c r="AR494" s="21"/>
      <c r="AS494" s="210"/>
      <c r="AT494" s="29"/>
      <c r="AU494" s="210"/>
      <c r="AV494" s="23"/>
      <c r="AW494" s="21"/>
      <c r="AX494" s="21"/>
      <c r="AY494" s="21"/>
      <c r="AZ494" s="21"/>
      <c r="BA494" s="20"/>
      <c r="BB494" s="23"/>
      <c r="BC494" s="210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53.7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3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210"/>
      <c r="AL495" s="23"/>
      <c r="AM495" s="23"/>
      <c r="AN495" s="21"/>
      <c r="AO495" s="21"/>
      <c r="AP495" s="21"/>
      <c r="AQ495" s="21"/>
      <c r="AR495" s="21"/>
      <c r="AS495" s="210"/>
      <c r="AT495" s="29"/>
      <c r="AU495" s="210"/>
      <c r="AV495" s="23"/>
      <c r="AW495" s="21"/>
      <c r="AX495" s="21"/>
      <c r="AY495" s="21"/>
      <c r="AZ495" s="21"/>
      <c r="BA495" s="20"/>
      <c r="BB495" s="23"/>
      <c r="BC495" s="210"/>
      <c r="BD495" s="23"/>
      <c r="BE495" s="20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64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10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210"/>
      <c r="AL496" s="23"/>
      <c r="AM496" s="23"/>
      <c r="AN496" s="21"/>
      <c r="AO496" s="21"/>
      <c r="AP496" s="21"/>
      <c r="AQ496" s="21"/>
      <c r="AR496" s="21"/>
      <c r="AS496" s="210"/>
      <c r="AT496" s="29"/>
      <c r="AU496" s="210"/>
      <c r="AV496" s="23"/>
      <c r="AW496" s="21"/>
      <c r="AX496" s="21"/>
      <c r="AY496" s="21"/>
      <c r="AZ496" s="21"/>
      <c r="BA496" s="20"/>
      <c r="BB496" s="23"/>
      <c r="BC496" s="210"/>
      <c r="BD496" s="23"/>
      <c r="BE496" s="20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389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9"/>
      <c r="O497" s="29"/>
      <c r="P497" s="29"/>
      <c r="Q497" s="29"/>
      <c r="R497" s="29"/>
      <c r="S497" s="29"/>
      <c r="T497" s="29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0"/>
      <c r="AH497" s="29"/>
      <c r="AI497" s="29"/>
      <c r="AJ497" s="21"/>
      <c r="AK497" s="210"/>
      <c r="AL497" s="29"/>
      <c r="AM497" s="29"/>
      <c r="AN497" s="21"/>
      <c r="AO497" s="21"/>
      <c r="AP497" s="21"/>
      <c r="AQ497" s="21"/>
      <c r="AR497" s="21"/>
      <c r="AS497" s="210"/>
      <c r="AT497" s="29"/>
      <c r="AU497" s="210"/>
      <c r="AV497" s="29"/>
      <c r="AW497" s="21"/>
      <c r="AX497" s="21"/>
      <c r="AY497" s="21"/>
      <c r="AZ497" s="21"/>
      <c r="BA497" s="20"/>
      <c r="BB497" s="23"/>
      <c r="BC497" s="210"/>
      <c r="BD497" s="29"/>
      <c r="BE497" s="29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121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9"/>
      <c r="O498" s="29"/>
      <c r="P498" s="29"/>
      <c r="Q498" s="29"/>
      <c r="R498" s="29"/>
      <c r="S498" s="29"/>
      <c r="T498" s="29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0"/>
      <c r="AH498" s="23"/>
      <c r="AI498" s="23"/>
      <c r="AJ498" s="21"/>
      <c r="AK498" s="210"/>
      <c r="AL498" s="23"/>
      <c r="AM498" s="23"/>
      <c r="AN498" s="21"/>
      <c r="AO498" s="21"/>
      <c r="AP498" s="21"/>
      <c r="AQ498" s="21"/>
      <c r="AR498" s="21"/>
      <c r="AS498" s="210"/>
      <c r="AT498" s="23"/>
      <c r="AU498" s="210"/>
      <c r="AV498" s="23"/>
      <c r="AW498" s="21"/>
      <c r="AX498" s="21"/>
      <c r="AY498" s="21"/>
      <c r="AZ498" s="21"/>
      <c r="BA498" s="20"/>
      <c r="BB498" s="23"/>
      <c r="BC498" s="210"/>
      <c r="BD498" s="23"/>
      <c r="BE498" s="23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0"/>
      <c r="AH499" s="23"/>
      <c r="AI499" s="23"/>
      <c r="AJ499" s="21"/>
      <c r="AK499" s="210"/>
      <c r="AL499" s="23"/>
      <c r="AM499" s="23"/>
      <c r="AN499" s="21"/>
      <c r="AO499" s="21"/>
      <c r="AP499" s="21"/>
      <c r="AQ499" s="21"/>
      <c r="AR499" s="21"/>
      <c r="AS499" s="210"/>
      <c r="AT499" s="23"/>
      <c r="AU499" s="210"/>
      <c r="AV499" s="23"/>
      <c r="AW499" s="21"/>
      <c r="AX499" s="21"/>
      <c r="AY499" s="21"/>
      <c r="AZ499" s="21"/>
      <c r="BA499" s="20"/>
      <c r="BB499" s="23"/>
      <c r="BC499" s="210"/>
      <c r="BD499" s="23"/>
      <c r="BE499" s="23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9"/>
      <c r="O500" s="29"/>
      <c r="P500" s="29"/>
      <c r="Q500" s="29"/>
      <c r="R500" s="29"/>
      <c r="S500" s="29"/>
      <c r="T500" s="29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0"/>
      <c r="AH500" s="23"/>
      <c r="AI500" s="23"/>
      <c r="AJ500" s="21"/>
      <c r="AK500" s="210"/>
      <c r="AL500" s="23"/>
      <c r="AM500" s="23"/>
      <c r="AN500" s="21"/>
      <c r="AO500" s="21"/>
      <c r="AP500" s="21"/>
      <c r="AQ500" s="21"/>
      <c r="AR500" s="21"/>
      <c r="AS500" s="210"/>
      <c r="AT500" s="23"/>
      <c r="AU500" s="210"/>
      <c r="AV500" s="23"/>
      <c r="AW500" s="21"/>
      <c r="AX500" s="21"/>
      <c r="AY500" s="21"/>
      <c r="AZ500" s="21"/>
      <c r="BA500" s="20"/>
      <c r="BB500" s="23"/>
      <c r="BC500" s="210"/>
      <c r="BD500" s="23"/>
      <c r="BE500" s="23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9"/>
      <c r="O501" s="29"/>
      <c r="P501" s="29"/>
      <c r="Q501" s="29"/>
      <c r="R501" s="29"/>
      <c r="S501" s="29"/>
      <c r="T501" s="29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0"/>
      <c r="AH501" s="23"/>
      <c r="AI501" s="23"/>
      <c r="AJ501" s="21"/>
      <c r="AK501" s="210"/>
      <c r="AL501" s="23"/>
      <c r="AM501" s="23"/>
      <c r="AN501" s="21"/>
      <c r="AO501" s="21"/>
      <c r="AP501" s="21"/>
      <c r="AQ501" s="21"/>
      <c r="AR501" s="21"/>
      <c r="AS501" s="210"/>
      <c r="AT501" s="23"/>
      <c r="AU501" s="210"/>
      <c r="AV501" s="23"/>
      <c r="AW501" s="21"/>
      <c r="AX501" s="21"/>
      <c r="AY501" s="21"/>
      <c r="AZ501" s="21"/>
      <c r="BA501" s="20"/>
      <c r="BB501" s="23"/>
      <c r="BC501" s="210"/>
      <c r="BD501" s="23"/>
      <c r="BE501" s="23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9"/>
      <c r="O502" s="29"/>
      <c r="P502" s="29"/>
      <c r="Q502" s="29"/>
      <c r="R502" s="29"/>
      <c r="S502" s="29"/>
      <c r="T502" s="29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0"/>
      <c r="AH502" s="23"/>
      <c r="AI502" s="23"/>
      <c r="AJ502" s="21"/>
      <c r="AK502" s="210"/>
      <c r="AL502" s="23"/>
      <c r="AM502" s="23"/>
      <c r="AN502" s="21"/>
      <c r="AO502" s="21"/>
      <c r="AP502" s="21"/>
      <c r="AQ502" s="21"/>
      <c r="AR502" s="21"/>
      <c r="AS502" s="210"/>
      <c r="AT502" s="23"/>
      <c r="AU502" s="210"/>
      <c r="AV502" s="23"/>
      <c r="AW502" s="21"/>
      <c r="AX502" s="21"/>
      <c r="AY502" s="21"/>
      <c r="AZ502" s="21"/>
      <c r="BA502" s="20"/>
      <c r="BB502" s="23"/>
      <c r="BC502" s="210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409.6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1"/>
      <c r="AL503" s="21"/>
      <c r="AM503" s="21"/>
      <c r="AN503" s="21"/>
      <c r="AO503" s="21"/>
      <c r="AP503" s="21"/>
      <c r="AQ503" s="21"/>
      <c r="AR503" s="21"/>
      <c r="AS503" s="181"/>
      <c r="AT503" s="21"/>
      <c r="AU503" s="181"/>
      <c r="AV503" s="21"/>
      <c r="AW503" s="21"/>
      <c r="AX503" s="21"/>
      <c r="AY503" s="21"/>
      <c r="AZ503" s="21"/>
      <c r="BA503" s="20"/>
      <c r="BB503" s="23"/>
      <c r="BC503" s="210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10"/>
      <c r="N504" s="63"/>
      <c r="O504" s="63"/>
      <c r="P504" s="63"/>
      <c r="Q504" s="63"/>
      <c r="R504" s="63"/>
      <c r="S504" s="63"/>
      <c r="T504" s="6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1"/>
      <c r="AL504" s="21"/>
      <c r="AM504" s="21"/>
      <c r="AN504" s="21"/>
      <c r="AO504" s="21"/>
      <c r="AP504" s="21"/>
      <c r="AQ504" s="21"/>
      <c r="AR504" s="21"/>
      <c r="AS504" s="181"/>
      <c r="AT504" s="21"/>
      <c r="AU504" s="181"/>
      <c r="AV504" s="21"/>
      <c r="AW504" s="21"/>
      <c r="AX504" s="21"/>
      <c r="AY504" s="21"/>
      <c r="AZ504" s="21"/>
      <c r="BA504" s="20"/>
      <c r="BB504" s="23"/>
      <c r="BC504" s="210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409.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9"/>
      <c r="O505" s="29"/>
      <c r="P505" s="29"/>
      <c r="Q505" s="29"/>
      <c r="R505" s="29"/>
      <c r="S505" s="29"/>
      <c r="T505" s="29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210"/>
      <c r="BD505" s="29"/>
      <c r="BE505" s="29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0"/>
      <c r="BD506" s="20"/>
      <c r="BE506" s="20"/>
      <c r="BF506" s="20"/>
      <c r="BG506" s="20"/>
      <c r="BH506" s="23"/>
      <c r="BI506" s="20"/>
      <c r="BJ506" s="20"/>
      <c r="BK506" s="23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171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0"/>
      <c r="BD507" s="210"/>
      <c r="BE507" s="20"/>
      <c r="BF507" s="20"/>
      <c r="BG507" s="20"/>
      <c r="BH507" s="23"/>
      <c r="BI507" s="20"/>
      <c r="BJ507" s="20"/>
      <c r="BK507" s="23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51.2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10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0"/>
      <c r="AH508" s="23"/>
      <c r="AI508" s="23"/>
      <c r="AJ508" s="21"/>
      <c r="AK508" s="210"/>
      <c r="AL508" s="23"/>
      <c r="AM508" s="23"/>
      <c r="AN508" s="21"/>
      <c r="AO508" s="21"/>
      <c r="AP508" s="21"/>
      <c r="AQ508" s="21"/>
      <c r="AR508" s="21"/>
      <c r="AS508" s="210"/>
      <c r="AT508" s="23"/>
      <c r="AU508" s="210"/>
      <c r="AV508" s="23"/>
      <c r="AW508" s="21"/>
      <c r="AX508" s="21"/>
      <c r="AY508" s="21"/>
      <c r="AZ508" s="21"/>
      <c r="BA508" s="20"/>
      <c r="BB508" s="23"/>
      <c r="BC508" s="210"/>
      <c r="BD508" s="23"/>
      <c r="BE508" s="23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409.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0"/>
      <c r="P509" s="23"/>
      <c r="Q509" s="23"/>
      <c r="R509" s="23"/>
      <c r="S509" s="23"/>
      <c r="T509" s="23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0"/>
      <c r="AH509" s="23"/>
      <c r="AI509" s="23"/>
      <c r="AJ509" s="21"/>
      <c r="AK509" s="210"/>
      <c r="AL509" s="23"/>
      <c r="AM509" s="23"/>
      <c r="AN509" s="21"/>
      <c r="AO509" s="21"/>
      <c r="AP509" s="21"/>
      <c r="AQ509" s="21"/>
      <c r="AR509" s="21"/>
      <c r="AS509" s="210"/>
      <c r="AT509" s="23"/>
      <c r="AU509" s="210"/>
      <c r="AV509" s="23"/>
      <c r="AW509" s="21"/>
      <c r="AX509" s="21"/>
      <c r="AY509" s="21"/>
      <c r="AZ509" s="21"/>
      <c r="BA509" s="20"/>
      <c r="BB509" s="23"/>
      <c r="BC509" s="210"/>
      <c r="BD509" s="23"/>
      <c r="BE509" s="23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09.2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10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0"/>
      <c r="AH510" s="23"/>
      <c r="AI510" s="23"/>
      <c r="AJ510" s="21"/>
      <c r="AK510" s="210"/>
      <c r="AL510" s="23"/>
      <c r="AM510" s="23"/>
      <c r="AN510" s="21"/>
      <c r="AO510" s="21"/>
      <c r="AP510" s="21"/>
      <c r="AQ510" s="21"/>
      <c r="AR510" s="21"/>
      <c r="AS510" s="210"/>
      <c r="AT510" s="23"/>
      <c r="AU510" s="210"/>
      <c r="AV510" s="23"/>
      <c r="AW510" s="21"/>
      <c r="AX510" s="21"/>
      <c r="AY510" s="21"/>
      <c r="AZ510" s="21"/>
      <c r="BA510" s="20"/>
      <c r="BB510" s="23"/>
      <c r="BC510" s="210"/>
      <c r="BD510" s="23"/>
      <c r="BE510" s="23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98.7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10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210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40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10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210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54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10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210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61.7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9"/>
      <c r="O514" s="29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210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49.2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8"/>
      <c r="O515" s="18"/>
      <c r="P515" s="28"/>
      <c r="Q515" s="28"/>
      <c r="R515" s="28"/>
      <c r="S515" s="28"/>
      <c r="T515" s="28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10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10"/>
      <c r="N516" s="28"/>
      <c r="O516" s="18"/>
      <c r="P516" s="28"/>
      <c r="Q516" s="28"/>
      <c r="R516" s="28"/>
      <c r="S516" s="28"/>
      <c r="T516" s="28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210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10"/>
      <c r="N517" s="23"/>
      <c r="O517" s="23"/>
      <c r="P517" s="23"/>
      <c r="Q517" s="23"/>
      <c r="R517" s="23"/>
      <c r="S517" s="23"/>
      <c r="T517" s="28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3"/>
      <c r="BC517" s="21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10"/>
      <c r="N518" s="28"/>
      <c r="O518" s="18"/>
      <c r="P518" s="28"/>
      <c r="Q518" s="28"/>
      <c r="R518" s="28"/>
      <c r="S518" s="28"/>
      <c r="T518" s="28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21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10"/>
      <c r="N519" s="28"/>
      <c r="O519" s="18"/>
      <c r="P519" s="28"/>
      <c r="Q519" s="28"/>
      <c r="R519" s="28"/>
      <c r="S519" s="28"/>
      <c r="T519" s="28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23"/>
      <c r="BC519" s="210"/>
      <c r="BD519" s="23"/>
      <c r="BE519" s="20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67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210"/>
      <c r="BD520" s="23"/>
      <c r="BE520" s="23"/>
      <c r="BF520" s="21"/>
      <c r="BG520" s="21"/>
      <c r="BH520" s="21"/>
      <c r="BI520" s="20"/>
      <c r="BJ520" s="23"/>
      <c r="BK520" s="23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54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210"/>
      <c r="BD521" s="63"/>
      <c r="BE521" s="29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44.7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1"/>
      <c r="AL522" s="21"/>
      <c r="AM522" s="21"/>
      <c r="AN522" s="21"/>
      <c r="AO522" s="21"/>
      <c r="AP522" s="21"/>
      <c r="AQ522" s="21"/>
      <c r="AR522" s="21"/>
      <c r="AS522" s="181"/>
      <c r="AT522" s="21"/>
      <c r="AU522" s="181"/>
      <c r="AV522" s="21"/>
      <c r="AW522" s="21"/>
      <c r="AX522" s="21"/>
      <c r="AY522" s="21"/>
      <c r="AZ522" s="21"/>
      <c r="BA522" s="20"/>
      <c r="BB522" s="23"/>
      <c r="BC522" s="210"/>
      <c r="BD522" s="63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409.6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1"/>
      <c r="AL523" s="21"/>
      <c r="AM523" s="21"/>
      <c r="AN523" s="21"/>
      <c r="AO523" s="21"/>
      <c r="AP523" s="21"/>
      <c r="AQ523" s="21"/>
      <c r="AR523" s="21"/>
      <c r="AS523" s="181"/>
      <c r="AT523" s="21"/>
      <c r="AU523" s="181"/>
      <c r="AV523" s="21"/>
      <c r="AW523" s="21"/>
      <c r="AX523" s="21"/>
      <c r="AY523" s="21"/>
      <c r="AZ523" s="21"/>
      <c r="BA523" s="20"/>
      <c r="BB523" s="20"/>
      <c r="BC523" s="20"/>
      <c r="BD523" s="23"/>
      <c r="BE523" s="20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252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1"/>
      <c r="AL524" s="21"/>
      <c r="AM524" s="21"/>
      <c r="AN524" s="21"/>
      <c r="AO524" s="21"/>
      <c r="AP524" s="21"/>
      <c r="AQ524" s="21"/>
      <c r="AR524" s="21"/>
      <c r="AS524" s="181"/>
      <c r="AT524" s="21"/>
      <c r="AU524" s="181"/>
      <c r="AV524" s="21"/>
      <c r="AW524" s="21"/>
      <c r="AX524" s="21"/>
      <c r="AY524" s="21"/>
      <c r="AZ524" s="21"/>
      <c r="BA524" s="20"/>
      <c r="BB524" s="23"/>
      <c r="BC524" s="210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220.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1"/>
      <c r="AL525" s="21"/>
      <c r="AM525" s="21"/>
      <c r="AN525" s="21"/>
      <c r="AO525" s="21"/>
      <c r="AP525" s="21"/>
      <c r="AQ525" s="21"/>
      <c r="AR525" s="21"/>
      <c r="AS525" s="181"/>
      <c r="AT525" s="21"/>
      <c r="AU525" s="181"/>
      <c r="AV525" s="21"/>
      <c r="AW525" s="21"/>
      <c r="AX525" s="21"/>
      <c r="AY525" s="21"/>
      <c r="AZ525" s="21"/>
      <c r="BA525" s="20"/>
      <c r="BB525" s="23"/>
      <c r="BC525" s="210"/>
      <c r="BD525" s="29"/>
      <c r="BE525" s="29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1"/>
      <c r="AL526" s="21"/>
      <c r="AM526" s="21"/>
      <c r="AN526" s="21"/>
      <c r="AO526" s="21"/>
      <c r="AP526" s="21"/>
      <c r="AQ526" s="21"/>
      <c r="AR526" s="21"/>
      <c r="AS526" s="181"/>
      <c r="AT526" s="21"/>
      <c r="AU526" s="181"/>
      <c r="AV526" s="21"/>
      <c r="AW526" s="21"/>
      <c r="AX526" s="21"/>
      <c r="AY526" s="21"/>
      <c r="AZ526" s="21"/>
      <c r="BA526" s="20"/>
      <c r="BB526" s="23"/>
      <c r="BC526" s="210"/>
      <c r="BD526" s="20"/>
      <c r="BE526" s="20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1"/>
      <c r="AL527" s="21"/>
      <c r="AM527" s="21"/>
      <c r="AN527" s="21"/>
      <c r="AO527" s="21"/>
      <c r="AP527" s="21"/>
      <c r="AQ527" s="21"/>
      <c r="AR527" s="21"/>
      <c r="AS527" s="181"/>
      <c r="AT527" s="21"/>
      <c r="AU527" s="181"/>
      <c r="AV527" s="21"/>
      <c r="AW527" s="21"/>
      <c r="AX527" s="21"/>
      <c r="AY527" s="21"/>
      <c r="AZ527" s="21"/>
      <c r="BA527" s="20"/>
      <c r="BB527" s="23"/>
      <c r="BC527" s="210"/>
      <c r="BD527" s="23"/>
      <c r="BE527" s="20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9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0"/>
      <c r="AH528" s="29"/>
      <c r="AI528" s="29"/>
      <c r="AJ528" s="21"/>
      <c r="AK528" s="210"/>
      <c r="AL528" s="29"/>
      <c r="AM528" s="29"/>
      <c r="AN528" s="21"/>
      <c r="AO528" s="21"/>
      <c r="AP528" s="21"/>
      <c r="AQ528" s="21"/>
      <c r="AR528" s="21"/>
      <c r="AS528" s="210"/>
      <c r="AT528" s="29"/>
      <c r="AU528" s="210"/>
      <c r="AV528" s="29"/>
      <c r="AW528" s="21"/>
      <c r="AX528" s="21"/>
      <c r="AY528" s="21"/>
      <c r="AZ528" s="21"/>
      <c r="BA528" s="20"/>
      <c r="BB528" s="23"/>
      <c r="BC528" s="210"/>
      <c r="BD528" s="29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44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0"/>
      <c r="AH529" s="29"/>
      <c r="AI529" s="29"/>
      <c r="AJ529" s="21"/>
      <c r="AK529" s="210"/>
      <c r="AL529" s="29"/>
      <c r="AM529" s="29"/>
      <c r="AN529" s="21"/>
      <c r="AO529" s="21"/>
      <c r="AP529" s="21"/>
      <c r="AQ529" s="21"/>
      <c r="AR529" s="21"/>
      <c r="AS529" s="210"/>
      <c r="AT529" s="29"/>
      <c r="AU529" s="210"/>
      <c r="AV529" s="29"/>
      <c r="AW529" s="21"/>
      <c r="AX529" s="21"/>
      <c r="AY529" s="21"/>
      <c r="AZ529" s="21"/>
      <c r="BA529" s="20"/>
      <c r="BB529" s="23"/>
      <c r="BC529" s="210"/>
      <c r="BD529" s="29"/>
      <c r="BE529" s="29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9"/>
      <c r="AI530" s="29"/>
      <c r="AJ530" s="21"/>
      <c r="AK530" s="210"/>
      <c r="AL530" s="29"/>
      <c r="AM530" s="29"/>
      <c r="AN530" s="21"/>
      <c r="AO530" s="21"/>
      <c r="AP530" s="21"/>
      <c r="AQ530" s="21"/>
      <c r="AR530" s="21"/>
      <c r="AS530" s="210"/>
      <c r="AT530" s="29"/>
      <c r="AU530" s="210"/>
      <c r="AV530" s="29"/>
      <c r="AW530" s="21"/>
      <c r="AX530" s="21"/>
      <c r="AY530" s="21"/>
      <c r="AZ530" s="21"/>
      <c r="BA530" s="20"/>
      <c r="BB530" s="23"/>
      <c r="BC530" s="210"/>
      <c r="BD530" s="29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9"/>
      <c r="O531" s="29"/>
      <c r="P531" s="29"/>
      <c r="Q531" s="29"/>
      <c r="R531" s="29"/>
      <c r="S531" s="29"/>
      <c r="T531" s="29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9"/>
      <c r="AI531" s="29"/>
      <c r="AJ531" s="21"/>
      <c r="AK531" s="210"/>
      <c r="AL531" s="29"/>
      <c r="AM531" s="29"/>
      <c r="AN531" s="21"/>
      <c r="AO531" s="21"/>
      <c r="AP531" s="21"/>
      <c r="AQ531" s="21"/>
      <c r="AR531" s="21"/>
      <c r="AS531" s="210"/>
      <c r="AT531" s="29"/>
      <c r="AU531" s="210"/>
      <c r="AV531" s="29"/>
      <c r="AW531" s="21"/>
      <c r="AX531" s="21"/>
      <c r="AY531" s="21"/>
      <c r="AZ531" s="21"/>
      <c r="BA531" s="20"/>
      <c r="BB531" s="23"/>
      <c r="BC531" s="210"/>
      <c r="BD531" s="29"/>
      <c r="BE531" s="29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9"/>
      <c r="O532" s="29"/>
      <c r="P532" s="29"/>
      <c r="Q532" s="29"/>
      <c r="R532" s="29"/>
      <c r="S532" s="29"/>
      <c r="T532" s="29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0"/>
      <c r="AH532" s="29"/>
      <c r="AI532" s="29"/>
      <c r="AJ532" s="21"/>
      <c r="AK532" s="210"/>
      <c r="AL532" s="29"/>
      <c r="AM532" s="29"/>
      <c r="AN532" s="21"/>
      <c r="AO532" s="21"/>
      <c r="AP532" s="21"/>
      <c r="AQ532" s="21"/>
      <c r="AR532" s="21"/>
      <c r="AS532" s="210"/>
      <c r="AT532" s="29"/>
      <c r="AU532" s="210"/>
      <c r="AV532" s="29"/>
      <c r="AW532" s="21"/>
      <c r="AX532" s="21"/>
      <c r="AY532" s="21"/>
      <c r="AZ532" s="21"/>
      <c r="BA532" s="20"/>
      <c r="BB532" s="23"/>
      <c r="BC532" s="210"/>
      <c r="BD532" s="29"/>
      <c r="BE532" s="29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0"/>
      <c r="AH533" s="29"/>
      <c r="AI533" s="29"/>
      <c r="AJ533" s="21"/>
      <c r="AK533" s="210"/>
      <c r="AL533" s="29"/>
      <c r="AM533" s="29"/>
      <c r="AN533" s="21"/>
      <c r="AO533" s="21"/>
      <c r="AP533" s="21"/>
      <c r="AQ533" s="21"/>
      <c r="AR533" s="21"/>
      <c r="AS533" s="210"/>
      <c r="AT533" s="29"/>
      <c r="AU533" s="210"/>
      <c r="AV533" s="29"/>
      <c r="AW533" s="21"/>
      <c r="AX533" s="21"/>
      <c r="AY533" s="21"/>
      <c r="AZ533" s="21"/>
      <c r="BA533" s="20"/>
      <c r="BB533" s="23"/>
      <c r="BC533" s="210"/>
      <c r="BD533" s="29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409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210"/>
      <c r="BD534" s="63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408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210"/>
      <c r="BD535" s="20"/>
      <c r="BE535" s="20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46.2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210"/>
      <c r="BD536" s="63"/>
      <c r="BE536" s="29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408.7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210"/>
      <c r="BD537" s="20"/>
      <c r="BE537" s="20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56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210"/>
      <c r="BD538" s="63"/>
      <c r="BE538" s="29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32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9"/>
      <c r="O539" s="29"/>
      <c r="P539" s="29"/>
      <c r="Q539" s="29"/>
      <c r="R539" s="29"/>
      <c r="S539" s="29"/>
      <c r="T539" s="29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210"/>
      <c r="BD539" s="29"/>
      <c r="BE539" s="29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9"/>
      <c r="O540" s="29"/>
      <c r="P540" s="29"/>
      <c r="Q540" s="29"/>
      <c r="R540" s="29"/>
      <c r="S540" s="29"/>
      <c r="T540" s="29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210"/>
      <c r="BD540" s="63"/>
      <c r="BE540" s="29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246.7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3"/>
      <c r="O541" s="20"/>
      <c r="P541" s="23"/>
      <c r="Q541" s="23"/>
      <c r="R541" s="23"/>
      <c r="S541" s="23"/>
      <c r="T541" s="23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210"/>
      <c r="BD541" s="23"/>
      <c r="BE541" s="23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84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3"/>
      <c r="O542" s="23"/>
      <c r="P542" s="23"/>
      <c r="Q542" s="23"/>
      <c r="R542" s="23"/>
      <c r="S542" s="23"/>
      <c r="T542" s="23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184"/>
      <c r="BD542" s="185"/>
      <c r="BE542" s="29"/>
      <c r="BF542" s="21"/>
      <c r="BG542" s="21"/>
      <c r="BH542" s="21"/>
      <c r="BI542" s="21"/>
      <c r="BJ542" s="21"/>
      <c r="BK542" s="21"/>
      <c r="BL542" s="21"/>
      <c r="BM542" s="197"/>
      <c r="BN542" s="24"/>
      <c r="BO542" s="21"/>
      <c r="BP542" s="21"/>
      <c r="BQ542" s="23"/>
      <c r="BR542" s="23"/>
      <c r="BS542" s="24"/>
      <c r="BT542" s="25"/>
    </row>
    <row r="543" spans="1:72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10"/>
      <c r="N543" s="28"/>
      <c r="O543" s="1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184"/>
      <c r="BD543" s="185"/>
      <c r="BE543" s="29"/>
      <c r="BF543" s="21"/>
      <c r="BG543" s="21"/>
      <c r="BH543" s="21"/>
      <c r="BI543" s="21"/>
      <c r="BJ543" s="21"/>
      <c r="BK543" s="21"/>
      <c r="BL543" s="21"/>
      <c r="BM543" s="197"/>
      <c r="BN543" s="24"/>
      <c r="BO543" s="21"/>
      <c r="BP543" s="21"/>
      <c r="BQ543" s="23"/>
      <c r="BR543" s="23"/>
      <c r="BS543" s="24"/>
      <c r="BT543" s="25"/>
    </row>
    <row r="544" spans="1:72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210"/>
      <c r="BD544" s="20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184"/>
      <c r="BD545" s="185"/>
      <c r="BE545" s="20"/>
      <c r="BF545" s="21"/>
      <c r="BG545" s="21"/>
      <c r="BH545" s="21"/>
      <c r="BI545" s="21"/>
      <c r="BJ545" s="21"/>
      <c r="BK545" s="21"/>
      <c r="BL545" s="21"/>
      <c r="BM545" s="197"/>
      <c r="BN545" s="24"/>
      <c r="BO545" s="21"/>
      <c r="BP545" s="21"/>
      <c r="BQ545" s="23"/>
      <c r="BR545" s="23"/>
      <c r="BS545" s="24"/>
      <c r="BT545" s="25"/>
    </row>
    <row r="546" spans="1:72" s="22" customFormat="1" ht="189.7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63"/>
      <c r="O546" s="63"/>
      <c r="P546" s="63"/>
      <c r="Q546" s="63"/>
      <c r="R546" s="63"/>
      <c r="S546" s="63"/>
      <c r="T546" s="63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184"/>
      <c r="BD546" s="185"/>
      <c r="BE546" s="20"/>
      <c r="BF546" s="21"/>
      <c r="BG546" s="21"/>
      <c r="BH546" s="21"/>
      <c r="BI546" s="21"/>
      <c r="BJ546" s="21"/>
      <c r="BK546" s="21"/>
      <c r="BL546" s="21"/>
      <c r="BM546" s="197"/>
      <c r="BN546" s="24"/>
      <c r="BO546" s="21"/>
      <c r="BP546" s="21"/>
      <c r="BQ546" s="23"/>
      <c r="BR546" s="23"/>
      <c r="BS546" s="24"/>
      <c r="BT546" s="25"/>
    </row>
    <row r="547" spans="1:72" s="22" customFormat="1" ht="184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10"/>
      <c r="BD547" s="20"/>
      <c r="BE547" s="20"/>
      <c r="BF547" s="21"/>
      <c r="BG547" s="21"/>
      <c r="BH547" s="21"/>
      <c r="BI547" s="20"/>
      <c r="BJ547" s="23"/>
      <c r="BK547" s="23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186"/>
      <c r="BD548" s="185"/>
      <c r="BE548" s="20"/>
      <c r="BF548" s="21"/>
      <c r="BG548" s="21"/>
      <c r="BH548" s="21"/>
      <c r="BI548" s="20"/>
      <c r="BJ548" s="23"/>
      <c r="BK548" s="23"/>
      <c r="BL548" s="21"/>
      <c r="BM548" s="197"/>
      <c r="BN548" s="24"/>
      <c r="BO548" s="21"/>
      <c r="BP548" s="21"/>
      <c r="BQ548" s="23"/>
      <c r="BR548" s="23"/>
      <c r="BS548" s="24"/>
      <c r="BT548" s="25"/>
    </row>
    <row r="549" spans="1:72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9"/>
      <c r="O549" s="29"/>
      <c r="P549" s="29"/>
      <c r="Q549" s="29"/>
      <c r="R549" s="29"/>
      <c r="S549" s="29"/>
      <c r="T549" s="29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10"/>
      <c r="BD549" s="29"/>
      <c r="BE549" s="29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1"/>
      <c r="AL550" s="21"/>
      <c r="AM550" s="21"/>
      <c r="AN550" s="21"/>
      <c r="AO550" s="21"/>
      <c r="AP550" s="21"/>
      <c r="AQ550" s="21"/>
      <c r="AR550" s="21"/>
      <c r="AS550" s="181"/>
      <c r="AT550" s="21"/>
      <c r="AU550" s="181"/>
      <c r="AV550" s="21"/>
      <c r="AW550" s="21"/>
      <c r="AX550" s="21"/>
      <c r="AY550" s="21"/>
      <c r="AZ550" s="21"/>
      <c r="BA550" s="20"/>
      <c r="BB550" s="23"/>
      <c r="BC550" s="210"/>
      <c r="BD550" s="23"/>
      <c r="BE550" s="20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9"/>
      <c r="O551" s="29"/>
      <c r="P551" s="29"/>
      <c r="Q551" s="29"/>
      <c r="R551" s="29"/>
      <c r="S551" s="29"/>
      <c r="T551" s="29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1"/>
      <c r="AL551" s="21"/>
      <c r="AM551" s="21"/>
      <c r="AN551" s="21"/>
      <c r="AO551" s="21"/>
      <c r="AP551" s="21"/>
      <c r="AQ551" s="21"/>
      <c r="AR551" s="21"/>
      <c r="AS551" s="181"/>
      <c r="AT551" s="21"/>
      <c r="AU551" s="181"/>
      <c r="AV551" s="21"/>
      <c r="AW551" s="21"/>
      <c r="AX551" s="21"/>
      <c r="AY551" s="21"/>
      <c r="AZ551" s="21"/>
      <c r="BA551" s="20"/>
      <c r="BB551" s="23"/>
      <c r="BC551" s="210"/>
      <c r="BD551" s="29"/>
      <c r="BE551" s="29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9"/>
      <c r="O552" s="29"/>
      <c r="P552" s="29"/>
      <c r="Q552" s="29"/>
      <c r="R552" s="29"/>
      <c r="S552" s="29"/>
      <c r="T552" s="29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1"/>
      <c r="AL552" s="21"/>
      <c r="AM552" s="21"/>
      <c r="AN552" s="21"/>
      <c r="AO552" s="21"/>
      <c r="AP552" s="21"/>
      <c r="AQ552" s="21"/>
      <c r="AR552" s="21"/>
      <c r="AS552" s="181"/>
      <c r="AT552" s="21"/>
      <c r="AU552" s="181"/>
      <c r="AV552" s="21"/>
      <c r="AW552" s="21"/>
      <c r="AX552" s="21"/>
      <c r="AY552" s="21"/>
      <c r="AZ552" s="21"/>
      <c r="BA552" s="20"/>
      <c r="BB552" s="23"/>
      <c r="BC552" s="210"/>
      <c r="BD552" s="23"/>
      <c r="BE552" s="20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12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3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0"/>
      <c r="BD553" s="23"/>
      <c r="BE553" s="23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409.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3"/>
      <c r="O554" s="20"/>
      <c r="P554" s="23"/>
      <c r="Q554" s="23"/>
      <c r="R554" s="23"/>
      <c r="S554" s="23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0"/>
      <c r="BD554" s="23"/>
      <c r="BE554" s="23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86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10"/>
      <c r="N555" s="28"/>
      <c r="O555" s="18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8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22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0"/>
      <c r="BD556" s="23"/>
      <c r="BE556" s="23"/>
      <c r="BF556" s="21"/>
      <c r="BG556" s="21"/>
      <c r="BH556" s="21"/>
      <c r="BI556" s="21"/>
      <c r="BJ556" s="21"/>
      <c r="BK556" s="20"/>
      <c r="BL556" s="23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0"/>
      <c r="O557" s="20"/>
      <c r="P557" s="23"/>
      <c r="Q557" s="23"/>
      <c r="R557" s="23"/>
      <c r="S557" s="23"/>
      <c r="T557" s="23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18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0"/>
      <c r="O558" s="20"/>
      <c r="P558" s="23"/>
      <c r="Q558" s="23"/>
      <c r="R558" s="23"/>
      <c r="S558" s="23"/>
      <c r="T558" s="23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18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257.2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3"/>
      <c r="O559" s="20"/>
      <c r="P559" s="23"/>
      <c r="Q559" s="23"/>
      <c r="R559" s="23"/>
      <c r="S559" s="23"/>
      <c r="T559" s="23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0"/>
      <c r="BD559" s="23"/>
      <c r="BE559" s="23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82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10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18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229.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18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40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0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0"/>
      <c r="AH562" s="23"/>
      <c r="AI562" s="23"/>
      <c r="AJ562" s="23"/>
      <c r="AK562" s="210"/>
      <c r="AL562" s="23"/>
      <c r="AM562" s="23"/>
      <c r="AN562" s="21"/>
      <c r="AO562" s="21"/>
      <c r="AP562" s="21"/>
      <c r="AQ562" s="21"/>
      <c r="AR562" s="21"/>
      <c r="AS562" s="210"/>
      <c r="AT562" s="23"/>
      <c r="AU562" s="210"/>
      <c r="AV562" s="23"/>
      <c r="AW562" s="21"/>
      <c r="AX562" s="21"/>
      <c r="AY562" s="21"/>
      <c r="AZ562" s="21"/>
      <c r="BA562" s="20"/>
      <c r="BB562" s="23"/>
      <c r="BC562" s="210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41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8"/>
      <c r="O563" s="18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0"/>
      <c r="AJ563" s="23"/>
      <c r="AK563" s="23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0"/>
      <c r="BB563" s="23"/>
      <c r="BC563" s="210"/>
      <c r="BD563" s="23"/>
      <c r="BE563" s="23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10"/>
      <c r="N564" s="28"/>
      <c r="O564" s="1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0"/>
      <c r="AJ564" s="23"/>
      <c r="AK564" s="23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0"/>
      <c r="BB564" s="23"/>
      <c r="BC564" s="210"/>
      <c r="BD564" s="23"/>
      <c r="BE564" s="23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10"/>
      <c r="N565" s="23"/>
      <c r="O565" s="23"/>
      <c r="P565" s="23"/>
      <c r="Q565" s="23"/>
      <c r="R565" s="23"/>
      <c r="S565" s="23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0"/>
      <c r="AJ565" s="23"/>
      <c r="AK565" s="23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0"/>
      <c r="BB565" s="23"/>
      <c r="BC565" s="210"/>
      <c r="BD565" s="23"/>
      <c r="BE565" s="23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10"/>
      <c r="N566" s="28"/>
      <c r="O566" s="18"/>
      <c r="P566" s="28"/>
      <c r="Q566" s="28"/>
      <c r="R566" s="28"/>
      <c r="S566" s="28"/>
      <c r="T566" s="28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0"/>
      <c r="AJ566" s="23"/>
      <c r="AK566" s="23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0"/>
      <c r="BB566" s="23"/>
      <c r="BC566" s="210"/>
      <c r="BD566" s="23"/>
      <c r="BE566" s="23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10"/>
      <c r="N567" s="28"/>
      <c r="O567" s="18"/>
      <c r="P567" s="28"/>
      <c r="Q567" s="28"/>
      <c r="R567" s="28"/>
      <c r="S567" s="28"/>
      <c r="T567" s="28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0"/>
      <c r="AJ567" s="23"/>
      <c r="AK567" s="23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0"/>
      <c r="BB567" s="23"/>
      <c r="BC567" s="210"/>
      <c r="BD567" s="23"/>
      <c r="BE567" s="23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0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3"/>
      <c r="O568" s="20"/>
      <c r="P568" s="23"/>
      <c r="Q568" s="23"/>
      <c r="R568" s="23"/>
      <c r="S568" s="23"/>
      <c r="T568" s="2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0"/>
      <c r="BD568" s="23"/>
      <c r="BE568" s="23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10"/>
      <c r="N569" s="28"/>
      <c r="O569" s="18"/>
      <c r="P569" s="28"/>
      <c r="Q569" s="28"/>
      <c r="R569" s="28"/>
      <c r="S569" s="28"/>
      <c r="T569" s="28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8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0"/>
      <c r="P570" s="23"/>
      <c r="Q570" s="23"/>
      <c r="R570" s="23"/>
      <c r="S570" s="23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0"/>
      <c r="BD570" s="23"/>
      <c r="BE570" s="23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10"/>
      <c r="N571" s="28"/>
      <c r="O571" s="18"/>
      <c r="P571" s="28"/>
      <c r="Q571" s="28"/>
      <c r="R571" s="28"/>
      <c r="S571" s="28"/>
      <c r="T571" s="28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8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409.6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3"/>
      <c r="O572" s="20"/>
      <c r="P572" s="20"/>
      <c r="Q572" s="20"/>
      <c r="R572" s="20"/>
      <c r="S572" s="20"/>
      <c r="T572" s="23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8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201.7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3"/>
      <c r="O573" s="20"/>
      <c r="P573" s="20"/>
      <c r="Q573" s="20"/>
      <c r="R573" s="20"/>
      <c r="S573" s="20"/>
      <c r="T573" s="23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8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3"/>
      <c r="O574" s="20"/>
      <c r="P574" s="23"/>
      <c r="Q574" s="23"/>
      <c r="R574" s="23"/>
      <c r="S574" s="23"/>
      <c r="T574" s="2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0"/>
      <c r="AJ574" s="23"/>
      <c r="AK574" s="23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0"/>
      <c r="BB574" s="23"/>
      <c r="BC574" s="210"/>
      <c r="BD574" s="23"/>
      <c r="BE574" s="23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3"/>
      <c r="O575" s="20"/>
      <c r="P575" s="28"/>
      <c r="Q575" s="28"/>
      <c r="R575" s="28"/>
      <c r="S575" s="28"/>
      <c r="T575" s="28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8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3"/>
      <c r="O576" s="20"/>
      <c r="P576" s="20"/>
      <c r="Q576" s="20"/>
      <c r="R576" s="20"/>
      <c r="S576" s="20"/>
      <c r="T576" s="23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10"/>
      <c r="N577" s="28"/>
      <c r="O577" s="18"/>
      <c r="P577" s="28"/>
      <c r="Q577" s="28"/>
      <c r="R577" s="28"/>
      <c r="S577" s="28"/>
      <c r="T577" s="28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8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259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0"/>
      <c r="BD578" s="29"/>
      <c r="BE578" s="29"/>
      <c r="BF578" s="21"/>
      <c r="BG578" s="21"/>
      <c r="BH578" s="21"/>
      <c r="BI578" s="20"/>
      <c r="BJ578" s="63"/>
      <c r="BK578" s="29"/>
      <c r="BL578" s="21"/>
      <c r="BM578" s="197"/>
      <c r="BN578" s="24"/>
      <c r="BO578" s="21"/>
      <c r="BP578" s="21"/>
      <c r="BQ578" s="23"/>
      <c r="BR578" s="23"/>
      <c r="BS578" s="24"/>
      <c r="BT578" s="25"/>
    </row>
    <row r="579" spans="1:72" s="22" customFormat="1" ht="244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0"/>
      <c r="O579" s="20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0"/>
      <c r="BD579" s="187"/>
      <c r="BE579" s="29"/>
      <c r="BF579" s="21"/>
      <c r="BG579" s="21"/>
      <c r="BH579" s="21"/>
      <c r="BI579" s="20"/>
      <c r="BJ579" s="63"/>
      <c r="BK579" s="29"/>
      <c r="BL579" s="21"/>
      <c r="BM579" s="197"/>
      <c r="BN579" s="24"/>
      <c r="BO579" s="21"/>
      <c r="BP579" s="21"/>
      <c r="BQ579" s="23"/>
      <c r="BR579" s="23"/>
      <c r="BS579" s="24"/>
      <c r="BT579" s="25"/>
    </row>
    <row r="580" spans="1:72" s="22" customFormat="1" ht="219.7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63"/>
      <c r="O580" s="63"/>
      <c r="P580" s="63"/>
      <c r="Q580" s="63"/>
      <c r="R580" s="63"/>
      <c r="S580" s="63"/>
      <c r="T580" s="6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6"/>
      <c r="BD580" s="188"/>
      <c r="BE580" s="189"/>
      <c r="BF580" s="21"/>
      <c r="BG580" s="21"/>
      <c r="BH580" s="21"/>
      <c r="BI580" s="21"/>
      <c r="BJ580" s="21"/>
      <c r="BK580" s="21"/>
      <c r="BL580" s="21"/>
      <c r="BM580" s="197"/>
      <c r="BN580" s="24"/>
      <c r="BO580" s="21"/>
      <c r="BP580" s="21"/>
      <c r="BQ580" s="23"/>
      <c r="BR580" s="23"/>
      <c r="BS580" s="24"/>
      <c r="BT580" s="25"/>
    </row>
    <row r="581" spans="1:72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0"/>
      <c r="BD581" s="29"/>
      <c r="BE581" s="29"/>
      <c r="BF581" s="21"/>
      <c r="BG581" s="21"/>
      <c r="BH581" s="21"/>
      <c r="BI581" s="21"/>
      <c r="BJ581" s="21"/>
      <c r="BK581" s="21"/>
      <c r="BL581" s="21"/>
      <c r="BM581" s="197"/>
      <c r="BN581" s="24"/>
      <c r="BO581" s="21"/>
      <c r="BP581" s="21"/>
      <c r="BQ581" s="23"/>
      <c r="BR581" s="23"/>
      <c r="BS581" s="24"/>
      <c r="BT581" s="25"/>
    </row>
    <row r="582" spans="1:72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6"/>
      <c r="BD582" s="188"/>
      <c r="BE582" s="189"/>
      <c r="BF582" s="21"/>
      <c r="BG582" s="21"/>
      <c r="BH582" s="21"/>
      <c r="BI582" s="21"/>
      <c r="BJ582" s="21"/>
      <c r="BK582" s="21"/>
      <c r="BL582" s="21"/>
      <c r="BM582" s="197"/>
      <c r="BN582" s="24"/>
      <c r="BO582" s="21"/>
      <c r="BP582" s="21"/>
      <c r="BQ582" s="23"/>
      <c r="BR582" s="23"/>
      <c r="BS582" s="24"/>
      <c r="BT582" s="25"/>
    </row>
    <row r="583" spans="1:72" s="22" customFormat="1" ht="409.6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0"/>
      <c r="BD583" s="29"/>
      <c r="BE583" s="20"/>
      <c r="BF583" s="21"/>
      <c r="BG583" s="21"/>
      <c r="BH583" s="21"/>
      <c r="BI583" s="21"/>
      <c r="BJ583" s="21"/>
      <c r="BK583" s="21"/>
      <c r="BL583" s="21"/>
      <c r="BM583" s="197"/>
      <c r="BN583" s="24"/>
      <c r="BO583" s="21"/>
      <c r="BP583" s="21"/>
      <c r="BQ583" s="23"/>
      <c r="BR583" s="23"/>
      <c r="BS583" s="24"/>
      <c r="BT583" s="25"/>
    </row>
    <row r="584" spans="1:72" s="22" customFormat="1" ht="409.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0"/>
      <c r="AH584" s="29"/>
      <c r="AI584" s="29"/>
      <c r="AJ584" s="21"/>
      <c r="AK584" s="210"/>
      <c r="AL584" s="29"/>
      <c r="AM584" s="29"/>
      <c r="AN584" s="21"/>
      <c r="AO584" s="21"/>
      <c r="AP584" s="21"/>
      <c r="AQ584" s="21"/>
      <c r="AR584" s="21"/>
      <c r="AS584" s="210"/>
      <c r="AT584" s="29"/>
      <c r="AU584" s="210"/>
      <c r="AV584" s="29"/>
      <c r="AW584" s="21"/>
      <c r="AX584" s="21"/>
      <c r="AY584" s="21"/>
      <c r="AZ584" s="21"/>
      <c r="BA584" s="21"/>
      <c r="BB584" s="21"/>
      <c r="BC584" s="210"/>
      <c r="BD584" s="29"/>
      <c r="BE584" s="29"/>
      <c r="BF584" s="21"/>
      <c r="BG584" s="21"/>
      <c r="BH584" s="21"/>
      <c r="BI584" s="21"/>
      <c r="BJ584" s="21"/>
      <c r="BK584" s="21"/>
      <c r="BL584" s="21"/>
      <c r="BM584" s="197"/>
      <c r="BN584" s="24"/>
      <c r="BO584" s="21"/>
      <c r="BP584" s="21"/>
      <c r="BQ584" s="23"/>
      <c r="BR584" s="23"/>
      <c r="BS584" s="24"/>
      <c r="BT584" s="25"/>
    </row>
    <row r="585" spans="1:72" s="22" customFormat="1" ht="137.2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186"/>
      <c r="BD585" s="188"/>
      <c r="BE585" s="189"/>
      <c r="BF585" s="21"/>
      <c r="BG585" s="21"/>
      <c r="BH585" s="21"/>
      <c r="BI585" s="21"/>
      <c r="BJ585" s="21"/>
      <c r="BK585" s="21"/>
      <c r="BL585" s="21"/>
      <c r="BM585" s="197"/>
      <c r="BN585" s="24"/>
      <c r="BO585" s="21"/>
      <c r="BP585" s="21"/>
      <c r="BQ585" s="23"/>
      <c r="BR585" s="23"/>
      <c r="BS585" s="24"/>
      <c r="BT585" s="25"/>
    </row>
    <row r="586" spans="1:72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9"/>
      <c r="O586" s="29"/>
      <c r="P586" s="29"/>
      <c r="Q586" s="29"/>
      <c r="R586" s="29"/>
      <c r="S586" s="29"/>
      <c r="T586" s="29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6"/>
      <c r="BD586" s="188"/>
      <c r="BE586" s="189"/>
      <c r="BF586" s="21"/>
      <c r="BG586" s="21"/>
      <c r="BH586" s="21"/>
      <c r="BI586" s="21"/>
      <c r="BJ586" s="21"/>
      <c r="BK586" s="21"/>
      <c r="BL586" s="21"/>
      <c r="BM586" s="197"/>
      <c r="BN586" s="24"/>
      <c r="BO586" s="21"/>
      <c r="BP586" s="21"/>
      <c r="BQ586" s="23"/>
      <c r="BR586" s="23"/>
      <c r="BS586" s="24"/>
      <c r="BT586" s="25"/>
    </row>
    <row r="587" spans="1:72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9"/>
      <c r="O587" s="29"/>
      <c r="P587" s="29"/>
      <c r="Q587" s="29"/>
      <c r="R587" s="29"/>
      <c r="S587" s="29"/>
      <c r="T587" s="29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86"/>
      <c r="BD587" s="188"/>
      <c r="BE587" s="189"/>
      <c r="BF587" s="21"/>
      <c r="BG587" s="21"/>
      <c r="BH587" s="21"/>
      <c r="BI587" s="21"/>
      <c r="BJ587" s="21"/>
      <c r="BK587" s="21"/>
      <c r="BL587" s="21"/>
      <c r="BM587" s="197"/>
      <c r="BN587" s="24"/>
      <c r="BO587" s="21"/>
      <c r="BP587" s="21"/>
      <c r="BQ587" s="23"/>
      <c r="BR587" s="23"/>
      <c r="BS587" s="24"/>
      <c r="BT587" s="25"/>
    </row>
    <row r="588" spans="1:72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9"/>
      <c r="O588" s="29"/>
      <c r="P588" s="29"/>
      <c r="Q588" s="29"/>
      <c r="R588" s="29"/>
      <c r="S588" s="29"/>
      <c r="T588" s="29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86"/>
      <c r="BD588" s="188"/>
      <c r="BE588" s="189"/>
      <c r="BF588" s="21"/>
      <c r="BG588" s="21"/>
      <c r="BH588" s="21"/>
      <c r="BI588" s="21"/>
      <c r="BJ588" s="21"/>
      <c r="BK588" s="21"/>
      <c r="BL588" s="21"/>
      <c r="BM588" s="197"/>
      <c r="BN588" s="24"/>
      <c r="BO588" s="21"/>
      <c r="BP588" s="21"/>
      <c r="BQ588" s="23"/>
      <c r="BR588" s="23"/>
      <c r="BS588" s="24"/>
      <c r="BT588" s="25"/>
    </row>
    <row r="589" spans="1:72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9"/>
      <c r="O589" s="29"/>
      <c r="P589" s="29"/>
      <c r="Q589" s="29"/>
      <c r="R589" s="29"/>
      <c r="S589" s="29"/>
      <c r="T589" s="29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86"/>
      <c r="BD589" s="188"/>
      <c r="BE589" s="189"/>
      <c r="BF589" s="21"/>
      <c r="BG589" s="21"/>
      <c r="BH589" s="21"/>
      <c r="BI589" s="21"/>
      <c r="BJ589" s="21"/>
      <c r="BK589" s="21"/>
      <c r="BL589" s="21"/>
      <c r="BM589" s="197"/>
      <c r="BN589" s="24"/>
      <c r="BO589" s="21"/>
      <c r="BP589" s="21"/>
      <c r="BQ589" s="23"/>
      <c r="BR589" s="23"/>
      <c r="BS589" s="24"/>
      <c r="BT589" s="25"/>
    </row>
    <row r="590" spans="1:72" s="22" customFormat="1" ht="291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9"/>
      <c r="O590" s="29"/>
      <c r="P590" s="29"/>
      <c r="Q590" s="29"/>
      <c r="R590" s="29"/>
      <c r="S590" s="29"/>
      <c r="T590" s="29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0"/>
      <c r="BB590" s="21"/>
      <c r="BC590" s="210"/>
      <c r="BD590" s="29"/>
      <c r="BE590" s="20"/>
      <c r="BF590" s="23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9"/>
      <c r="O591" s="29"/>
      <c r="P591" s="29"/>
      <c r="Q591" s="29"/>
      <c r="R591" s="29"/>
      <c r="S591" s="29"/>
      <c r="T591" s="29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0"/>
      <c r="BB591" s="21"/>
      <c r="BC591" s="210"/>
      <c r="BD591" s="182"/>
      <c r="BE591" s="20"/>
      <c r="BF591" s="23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197.2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3"/>
      <c r="O592" s="23"/>
      <c r="P592" s="23"/>
      <c r="Q592" s="23"/>
      <c r="R592" s="23"/>
      <c r="S592" s="23"/>
      <c r="T592" s="20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0"/>
      <c r="BD592" s="20"/>
      <c r="BE592" s="20"/>
      <c r="BF592" s="21"/>
      <c r="BG592" s="21"/>
      <c r="BH592" s="21"/>
      <c r="BI592" s="21"/>
      <c r="BJ592" s="21"/>
      <c r="BK592" s="21"/>
      <c r="BL592" s="21"/>
      <c r="BM592" s="197"/>
      <c r="BN592" s="24"/>
      <c r="BO592" s="21"/>
      <c r="BP592" s="21"/>
      <c r="BQ592" s="23"/>
      <c r="BR592" s="23"/>
      <c r="BS592" s="24"/>
      <c r="BT592" s="25"/>
    </row>
    <row r="593" spans="1:74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3"/>
      <c r="P593" s="23"/>
      <c r="Q593" s="23"/>
      <c r="R593" s="23"/>
      <c r="S593" s="23"/>
      <c r="T593" s="20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184"/>
      <c r="BD593" s="189"/>
      <c r="BE593" s="189"/>
      <c r="BF593" s="21"/>
      <c r="BG593" s="21"/>
      <c r="BH593" s="21"/>
      <c r="BI593" s="21"/>
      <c r="BJ593" s="21"/>
      <c r="BK593" s="21"/>
      <c r="BL593" s="21"/>
      <c r="BM593" s="197"/>
      <c r="BN593" s="24"/>
      <c r="BO593" s="21"/>
      <c r="BP593" s="21"/>
      <c r="BQ593" s="23"/>
      <c r="BR593" s="23"/>
      <c r="BS593" s="24"/>
      <c r="BT593" s="25"/>
    </row>
    <row r="594" spans="1:74" s="22" customFormat="1" ht="279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190"/>
      <c r="O594" s="190"/>
      <c r="P594" s="190"/>
      <c r="Q594" s="190"/>
      <c r="R594" s="190"/>
      <c r="S594" s="190"/>
      <c r="T594" s="190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0"/>
      <c r="BD594" s="63"/>
      <c r="BE594" s="63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4" s="22" customFormat="1" ht="171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3"/>
      <c r="O595" s="23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0"/>
      <c r="BD595" s="23"/>
      <c r="BE595" s="2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4" s="22" customFormat="1" ht="129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3"/>
      <c r="O596" s="23"/>
      <c r="P596" s="23"/>
      <c r="Q596" s="23"/>
      <c r="R596" s="23"/>
      <c r="S596" s="23"/>
      <c r="T596" s="23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191"/>
      <c r="BD596" s="29"/>
      <c r="BE596" s="29"/>
      <c r="BF596" s="21"/>
      <c r="BG596" s="21"/>
      <c r="BH596" s="21"/>
      <c r="BI596" s="21"/>
      <c r="BJ596" s="21"/>
      <c r="BK596" s="21"/>
      <c r="BL596" s="21"/>
      <c r="BM596" s="197"/>
      <c r="BN596" s="24"/>
      <c r="BO596" s="21"/>
      <c r="BP596" s="21"/>
      <c r="BQ596" s="23"/>
      <c r="BR596" s="23"/>
      <c r="BS596" s="24"/>
      <c r="BT596" s="25"/>
    </row>
    <row r="597" spans="1:74" s="22" customFormat="1" ht="187.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9"/>
      <c r="N597" s="29"/>
      <c r="O597" s="29"/>
      <c r="P597" s="29"/>
      <c r="Q597" s="29"/>
      <c r="R597" s="29"/>
      <c r="S597" s="29"/>
      <c r="T597" s="29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0"/>
      <c r="BD597" s="23"/>
      <c r="BE597" s="23"/>
      <c r="BF597" s="21"/>
      <c r="BG597" s="21"/>
      <c r="BH597" s="21"/>
      <c r="BI597" s="21"/>
      <c r="BJ597" s="21"/>
      <c r="BK597" s="21"/>
      <c r="BL597" s="23"/>
      <c r="BM597" s="21"/>
      <c r="BN597" s="24"/>
      <c r="BO597" s="21"/>
      <c r="BP597" s="21"/>
      <c r="BQ597" s="21"/>
      <c r="BR597" s="21"/>
      <c r="BS597" s="23"/>
      <c r="BT597" s="24"/>
      <c r="BU597" s="25"/>
      <c r="BV597" s="30"/>
    </row>
    <row r="598" spans="1:74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10"/>
      <c r="N598" s="28"/>
      <c r="O598" s="18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3"/>
      <c r="BM598" s="21"/>
      <c r="BN598" s="24"/>
      <c r="BO598" s="25"/>
      <c r="BP598" s="21"/>
      <c r="BQ598" s="21"/>
      <c r="BR598" s="21"/>
      <c r="BS598" s="23"/>
      <c r="BT598" s="24"/>
      <c r="BU598" s="25"/>
      <c r="BV598" s="30"/>
    </row>
    <row r="599" spans="1:74" s="22" customFormat="1" ht="409.6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3"/>
      <c r="O599" s="23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3"/>
      <c r="AU599" s="21"/>
      <c r="AV599" s="23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3"/>
      <c r="BM599" s="21"/>
      <c r="BN599" s="24"/>
      <c r="BO599" s="25"/>
      <c r="BP599" s="21"/>
      <c r="BQ599" s="21"/>
      <c r="BR599" s="21"/>
      <c r="BS599" s="23"/>
      <c r="BT599" s="24"/>
      <c r="BU599" s="25"/>
      <c r="BV599" s="30"/>
    </row>
    <row r="600" spans="1:74" s="22" customFormat="1" ht="409.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3"/>
      <c r="O600" s="23"/>
      <c r="P600" s="23"/>
      <c r="Q600" s="23"/>
      <c r="R600" s="23"/>
      <c r="S600" s="23"/>
      <c r="T600" s="23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0"/>
      <c r="BD600" s="23"/>
      <c r="BE600" s="23"/>
      <c r="BF600" s="21"/>
      <c r="BG600" s="21"/>
      <c r="BH600" s="21"/>
      <c r="BI600" s="21"/>
      <c r="BJ600" s="21"/>
      <c r="BK600" s="21"/>
      <c r="BL600" s="23"/>
      <c r="BM600" s="21"/>
      <c r="BN600" s="24"/>
      <c r="BO600" s="25"/>
      <c r="BP600" s="21"/>
      <c r="BQ600" s="21"/>
      <c r="BR600" s="21"/>
      <c r="BS600" s="23"/>
      <c r="BT600" s="24"/>
      <c r="BU600" s="25"/>
      <c r="BV600" s="30"/>
    </row>
    <row r="601" spans="1:74" s="22" customFormat="1" ht="194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10"/>
      <c r="N601" s="28"/>
      <c r="O601" s="1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3"/>
      <c r="BM601" s="21"/>
      <c r="BN601" s="24"/>
      <c r="BO601" s="25"/>
      <c r="BP601" s="36"/>
      <c r="BQ601" s="36"/>
      <c r="BR601" s="36"/>
      <c r="BS601" s="40"/>
      <c r="BT601" s="26"/>
      <c r="BU601" s="36"/>
      <c r="BV601" s="30"/>
    </row>
    <row r="602" spans="1:74" s="22" customFormat="1" ht="219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4"/>
      <c r="BO602" s="25"/>
      <c r="BP602" s="36"/>
      <c r="BQ602" s="36"/>
      <c r="BR602" s="36"/>
      <c r="BS602" s="40"/>
      <c r="BT602" s="26"/>
      <c r="BU602" s="36"/>
      <c r="BV602" s="30"/>
    </row>
    <row r="603" spans="1:74" s="22" customFormat="1" ht="198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182"/>
      <c r="O603" s="182"/>
      <c r="P603" s="182"/>
      <c r="Q603" s="182"/>
      <c r="R603" s="182"/>
      <c r="S603" s="182"/>
      <c r="T603" s="182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3"/>
      <c r="BM603" s="21"/>
      <c r="BN603" s="24"/>
      <c r="BO603" s="25"/>
      <c r="BP603" s="21"/>
      <c r="BQ603" s="21"/>
      <c r="BR603" s="21"/>
      <c r="BS603" s="23"/>
      <c r="BT603" s="24"/>
      <c r="BU603" s="25"/>
      <c r="BV603" s="30"/>
    </row>
    <row r="604" spans="1:74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3"/>
      <c r="O604" s="23"/>
      <c r="P604" s="23"/>
      <c r="Q604" s="23"/>
      <c r="R604" s="23"/>
      <c r="S604" s="23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3"/>
      <c r="BM604" s="21"/>
      <c r="BN604" s="24"/>
      <c r="BO604" s="25"/>
      <c r="BP604" s="21"/>
      <c r="BQ604" s="21"/>
      <c r="BR604" s="21"/>
      <c r="BS604" s="23"/>
      <c r="BT604" s="24"/>
      <c r="BU604" s="25"/>
      <c r="BV604" s="30"/>
    </row>
    <row r="605" spans="1:74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8"/>
      <c r="O605" s="18"/>
      <c r="P605" s="28"/>
      <c r="Q605" s="28"/>
      <c r="R605" s="28"/>
      <c r="S605" s="28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3"/>
      <c r="BM605" s="21"/>
      <c r="BN605" s="24"/>
      <c r="BO605" s="25"/>
      <c r="BP605" s="21"/>
      <c r="BQ605" s="21"/>
      <c r="BR605" s="21"/>
      <c r="BS605" s="23"/>
      <c r="BT605" s="24"/>
      <c r="BU605" s="25"/>
      <c r="BV605" s="30"/>
    </row>
    <row r="606" spans="1:74" s="22" customFormat="1" ht="146.2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8"/>
      <c r="O606" s="1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3"/>
      <c r="BM606" s="21"/>
      <c r="BN606" s="24"/>
      <c r="BO606" s="25"/>
      <c r="BP606" s="21"/>
      <c r="BQ606" s="21"/>
      <c r="BR606" s="21"/>
      <c r="BS606" s="23"/>
      <c r="BT606" s="24"/>
      <c r="BU606" s="25"/>
      <c r="BV606" s="30"/>
    </row>
    <row r="607" spans="1:74" s="22" customFormat="1" ht="227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8"/>
      <c r="O607" s="18"/>
      <c r="P607" s="28"/>
      <c r="Q607" s="28"/>
      <c r="R607" s="28"/>
      <c r="S607" s="28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1"/>
      <c r="BL607" s="23"/>
      <c r="BM607" s="21"/>
      <c r="BN607" s="24"/>
      <c r="BO607" s="25"/>
      <c r="BP607" s="21"/>
      <c r="BQ607" s="21"/>
      <c r="BR607" s="21"/>
      <c r="BS607" s="23"/>
      <c r="BT607" s="24"/>
      <c r="BU607" s="25"/>
      <c r="BV607" s="30"/>
    </row>
    <row r="608" spans="1:74" s="22" customFormat="1" ht="154.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8"/>
      <c r="O608" s="28"/>
      <c r="P608" s="28"/>
      <c r="Q608" s="28"/>
      <c r="R608" s="28"/>
      <c r="S608" s="28"/>
      <c r="T608" s="28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1"/>
      <c r="BG608" s="21"/>
      <c r="BH608" s="21"/>
      <c r="BI608" s="21"/>
      <c r="BJ608" s="21"/>
      <c r="BK608" s="21"/>
      <c r="BL608" s="23"/>
      <c r="BM608" s="21"/>
      <c r="BN608" s="24"/>
      <c r="BO608" s="25"/>
      <c r="BP608" s="21"/>
      <c r="BQ608" s="21"/>
      <c r="BR608" s="21"/>
      <c r="BS608" s="23"/>
      <c r="BT608" s="24"/>
      <c r="BU608" s="25"/>
      <c r="BV608" s="30"/>
    </row>
    <row r="609" spans="1:74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8"/>
      <c r="O609" s="18"/>
      <c r="P609" s="28"/>
      <c r="Q609" s="28"/>
      <c r="R609" s="28"/>
      <c r="S609" s="28"/>
      <c r="T609" s="28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1"/>
      <c r="BG609" s="21"/>
      <c r="BH609" s="21"/>
      <c r="BI609" s="21"/>
      <c r="BJ609" s="21"/>
      <c r="BK609" s="21"/>
      <c r="BL609" s="23"/>
      <c r="BM609" s="21"/>
      <c r="BN609" s="24"/>
      <c r="BO609" s="25"/>
      <c r="BP609" s="36"/>
      <c r="BQ609" s="36"/>
      <c r="BR609" s="36"/>
      <c r="BS609" s="40"/>
      <c r="BT609" s="26"/>
      <c r="BU609" s="36"/>
      <c r="BV609" s="30"/>
    </row>
    <row r="610" spans="1:74" s="22" customFormat="1" ht="182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23"/>
      <c r="O610" s="23"/>
      <c r="P610" s="23"/>
      <c r="Q610" s="23"/>
      <c r="R610" s="23"/>
      <c r="S610" s="23"/>
      <c r="T610" s="23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1"/>
      <c r="BG610" s="21"/>
      <c r="BH610" s="21"/>
      <c r="BI610" s="21"/>
      <c r="BJ610" s="21"/>
      <c r="BK610" s="23"/>
      <c r="BL610" s="21"/>
      <c r="BM610" s="21"/>
      <c r="BN610" s="24"/>
      <c r="BO610" s="25"/>
      <c r="BP610" s="36"/>
      <c r="BQ610" s="36"/>
      <c r="BR610" s="36"/>
      <c r="BS610" s="40"/>
      <c r="BT610" s="26"/>
      <c r="BU610" s="36"/>
      <c r="BV610" s="30"/>
    </row>
    <row r="611" spans="1:74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21"/>
      <c r="N611" s="23"/>
      <c r="O611" s="23"/>
      <c r="P611" s="23"/>
      <c r="Q611" s="23"/>
      <c r="R611" s="23"/>
      <c r="S611" s="23"/>
      <c r="T611" s="28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1"/>
      <c r="BL611" s="21"/>
      <c r="BM611" s="21"/>
      <c r="BN611" s="24"/>
      <c r="BO611" s="25"/>
      <c r="BP611" s="36"/>
      <c r="BQ611" s="36"/>
      <c r="BR611" s="36"/>
      <c r="BS611" s="40"/>
      <c r="BT611" s="26"/>
      <c r="BU611" s="36"/>
      <c r="BV611" s="30"/>
    </row>
    <row r="612" spans="1:74" s="22" customFormat="1" ht="312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28"/>
      <c r="O612" s="28"/>
      <c r="P612" s="28"/>
      <c r="Q612" s="28"/>
      <c r="R612" s="28"/>
      <c r="S612" s="28"/>
      <c r="T612" s="28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181"/>
      <c r="BD612" s="21"/>
      <c r="BE612" s="21"/>
      <c r="BF612" s="23"/>
      <c r="BG612" s="21"/>
      <c r="BH612" s="21"/>
      <c r="BI612" s="21"/>
      <c r="BJ612" s="21"/>
      <c r="BK612" s="23"/>
      <c r="BL612" s="21"/>
      <c r="BM612" s="21"/>
      <c r="BN612" s="24"/>
      <c r="BO612" s="25"/>
      <c r="BP612" s="26"/>
    </row>
    <row r="613" spans="1:74" s="22" customFormat="1" ht="174.7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28"/>
      <c r="O613" s="18"/>
      <c r="P613" s="28"/>
      <c r="Q613" s="28"/>
      <c r="R613" s="28"/>
      <c r="S613" s="28"/>
      <c r="T613" s="28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3"/>
      <c r="BG613" s="21"/>
      <c r="BH613" s="21"/>
      <c r="BI613" s="21"/>
      <c r="BJ613" s="21"/>
      <c r="BK613" s="23"/>
      <c r="BL613" s="21"/>
      <c r="BM613" s="21"/>
      <c r="BN613" s="24"/>
      <c r="BO613" s="25"/>
      <c r="BP613" s="26"/>
    </row>
    <row r="614" spans="1:74" s="22" customFormat="1" ht="167.2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20"/>
      <c r="M614" s="21"/>
      <c r="N614" s="23"/>
      <c r="O614" s="23"/>
      <c r="P614" s="23"/>
      <c r="Q614" s="23"/>
      <c r="R614" s="23"/>
      <c r="S614" s="23"/>
      <c r="T614" s="23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1"/>
      <c r="BD614" s="21"/>
      <c r="BE614" s="21"/>
      <c r="BF614" s="23"/>
      <c r="BG614" s="21"/>
      <c r="BH614" s="21"/>
      <c r="BI614" s="21"/>
      <c r="BJ614" s="21"/>
      <c r="BK614" s="23"/>
      <c r="BL614" s="21"/>
      <c r="BM614" s="21"/>
      <c r="BN614" s="24"/>
      <c r="BO614" s="25"/>
      <c r="BP614" s="26"/>
    </row>
    <row r="615" spans="1:74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20"/>
      <c r="M615" s="21"/>
      <c r="N615" s="23"/>
      <c r="O615" s="23"/>
      <c r="P615" s="23"/>
      <c r="Q615" s="23"/>
      <c r="R615" s="23"/>
      <c r="S615" s="23"/>
      <c r="T615" s="23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3"/>
      <c r="BG615" s="21"/>
      <c r="BH615" s="21"/>
      <c r="BI615" s="21"/>
      <c r="BJ615" s="21"/>
      <c r="BK615" s="23"/>
      <c r="BL615" s="21"/>
      <c r="BM615" s="21"/>
      <c r="BN615" s="24"/>
      <c r="BO615" s="25"/>
      <c r="BP615" s="26"/>
    </row>
    <row r="616" spans="1:74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20"/>
      <c r="M616" s="21"/>
      <c r="N616" s="23"/>
      <c r="O616" s="23"/>
      <c r="P616" s="28"/>
      <c r="Q616" s="28"/>
      <c r="R616" s="28"/>
      <c r="S616" s="28"/>
      <c r="T616" s="28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3"/>
      <c r="BG616" s="21"/>
      <c r="BH616" s="21"/>
      <c r="BI616" s="21"/>
      <c r="BJ616" s="21"/>
      <c r="BK616" s="23"/>
      <c r="BL616" s="21"/>
      <c r="BM616" s="21"/>
      <c r="BN616" s="24"/>
      <c r="BO616" s="25"/>
      <c r="BP616" s="26"/>
    </row>
    <row r="617" spans="1:74" s="22" customFormat="1" ht="372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21"/>
      <c r="N617" s="18"/>
      <c r="O617" s="18"/>
      <c r="P617" s="18"/>
      <c r="Q617" s="18"/>
      <c r="R617" s="18"/>
      <c r="S617" s="18"/>
      <c r="T617" s="18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1"/>
      <c r="BR617" s="21"/>
    </row>
    <row r="618" spans="1:74" s="22" customFormat="1" ht="257.2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21"/>
      <c r="N618" s="18"/>
      <c r="O618" s="18"/>
      <c r="P618" s="27"/>
      <c r="Q618" s="27"/>
      <c r="R618" s="27"/>
      <c r="S618" s="27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1"/>
      <c r="BR618" s="21"/>
    </row>
    <row r="619" spans="1:74" s="22" customFormat="1" ht="254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18"/>
      <c r="O619" s="18"/>
      <c r="P619" s="27"/>
      <c r="Q619" s="27"/>
      <c r="R619" s="27"/>
      <c r="S619" s="27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1"/>
      <c r="BN619" s="24"/>
      <c r="BO619" s="21"/>
      <c r="BP619" s="21"/>
      <c r="BQ619" s="21"/>
      <c r="BR619" s="21"/>
    </row>
    <row r="620" spans="1:74" s="22" customFormat="1" ht="319.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23"/>
      <c r="O620" s="23"/>
      <c r="P620" s="23"/>
      <c r="Q620" s="23"/>
      <c r="R620" s="23"/>
      <c r="S620" s="23"/>
      <c r="T620" s="28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1"/>
      <c r="BM620" s="21"/>
      <c r="BN620" s="24"/>
      <c r="BO620" s="21"/>
      <c r="BP620" s="21"/>
      <c r="BQ620" s="21"/>
      <c r="BR620" s="21"/>
    </row>
    <row r="621" spans="1:74" s="22" customFormat="1" ht="409.6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18"/>
      <c r="M621" s="18"/>
      <c r="N621" s="28"/>
      <c r="O621" s="18"/>
      <c r="P621" s="28"/>
      <c r="Q621" s="28"/>
      <c r="R621" s="28"/>
      <c r="S621" s="28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1"/>
      <c r="BM621" s="21"/>
      <c r="BN621" s="24"/>
      <c r="BO621" s="21"/>
      <c r="BP621" s="21"/>
      <c r="BQ621" s="21"/>
      <c r="BR621" s="21"/>
    </row>
    <row r="622" spans="1:74" s="22" customFormat="1" ht="141.7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18"/>
      <c r="L622" s="20"/>
      <c r="M622" s="21"/>
      <c r="N622" s="23"/>
      <c r="O622" s="23"/>
      <c r="P622" s="23"/>
      <c r="Q622" s="23"/>
      <c r="R622" s="23"/>
      <c r="S622" s="23"/>
      <c r="T622" s="28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1"/>
      <c r="BM622" s="21"/>
      <c r="BN622" s="24"/>
      <c r="BO622" s="21"/>
      <c r="BP622" s="21"/>
      <c r="BQ622" s="21"/>
      <c r="BR622" s="21"/>
    </row>
    <row r="623" spans="1:74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18"/>
      <c r="L623" s="20"/>
      <c r="M623" s="18"/>
      <c r="N623" s="23"/>
      <c r="O623" s="23"/>
      <c r="P623" s="23"/>
      <c r="Q623" s="23"/>
      <c r="R623" s="23"/>
      <c r="S623" s="23"/>
      <c r="T623" s="23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1"/>
      <c r="BM623" s="21"/>
      <c r="BN623" s="24"/>
      <c r="BO623" s="21"/>
      <c r="BP623" s="21"/>
      <c r="BQ623" s="21"/>
      <c r="BR623" s="21"/>
    </row>
    <row r="624" spans="1:74" s="22" customFormat="1" ht="292.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18"/>
      <c r="L624" s="20"/>
      <c r="M624" s="21"/>
      <c r="N624" s="27"/>
      <c r="O624" s="18"/>
      <c r="P624" s="27"/>
      <c r="Q624" s="27"/>
      <c r="R624" s="27"/>
      <c r="S624" s="27"/>
      <c r="T624" s="27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1"/>
      <c r="BM624" s="21"/>
      <c r="BN624" s="24"/>
      <c r="BO624" s="21"/>
      <c r="BP624" s="21"/>
      <c r="BQ624" s="21"/>
      <c r="BR624" s="24"/>
      <c r="BS624" s="25"/>
      <c r="BT624" s="26"/>
    </row>
    <row r="625" spans="1:72" s="22" customFormat="1" ht="177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18"/>
      <c r="L625" s="20"/>
      <c r="M625" s="21"/>
      <c r="N625" s="18"/>
      <c r="O625" s="18"/>
      <c r="P625" s="27"/>
      <c r="Q625" s="27"/>
      <c r="R625" s="27"/>
      <c r="S625" s="27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1"/>
      <c r="BM625" s="21"/>
      <c r="BN625" s="21"/>
      <c r="BO625" s="21"/>
      <c r="BP625" s="21"/>
      <c r="BQ625" s="21"/>
      <c r="BR625" s="24"/>
      <c r="BS625" s="25"/>
      <c r="BT625" s="26"/>
    </row>
  </sheetData>
  <autoFilter ref="A2:BV67"/>
  <mergeCells count="7">
    <mergeCell ref="A1:V1"/>
    <mergeCell ref="L7:L8"/>
    <mergeCell ref="L11:L12"/>
    <mergeCell ref="L92:L93"/>
    <mergeCell ref="L341:L342"/>
    <mergeCell ref="I3:I9"/>
    <mergeCell ref="J10:J14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3" sqref="K3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109Северо-восток_от 15до150кВт</vt:lpstr>
      <vt:lpstr>Лист1</vt:lpstr>
      <vt:lpstr>'109Северо-восток_от 15до150кВт'!Заголовки_для_печати</vt:lpstr>
      <vt:lpstr>'87_лот_(Всего)'!Заголовки_для_печати</vt:lpstr>
      <vt:lpstr>'109Северо-восток_от 15до150кВт'!Область_печати</vt:lpstr>
      <vt:lpstr>'87_лот_(Всего)'!Область_печати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2018-06-04T12:20:38Z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