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шаблон!$A$2:$BW$55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шаблон!$A$1:$BP$57</definedName>
  </definedNames>
  <calcPr calcId="145621"/>
</workbook>
</file>

<file path=xl/calcChain.xml><?xml version="1.0" encoding="utf-8"?>
<calcChain xmlns="http://schemas.openxmlformats.org/spreadsheetml/2006/main">
  <c r="BN20" i="4" l="1"/>
  <c r="BN52" i="4" s="1"/>
  <c r="BE52" i="4"/>
  <c r="AU52" i="4"/>
  <c r="AM52" i="4"/>
  <c r="AI52" i="4"/>
  <c r="P52" i="4"/>
  <c r="Q52" i="4"/>
  <c r="R52" i="4"/>
  <c r="S52" i="4"/>
  <c r="T52" i="4"/>
  <c r="U52" i="4"/>
  <c r="O52" i="4"/>
  <c r="V52" i="4" l="1"/>
  <c r="W52" i="4"/>
  <c r="X52" i="4"/>
  <c r="Y52" i="4"/>
  <c r="Z52" i="4"/>
  <c r="AA52" i="4"/>
  <c r="AB52" i="4"/>
  <c r="AC52" i="4"/>
  <c r="AD52" i="4"/>
  <c r="AE52" i="4"/>
  <c r="AF52" i="4"/>
  <c r="AG52" i="4"/>
  <c r="AH52" i="4"/>
  <c r="AJ52" i="4"/>
  <c r="AK52" i="4"/>
  <c r="AL52" i="4"/>
  <c r="AN52" i="4"/>
  <c r="AO52" i="4"/>
  <c r="AP52" i="4"/>
  <c r="AQ52" i="4"/>
  <c r="AR52" i="4"/>
  <c r="AS52" i="4"/>
  <c r="AV52" i="4"/>
  <c r="AW52" i="4"/>
  <c r="AX52" i="4"/>
  <c r="AY52" i="4"/>
  <c r="AZ52" i="4"/>
  <c r="BA52" i="4"/>
  <c r="BB52" i="4"/>
  <c r="BC52" i="4"/>
  <c r="BF52" i="4"/>
  <c r="BG52" i="4"/>
  <c r="BH52" i="4"/>
  <c r="BI52" i="4"/>
  <c r="BJ52" i="4"/>
  <c r="BK52" i="4"/>
  <c r="BL52" i="4"/>
  <c r="BM52" i="4"/>
  <c r="O48" i="4"/>
  <c r="O47" i="4" s="1"/>
  <c r="P47" i="4"/>
  <c r="S47" i="4"/>
  <c r="R48" i="4" l="1"/>
  <c r="R47" i="4" s="1"/>
  <c r="Q48" i="4"/>
  <c r="T48" i="4"/>
  <c r="T47" i="4" s="1"/>
  <c r="P20" i="4"/>
  <c r="Q20" i="4"/>
  <c r="R20" i="4"/>
  <c r="S20" i="4"/>
  <c r="T20" i="4"/>
  <c r="U20" i="4"/>
  <c r="O20" i="4"/>
  <c r="U48" i="4" l="1"/>
  <c r="Q47" i="4"/>
  <c r="N13" i="4"/>
  <c r="O13" i="4" s="1"/>
  <c r="S12" i="4"/>
  <c r="P12" i="4"/>
  <c r="U47" i="4" l="1"/>
  <c r="BE47" i="4"/>
  <c r="BN47" i="4" s="1"/>
  <c r="R13" i="4"/>
  <c r="R12" i="4" s="1"/>
  <c r="O12" i="4"/>
  <c r="T13" i="4"/>
  <c r="T12" i="4" s="1"/>
  <c r="Q13" i="4"/>
  <c r="U13" i="4" l="1"/>
  <c r="Q12" i="4"/>
  <c r="U12" i="4" l="1"/>
  <c r="BE12" i="4"/>
  <c r="BN12" i="4" s="1"/>
  <c r="BN14" i="4" l="1"/>
  <c r="BN15" i="4"/>
  <c r="BN18" i="4"/>
  <c r="BN58" i="4"/>
  <c r="BN59" i="4"/>
  <c r="BN60" i="4"/>
  <c r="BN61" i="4"/>
  <c r="BN62" i="4"/>
  <c r="BN63" i="4"/>
  <c r="BN64" i="4"/>
  <c r="BN65" i="4"/>
  <c r="BN66" i="4"/>
  <c r="BN67" i="4"/>
  <c r="BN68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T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/>
  <c r="Q36" i="2"/>
  <c r="Q35" i="2"/>
  <c r="T72" i="2"/>
  <c r="P70" i="2"/>
  <c r="T40" i="2"/>
  <c r="P38" i="2"/>
  <c r="P55" i="2"/>
  <c r="T56" i="2"/>
  <c r="S55" i="2"/>
  <c r="Q55" i="2"/>
  <c r="T47" i="2"/>
  <c r="T36" i="2"/>
  <c r="BB70" i="2"/>
  <c r="BK70" i="2"/>
  <c r="T70" i="2"/>
  <c r="BB46" i="2"/>
  <c r="AF55" i="2"/>
  <c r="BB38" i="2"/>
  <c r="BK38" i="2" s="1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/>
  <c r="S9" i="2" s="1"/>
  <c r="Q22" i="2"/>
  <c r="Q21" i="2"/>
  <c r="N11" i="2"/>
  <c r="S12" i="2"/>
  <c r="S11" i="2" s="1"/>
  <c r="S17" i="2"/>
  <c r="S16" i="2" s="1"/>
  <c r="N16" i="2"/>
  <c r="N8" i="2"/>
  <c r="AJ29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 s="1"/>
  <c r="S44" i="2" s="1"/>
  <c r="S43" i="2" s="1"/>
  <c r="R43" i="2"/>
  <c r="O43" i="2"/>
  <c r="P8" i="2"/>
  <c r="T22" i="2"/>
  <c r="P21" i="2"/>
  <c r="T17" i="2"/>
  <c r="T12" i="2"/>
  <c r="N43" i="2"/>
  <c r="P44" i="2"/>
  <c r="BB11" i="2"/>
  <c r="BK11" i="2" s="1"/>
  <c r="T11" i="2"/>
  <c r="BB16" i="2"/>
  <c r="BK16" i="2"/>
  <c r="T16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R84" i="2"/>
  <c r="O84" i="2"/>
  <c r="Q86" i="2"/>
  <c r="T86" i="2" s="1"/>
  <c r="BF84" i="2" s="1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/>
  <c r="S6" i="2"/>
  <c r="R6" i="2"/>
  <c r="O6" i="2"/>
  <c r="N6" i="2"/>
  <c r="N19" i="2"/>
  <c r="N18" i="2"/>
  <c r="P20" i="2"/>
  <c r="S20" i="2"/>
  <c r="S18" i="2"/>
  <c r="N13" i="2"/>
  <c r="P14" i="2"/>
  <c r="S14" i="2"/>
  <c r="S13" i="2"/>
  <c r="P6" i="2"/>
  <c r="Q7" i="2"/>
  <c r="Q6" i="2" s="1"/>
  <c r="P18" i="2"/>
  <c r="P13" i="2"/>
  <c r="T7" i="2"/>
  <c r="T6" i="2"/>
  <c r="BH6" i="2"/>
  <c r="BK6" i="2"/>
  <c r="Q13" i="2" l="1"/>
  <c r="T14" i="2"/>
  <c r="Q18" i="2"/>
  <c r="T20" i="2"/>
  <c r="S85" i="2"/>
  <c r="S84" i="2" s="1"/>
  <c r="N84" i="2"/>
  <c r="Q85" i="2"/>
  <c r="Q84" i="2" s="1"/>
  <c r="P85" i="2"/>
  <c r="Q49" i="2"/>
  <c r="T50" i="2"/>
  <c r="Q51" i="2"/>
  <c r="T52" i="2"/>
  <c r="S54" i="2"/>
  <c r="S53" i="2" s="1"/>
  <c r="P54" i="2"/>
  <c r="Q54" i="2"/>
  <c r="Q53" i="2" s="1"/>
  <c r="N53" i="2"/>
  <c r="S61" i="2"/>
  <c r="S60" i="2" s="1"/>
  <c r="P61" i="2"/>
  <c r="Q61" i="2"/>
  <c r="Q60" i="2" s="1"/>
  <c r="N60" i="2"/>
  <c r="Q81" i="2"/>
  <c r="T82" i="2"/>
  <c r="AZ3" i="2"/>
  <c r="BK3" i="2" s="1"/>
  <c r="N49" i="2"/>
  <c r="N51" i="2"/>
  <c r="N81" i="2"/>
  <c r="P78" i="2"/>
  <c r="Q44" i="2"/>
  <c r="T9" i="2"/>
  <c r="S8" i="2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BJ35" i="2"/>
  <c r="BK35" i="2" s="1"/>
  <c r="T35" i="2"/>
  <c r="S68" i="2"/>
  <c r="P68" i="2"/>
  <c r="Q68" i="2"/>
  <c r="S74" i="2"/>
  <c r="S73" i="2" s="1"/>
  <c r="Q74" i="2"/>
  <c r="Q73" i="2" s="1"/>
  <c r="P74" i="2"/>
  <c r="N73" i="2"/>
  <c r="P26" i="2"/>
  <c r="Q26" i="2"/>
  <c r="Q25" i="2" s="1"/>
  <c r="S26" i="2"/>
  <c r="S25" i="2" s="1"/>
  <c r="N25" i="2"/>
  <c r="S30" i="2"/>
  <c r="Q30" i="2"/>
  <c r="N29" i="2"/>
  <c r="P30" i="2"/>
  <c r="P34" i="2"/>
  <c r="S34" i="2"/>
  <c r="Q34" i="2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T76" i="2" l="1"/>
  <c r="P75" i="2"/>
  <c r="T65" i="2"/>
  <c r="P64" i="2"/>
  <c r="T34" i="2"/>
  <c r="BB29" i="2" s="1"/>
  <c r="S29" i="2"/>
  <c r="T26" i="2"/>
  <c r="P25" i="2"/>
  <c r="T74" i="2"/>
  <c r="P73" i="2"/>
  <c r="T68" i="2"/>
  <c r="BB64" i="2" s="1"/>
  <c r="P23" i="2"/>
  <c r="T24" i="2"/>
  <c r="Q43" i="2"/>
  <c r="T44" i="2"/>
  <c r="BB81" i="2"/>
  <c r="BK81" i="2" s="1"/>
  <c r="T81" i="2"/>
  <c r="T61" i="2"/>
  <c r="P60" i="2"/>
  <c r="T54" i="2"/>
  <c r="P53" i="2"/>
  <c r="T51" i="2"/>
  <c r="BB51" i="2"/>
  <c r="BK51" i="2" s="1"/>
  <c r="BB49" i="2"/>
  <c r="BK49" i="2" s="1"/>
  <c r="T49" i="2"/>
  <c r="T85" i="2"/>
  <c r="P84" i="2"/>
  <c r="T18" i="2"/>
  <c r="BB18" i="2"/>
  <c r="BK18" i="2" s="1"/>
  <c r="BB13" i="2"/>
  <c r="BK13" i="2" s="1"/>
  <c r="T13" i="2"/>
  <c r="BB62" i="2"/>
  <c r="BK62" i="2" s="1"/>
  <c r="T62" i="2"/>
  <c r="P29" i="2"/>
  <c r="T30" i="2"/>
  <c r="Q29" i="2"/>
  <c r="P27" i="2"/>
  <c r="T28" i="2"/>
  <c r="BB8" i="2"/>
  <c r="BK8" i="2" s="1"/>
  <c r="T8" i="2"/>
  <c r="T78" i="2"/>
  <c r="P77" i="2"/>
  <c r="T77" i="2" l="1"/>
  <c r="BB77" i="2"/>
  <c r="BK77" i="2" s="1"/>
  <c r="AF29" i="2"/>
  <c r="T29" i="2"/>
  <c r="BB43" i="2"/>
  <c r="BK43" i="2" s="1"/>
  <c r="T43" i="2"/>
  <c r="BB23" i="2"/>
  <c r="BK23" i="2" s="1"/>
  <c r="T23" i="2"/>
  <c r="BB73" i="2"/>
  <c r="BK73" i="2" s="1"/>
  <c r="T73" i="2"/>
  <c r="BB25" i="2"/>
  <c r="BK25" i="2" s="1"/>
  <c r="T25" i="2"/>
  <c r="BB27" i="2"/>
  <c r="BK27" i="2" s="1"/>
  <c r="T27" i="2"/>
  <c r="BB84" i="2"/>
  <c r="BK84" i="2" s="1"/>
  <c r="T84" i="2"/>
  <c r="T53" i="2"/>
  <c r="BB53" i="2"/>
  <c r="BK53" i="2" s="1"/>
  <c r="BB60" i="2"/>
  <c r="BK60" i="2" s="1"/>
  <c r="T60" i="2"/>
  <c r="BK29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<sst xmlns="http://schemas.openxmlformats.org/spreadsheetml/2006/main" count="717" uniqueCount="457">
  <si>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</si>
  <si>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</si>
  <si>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</si>
  <si>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</si>
  <si>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</si>
  <si>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</si>
  <si>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</si>
  <si>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</si>
  <si>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</si>
  <si>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</si>
  <si>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</si>
  <si>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</si>
  <si>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</si>
  <si>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</si>
  <si>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</si>
  <si>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</si>
  <si>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</si>
  <si>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</si>
  <si>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</si>
  <si>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</si>
  <si>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</si>
  <si>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</si>
  <si>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</si>
  <si>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</si>
  <si>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</si>
  <si>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</si>
  <si>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</si>
  <si>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</si>
  <si>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</si>
  <si>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</si>
  <si>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</si>
  <si>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</si>
  <si>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</si>
  <si>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</si>
  <si>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</si>
  <si>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</si>
  <si>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</si>
  <si>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</si>
  <si>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</si>
  <si>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</si>
  <si>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</si>
  <si>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</si>
  <si>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</si>
  <si>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</si>
  <si>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</si>
  <si>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</si>
  <si>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</si>
  <si>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</si>
  <si>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</si>
  <si>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</si>
  <si>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</si>
  <si>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</si>
  <si>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</si>
  <si>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</si>
  <si>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</si>
  <si>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</si>
  <si>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</si>
  <si>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</si>
  <si>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</si>
  <si>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</si>
  <si>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</si>
  <si>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</si>
  <si>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</si>
  <si>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</si>
  <si>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</si>
  <si>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</si>
  <si>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</si>
  <si>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</si>
  <si>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</si>
  <si>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</si>
  <si>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</si>
  <si>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</si>
  <si>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</si>
  <si>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</si>
  <si>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</si>
  <si>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</si>
  <si>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</si>
  <si>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</si>
  <si>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</si>
  <si>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</si>
  <si>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</si>
  <si>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</si>
  <si>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</si>
  <si>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</si>
  <si>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</si>
  <si>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</si>
  <si>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</si>
  <si>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</si>
  <si>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</si>
  <si>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</si>
  <si>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</si>
  <si>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</si>
  <si>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</si>
  <si>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</si>
  <si>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</si>
  <si>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</si>
  <si>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</si>
  <si>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</si>
  <si>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</si>
  <si>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</si>
  <si>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</si>
  <si>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</si>
  <si>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</si>
  <si>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</si>
  <si>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</si>
  <si>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</si>
  <si>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</si>
  <si>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</si>
  <si>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</si>
  <si>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</si>
  <si>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</si>
  <si>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</si>
  <si>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</si>
  <si>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</si>
  <si>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</si>
  <si>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</si>
  <si>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</si>
  <si>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</si>
  <si>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</si>
  <si>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</si>
  <si>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</si>
  <si>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</si>
  <si>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</si>
  <si>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</si>
  <si>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</si>
  <si>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</si>
  <si>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</si>
  <si>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</si>
  <si>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</si>
  <si>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</si>
  <si>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</si>
  <si>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</si>
  <si>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</si>
  <si>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</si>
  <si>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</si>
  <si>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</si>
  <si>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</si>
  <si>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</si>
  <si>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</si>
  <si>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</si>
  <si>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</si>
  <si>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</si>
  <si>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</si>
  <si>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</si>
  <si>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</si>
  <si>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</si>
  <si>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</si>
  <si>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</si>
  <si>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</si>
  <si>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</si>
  <si>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</si>
  <si>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</si>
  <si>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</si>
  <si>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</si>
  <si>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</si>
  <si>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</si>
  <si>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</si>
  <si>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</si>
  <si>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</si>
  <si>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</si>
  <si>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</si>
  <si>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</si>
  <si>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</si>
  <si>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</si>
  <si>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</si>
  <si>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</si>
  <si>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</si>
  <si>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</si>
  <si>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</si>
  <si>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</si>
  <si>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</si>
  <si>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</si>
  <si>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</si>
  <si>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</si>
  <si>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</si>
  <si>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</si>
  <si>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</si>
  <si>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</si>
  <si>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</si>
  <si>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</si>
  <si>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</si>
  <si>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</si>
  <si>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</si>
  <si>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</si>
  <si>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</si>
  <si>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</si>
  <si>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</si>
  <si>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</si>
  <si>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</si>
  <si>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</si>
  <si>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</si>
  <si>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</si>
  <si>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</si>
  <si>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</si>
  <si>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</si>
  <si>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</si>
  <si>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</si>
  <si>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</si>
  <si>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</si>
  <si>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</si>
  <si>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</si>
  <si>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</si>
  <si>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</si>
  <si>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</si>
  <si>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</si>
  <si>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</si>
  <si>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</si>
  <si>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</si>
  <si>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</si>
  <si>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</si>
  <si>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</si>
  <si>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</si>
  <si>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</si>
  <si>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</si>
  <si>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</si>
  <si>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</si>
  <si>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</si>
  <si>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</si>
  <si>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</si>
  <si>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</si>
  <si>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</si>
  <si>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</si>
  <si>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</si>
  <si>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</si>
  <si>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</si>
  <si>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</si>
  <si>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</si>
  <si>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</si>
  <si>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</si>
  <si>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</si>
  <si>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</si>
  <si>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</si>
  <si>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</si>
  <si>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</si>
  <si>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</si>
  <si>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</si>
  <si>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</si>
  <si>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</si>
  <si>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</si>
  <si>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</si>
  <si>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</si>
  <si>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</si>
  <si>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</si>
  <si>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</si>
  <si>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</si>
  <si>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</si>
  <si>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</si>
  <si>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</si>
  <si>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</si>
  <si>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</si>
  <si>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</si>
  <si>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</si>
  <si>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</si>
  <si>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</si>
  <si>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</si>
  <si>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</si>
  <si>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</si>
  <si>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</si>
  <si>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</si>
  <si>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</si>
  <si>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</si>
  <si>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</si>
  <si>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</si>
  <si>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</si>
  <si>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</si>
  <si>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</si>
  <si>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</si>
  <si>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</si>
  <si>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</si>
  <si>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</si>
  <si>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</si>
  <si>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</si>
  <si>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</si>
  <si>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</si>
  <si>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</si>
  <si>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</si>
  <si>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</si>
  <si>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</si>
  <si>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</si>
  <si>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</si>
  <si>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</si>
  <si>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</si>
  <si>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</si>
  <si>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</si>
  <si>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</si>
  <si>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</si>
  <si>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</si>
  <si>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</si>
  <si>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</si>
  <si>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</si>
  <si>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</si>
  <si>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</si>
  <si>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</si>
  <si>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</si>
  <si>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</si>
  <si>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</si>
  <si>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</si>
  <si>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</si>
  <si>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</si>
  <si>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</si>
  <si>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</si>
  <si>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</si>
  <si>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</si>
  <si>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</si>
  <si>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</si>
  <si>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</si>
  <si>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</si>
  <si>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</si>
  <si>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</si>
  <si>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</si>
  <si>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</si>
  <si>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</si>
  <si>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</si>
  <si>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</si>
  <si>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</si>
  <si>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</si>
  <si>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</si>
  <si>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</si>
  <si>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</si>
  <si>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</si>
  <si>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</si>
  <si>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</si>
  <si>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</si>
  <si>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</si>
  <si>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</si>
  <si>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</si>
  <si>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</si>
  <si>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</si>
  <si>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</si>
  <si>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</si>
  <si>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</si>
  <si>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Курская обл., Медвенский р-н, Панинский с/с, СНТ "Родничок"</t>
  </si>
  <si>
    <t>реконструкция существующей ВЛ-10 кВ № 242.15 в части монтажа ответвительной арматуры в точке врезки (объем реконструкции уточнить при проектировании) (в том числе по техническим условиям Ц-17504).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</si>
  <si>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</si>
  <si>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41800870 (ЦЭС-17504/2019)</t>
  </si>
  <si>
    <t>41844725 (ЦЭС-17997/2019)</t>
  </si>
  <si>
    <t>41844711 (ЦЭС-17998/2019)</t>
  </si>
  <si>
    <t>Шерстобитова Таина Георгиевна</t>
  </si>
  <si>
    <t>Наседкин Дмитрий Станиславович</t>
  </si>
  <si>
    <t>Переверзев Александр Викторович</t>
  </si>
  <si>
    <t>Курская обл., Медвенский р-н, Панинский с/с, сдт "Родничок"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</si>
  <si>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одного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16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</si>
  <si>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0,34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0,18 км по техническим условиям Ц-17504 и 0,16 км по техническим условиям Ц-17851).
10.4.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</si>
  <si>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реконструкция существующей ВЛ-10 кВ № 242.15 в части монтажа ответвительной арматуры в точке врезки (объем реконструкции уточнить при проектировании).</t>
  </si>
  <si>
    <t>Хоз.способ от 11.06.2019г. КР/05/349-Р. Аналог. Ц-17504, 17767, 17768, 17769, 17823, 17824, 17851, 17852, 17853, 17863, 17872, 17904, 17905, 17906, 17910, 17911, 17912, 17939, 17947, 18019</t>
  </si>
  <si>
    <t>41823785 (ЦЭС-17767/2019)</t>
  </si>
  <si>
    <t>41823821 (ЦЭС-17768/2019)</t>
  </si>
  <si>
    <t>41823844 (ЦЭС-17769/2019)</t>
  </si>
  <si>
    <t>41825954 (ЦЭС-17823/2019)</t>
  </si>
  <si>
    <t>41828326 (ЦЭС-17824/2019)</t>
  </si>
  <si>
    <t>41830633 (ЦЭС-17851/2019)</t>
  </si>
  <si>
    <t>41830637 (ЦЭС-17852/2019)</t>
  </si>
  <si>
    <t>41830645 (ЦЭС-17853/2019)</t>
  </si>
  <si>
    <t>41831069 (ЦЭС-17863/2019)</t>
  </si>
  <si>
    <t>41833587 (ЦЭС-17872/2019)</t>
  </si>
  <si>
    <t>41836735 (ЦЭС-17904/2019)</t>
  </si>
  <si>
    <t>41836670 (ЦЭС-17905/2019)</t>
  </si>
  <si>
    <t>41836624 (ЦЭС-17906/2019)</t>
  </si>
  <si>
    <t>41836558 (ЦЭС-17910/2019)</t>
  </si>
  <si>
    <t>41836459 (ЦЭС-17911/2019)</t>
  </si>
  <si>
    <t>41836441 (ЦЭС-17912/2019)</t>
  </si>
  <si>
    <t>41836364 (ЦЭС-17939/2019)</t>
  </si>
  <si>
    <t>41836725 (ЦЭС-17947/2019)</t>
  </si>
  <si>
    <t>41845444 (ЦЭС-18019/2019)</t>
  </si>
  <si>
    <t>Льготники (Был 139 Хоз.способ)</t>
  </si>
  <si>
    <t>Хоз.способ</t>
  </si>
  <si>
    <t>Хоз.способ (Льготники)</t>
  </si>
  <si>
    <t>Льготники</t>
  </si>
  <si>
    <t>8500009563</t>
  </si>
  <si>
    <t>Льготники. Был 144 Хоз.способ (Льготники)</t>
  </si>
  <si>
    <t>8500009787</t>
  </si>
  <si>
    <t>8500009759</t>
  </si>
  <si>
    <t>8500009711</t>
  </si>
  <si>
    <t>8500009631</t>
  </si>
  <si>
    <t>Льготники+</t>
  </si>
  <si>
    <t>8500009670</t>
  </si>
  <si>
    <t>Затраты_ориент</t>
  </si>
  <si>
    <t>Воробьев Евгений Николаевич</t>
  </si>
  <si>
    <t>Поздняков Валерий Алексеевич</t>
  </si>
  <si>
    <t>Саламатин Михаил Антонович</t>
  </si>
  <si>
    <t>Глинкин Альберт Михайлович</t>
  </si>
  <si>
    <t>Бабанина Галина Николаевна</t>
  </si>
  <si>
    <t>Валеев Вадим Халильевич</t>
  </si>
  <si>
    <t>Чувасов Анатолий Николаевич</t>
  </si>
  <si>
    <t>Бельчиков Сергей Викторович</t>
  </si>
  <si>
    <t>Круглов Алексей Анатольевич</t>
  </si>
  <si>
    <t>Аникеев Николай Эдуардович</t>
  </si>
  <si>
    <t>Домантова Светлана Владимировна</t>
  </si>
  <si>
    <t>Чернышова Татьяна Васильевна</t>
  </si>
  <si>
    <t>Селезнева Людмила Алексеевна</t>
  </si>
  <si>
    <t>Морозов Алексей Павлович</t>
  </si>
  <si>
    <t>Булыгин Александр Васильевич</t>
  </si>
  <si>
    <t>Курова Альбина Викторовна</t>
  </si>
  <si>
    <t>Афанасова Анна Валерьевна</t>
  </si>
  <si>
    <t>Ильин Альберт Андреевич</t>
  </si>
  <si>
    <t>Зекунов Иван Васильевич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</si>
  <si>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0,25 км по техническим условиям Ц-17504).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</si>
  <si>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0,43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0,43 км по техническим условиям Ц-17504).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</si>
  <si>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0,2 км от проектируемой ТП-10/0,4 кВ до вводного коммутационного аппарата ВПУ заявителя (располагаемого на границе земельного участка заявителя) (точку врезки, марку и сечение провода, протяженность уточнить при проектировании) (в том числе 0,2 км по техническим условиям Ц-17504).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</si>
  <si>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 км от проектируемой ТП-10/0,4 кВ до вводного коммутационного аппарата ВПУ заявителя (располагаемого на границе земельного участка заявителя) (точку врезки, марку и сечение провода, протяженность уточнить при проектировании) (в том числе 0,4 км по техническим условиям Ц-17504).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</si>
  <si>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0,41 км от проектируемой ТП-10/0,4 кВ до вводного коммутационного аппарата ВПУ заявителя (располагаемого на границе земельного участка заявителя) (точку врезки, марку и сечение провода, протяженность уточнить при проектировании) (в том числе 0,18 км по техническим условиям Ц-17504).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</si>
  <si>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</si>
  <si>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0,32 км от проектируемой ТП-10/0,4 кВ до вводного коммутационного аппарата ВПУ заявителя (располагаемого на границе земельного участка заявителя) (марку и сечение провода, протяженность уточнить при проектировании) (в том числе 0,18 км по техническим условиям Ц-17504 и 0,14 км по техническим условиям Ц-17851).
10.4.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</si>
  <si>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0,34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0,18 км по техническим условиям Ц-17504 и 0,16 км по техническим условиям Ц-17851).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</si>
  <si>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0,38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0,33 км по техническим условиям Ц-17504).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</si>
  <si>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0,43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0,25 км по техническим условиям Ц-17504 и 0,05 км по техническим условиям Ц-17767).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</si>
  <si>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0,52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0,37 км по техническим условиям Ц-17504 и 0,15 км по техническим условиям Ц-17769).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</si>
  <si>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0,43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0,33 км по техническим условиям Ц-17504 и 0,05 км по техническим условиям Ц-17906).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</si>
  <si>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0,11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0,06 км по техническим условиям Ц-17504 и 0,05 км по техническим условиям Ц-17912).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</si>
  <si>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СТП 63 кВА (со шкафом АСУЭ в комплекте со счетчиком (МЭК-104))</t>
  </si>
  <si>
    <t>шкаф АСУЭ в комплекте со счетчиком (МЭК-104)</t>
  </si>
  <si>
    <t>перекидка</t>
  </si>
  <si>
    <t>Аналог. Ц-17504, Ц-17851 и Ц-17997. (Остальной объем строительства в Ц-17504 (Очередь 151 льготники), Ц-17851 (Очередь 149 льготники)</t>
  </si>
  <si>
    <t>Аналог. Ц-17504, Ц-17769 и Ц-17998.
Остальной объем строительства в Ц-17504 (Очередь 151 льготники), Ц-177691 (Очередь 143 льготники(2019))</t>
  </si>
  <si>
    <t>Аналог. Ц-17504 и Ц-17767.
Остальной объем в Ц-17504 (Очередь 139 хоз.способ)</t>
  </si>
  <si>
    <t>Аналог. Ц-17504 и Ц-17768.
Объем строительства в Ц-17504 (Очередь 151 льготники). Аналог. Ц-17504 и Ц-17768. Хоз.способ от 27.06.2019г. КР-05-378-р.</t>
  </si>
  <si>
    <t>строительство ВЛЗ-10 кВ – ответвления протяженностью 0,04 км  (в т.ч. 0,04 км по ТУ Ц-17504).
 Монтаж линейного разъединителя 10 кВ (в том числе по техническим условиям Ц-17504).
Строительство ВЛИ-0,4 кВ протяженностью 0,6 км (в том числе 0,37 км по ТУ Ц-17504).
	 Строительство трансформаторной подстанции 10/0,4 кВ столбового типа с одним силовым трансформатором мощностью 63 кВА(в том числе по ТУ Ц-17504).</t>
  </si>
  <si>
    <t>Аналог. Ц-17504 и Ц-17769.
Остальной объем строительства в Ц-17504 (Очередь 139 льготники_хоз.способ)</t>
  </si>
  <si>
    <t>Объем строительства в Ц-17504 (Очередь 151 льготники). Аналог. Ц-17504 и Ц-17823.</t>
  </si>
  <si>
    <t>1) 0,13;
2) перекидка</t>
  </si>
  <si>
    <t>Остальной объем строительства в Ц-17504 (Очередь 139 льготники_хоз.способ) и Ц-17767 (Очередь 144 льготники_хоз.способ)</t>
  </si>
  <si>
    <t>Остальной объем строительства в Ц-17504 (Очередь 139 льготники_хоз.способ) и Ц-17769 (Очередь 143 льготники)</t>
  </si>
  <si>
    <t>(изначально был лот 145) Аналог. Ц-17504 и Ц-17824. Хоз.способ от 29.07.2019г. (КР-05-448-Р). Аналог. Ц-17504 и Ц-17824.
Остальной объем строительства в Ц-17504 (Очередь 151 льготники)</t>
  </si>
  <si>
    <t>Устройство перекидки (0,025км)</t>
  </si>
  <si>
    <t>0,23 до ВПУ заявителя</t>
  </si>
  <si>
    <t>Остальной объем строительства в Ц-17504 (Очередь 139 льготники_хоз.способ)</t>
  </si>
  <si>
    <t>1) 0,05 км
2) перекидка</t>
  </si>
  <si>
    <t>Остальной объем строительства в Ц-17504 (Очередь 139 льготники_хоз.способ) и Ц-17906 (Очередь 147 льготники_хоз.способ)</t>
  </si>
  <si>
    <t>Остальной объем строительства в Ц-17504 (Очередь 139 льготники_хоз.способ) и Ц-17912 (Очередь 147 льготники)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</si>
  <si>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(в том числе 0,04 км по техническим условиям Ц-17504).
10.2. Монтаж линейного разъединителя 10 кВ на концевой опоре проектируемого ответвления от ВЛ-10 кВ № 242.15  (тип и технические характеристики уточнить при проектировании)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0,49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0,37 км по техническим условиям Ц-17504 и 0,12 км по техническим условиям Ц-17769).
10.4.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 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Ц-17504).</t>
  </si>
  <si>
    <t>Реконструкция объектов электросетевого хозяйства: реконструкция существующей ВЛ-10 кВ № 242.15 в части монтажа ответвительной арматуры в точке врезки (объем реконструкции уточнить при проектировании) (в том числе по техническим условиям Ц-17504).</t>
  </si>
  <si>
    <t>Остальной объем строительства в Ц-17504 (Очередь 139 льготники_хоз.способ) и Ц-17769 (Очередь 143 льготники_на 2019 год)</t>
  </si>
  <si>
    <t>Аналог. Ц-17504.
Объем строительства в Ц-17504 (Очередь 139 льготники_хоз.способ)</t>
  </si>
  <si>
    <t xml:space="preserve"> 0,025 (перекидка)</t>
  </si>
  <si>
    <t>1) 0,03 км
2) 0,025 (перекидка)</t>
  </si>
  <si>
    <t>Аналог. Ц-17504
Остальной объем строительства в Ц-17504 (Очередь 139_хоз.способ)</t>
  </si>
  <si>
    <t>1) 0,05
2) 0,025 (перекидка)</t>
  </si>
  <si>
    <t>1) 0,17
2) перекидка</t>
  </si>
  <si>
    <t>Аналог. Ц-17504</t>
  </si>
  <si>
    <t>Аналог. Ц-17504, Ц-17851. Хоз.способ от 07.08.2019г. Аналог. Ц-17504, Ц-17851.
Объем строительства в Ц-17504 ; Ц-17851</t>
  </si>
  <si>
    <t>Аналог. Ц-17504, Ц-17851 и Ц-17853.
Остальной объем строительства в Ц-17504  и Ц-17851</t>
  </si>
  <si>
    <t>Аналог. Ц-17504, Ц-17851 и Ц-17863.
Остальной объем строительства в Ц-17504 ; Ц-17851</t>
  </si>
  <si>
    <t xml:space="preserve">Остальной объем строительства в Ц-17504  и Ц-17769 </t>
  </si>
  <si>
    <t>1) 0,2;
2) перекидка</t>
  </si>
  <si>
    <t>строительство воздушной линии электропередачи 10 кВ защищенным проводом – ответвления протяженностью 0,04 км от опоры № 15 существующей ВЛ-10 кВ 242.15 до проектируемой ТП-10/0,4 кВ с увеличением протяженности существующей ВЛ-10 кВ(в том числе 0,04 км по техническим условиям Ц-17504).
10.2. Монтаж линейного разъединителя 10 кВ на концевой опоре проектируемого ответвления от ВЛ-10 кВ № 242.15  (в том числе по техническим условиям Ц-17504).
10.3. Строительство воздушной линии электропередачи 0,4 кВ самонесущим изолированным проводом (ВЛИ-0,4 кВ) протяженностью 0,42 км от проектируемой ТП-10/0,4 кВ до границы земельного участка заявителя  (в том числе 0,4 км по техническим условиям Ц-17504 и 0,02 км по техническим условиям Ц-17769).
10.4.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
10.5.	 Строительство новых подстанций: строительство трансформаторной подстанции 10/0,4 кВ столбового типа с одним силовым трансформатором мощностью 63 кВА (в том числе по техническим условиям Ц-17504).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</si>
  <si>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</si>
  <si>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</si>
  <si>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</si>
  <si>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</si>
  <si>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</si>
  <si>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</si>
  <si>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</si>
  <si>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</si>
  <si>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</si>
  <si>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151 льготники (СНТ "Родничок")») </t>
  </si>
  <si>
    <t xml:space="preserve">СТП 63 кВА - 1 шт. </t>
  </si>
  <si>
    <t>1,965 (с учетом перекидок)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</si>
</sst>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100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62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7" sqref="I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36" style="176" customWidth="1"/>
    <col min="8" max="8" width="23" style="176" customWidth="1"/>
    <col min="9" max="9" width="59.140625" style="176" customWidth="1"/>
    <col min="10" max="10" width="162.5703125" style="176" customWidth="1"/>
    <col min="11" max="11" width="73.710937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1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73" width="30.5703125" style="176" customWidth="1"/>
    <col min="74" max="74" width="24.85546875" style="176" customWidth="1"/>
    <col min="75" max="16384" width="9.140625" style="176"/>
  </cols>
  <sheetData>
    <row r="1" spans="1:74" ht="174.75" customHeight="1" x14ac:dyDescent="0.95">
      <c r="A1" s="225" t="s">
        <v>454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</row>
    <row r="2" spans="1:74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229" t="s">
        <v>18</v>
      </c>
      <c r="BQ2" s="206"/>
      <c r="BV2" s="22" t="s">
        <v>376</v>
      </c>
    </row>
    <row r="3" spans="1:74" s="22" customFormat="1" ht="362.25" customHeight="1" x14ac:dyDescent="0.25">
      <c r="A3" s="17" t="s">
        <v>334</v>
      </c>
      <c r="B3" s="18">
        <v>41800870</v>
      </c>
      <c r="C3" s="24">
        <v>43567</v>
      </c>
      <c r="D3" s="19">
        <v>458.33300000000003</v>
      </c>
      <c r="E3" s="19"/>
      <c r="F3" s="20">
        <v>5</v>
      </c>
      <c r="G3" s="18" t="s">
        <v>337</v>
      </c>
      <c r="H3" s="18" t="s">
        <v>137</v>
      </c>
      <c r="I3" s="18" t="s">
        <v>331</v>
      </c>
      <c r="J3" s="230" t="s">
        <v>341</v>
      </c>
      <c r="K3" s="18" t="s">
        <v>343</v>
      </c>
      <c r="L3" s="20"/>
      <c r="M3" s="20"/>
      <c r="N3" s="20"/>
      <c r="O3" s="21">
        <v>1137.3600000000001</v>
      </c>
      <c r="P3" s="21">
        <v>0</v>
      </c>
      <c r="Q3" s="21">
        <v>88.724599999999995</v>
      </c>
      <c r="R3" s="21">
        <v>607.28739999999993</v>
      </c>
      <c r="S3" s="21">
        <v>383.79</v>
      </c>
      <c r="T3" s="21">
        <v>57.557999999999993</v>
      </c>
      <c r="U3" s="21">
        <v>1137.3599999999997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0.04</v>
      </c>
      <c r="AI3" s="23">
        <v>51.359999999999992</v>
      </c>
      <c r="AJ3" s="23"/>
      <c r="AK3" s="21"/>
      <c r="AL3" s="198">
        <v>1</v>
      </c>
      <c r="AM3" s="23">
        <v>73.31</v>
      </c>
      <c r="AN3" s="23"/>
      <c r="AO3" s="21"/>
      <c r="AP3" s="21"/>
      <c r="AQ3" s="21"/>
      <c r="AR3" s="21"/>
      <c r="AS3" s="21"/>
      <c r="AT3" s="198" t="s">
        <v>409</v>
      </c>
      <c r="AU3" s="23">
        <v>424.19</v>
      </c>
      <c r="AV3" s="21"/>
      <c r="AW3" s="21"/>
      <c r="AX3" s="21"/>
      <c r="AY3" s="21"/>
      <c r="AZ3" s="21"/>
      <c r="BA3" s="21"/>
      <c r="BB3" s="21"/>
      <c r="BC3" s="21"/>
      <c r="BD3" s="198">
        <v>0.5</v>
      </c>
      <c r="BE3" s="21">
        <v>588.49999999999989</v>
      </c>
      <c r="BF3" s="20"/>
      <c r="BG3" s="21"/>
      <c r="BH3" s="20"/>
      <c r="BI3" s="23"/>
      <c r="BJ3" s="23"/>
      <c r="BK3" s="21"/>
      <c r="BL3" s="21"/>
      <c r="BM3" s="21"/>
      <c r="BN3" s="179">
        <v>1137.3599999999999</v>
      </c>
      <c r="BO3" s="24">
        <v>43750</v>
      </c>
      <c r="BP3" s="21" t="s">
        <v>344</v>
      </c>
      <c r="BQ3" s="231"/>
      <c r="BR3" s="193">
        <v>6</v>
      </c>
      <c r="BS3" s="22" t="s">
        <v>364</v>
      </c>
      <c r="BT3" s="190" t="s">
        <v>365</v>
      </c>
      <c r="BU3" s="195">
        <v>151</v>
      </c>
      <c r="BV3" s="22">
        <v>802.68200000000002</v>
      </c>
    </row>
    <row r="4" spans="1:74" s="22" customFormat="1" ht="13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2"/>
      <c r="K4" s="18"/>
      <c r="L4" s="20"/>
      <c r="M4" s="20" t="s">
        <v>314</v>
      </c>
      <c r="N4" s="20">
        <v>0.04</v>
      </c>
      <c r="O4" s="21">
        <v>51.36</v>
      </c>
      <c r="P4" s="21"/>
      <c r="Q4" s="21">
        <v>5.6496000000000004</v>
      </c>
      <c r="R4" s="21">
        <v>43.142399999999995</v>
      </c>
      <c r="S4" s="21">
        <v>0</v>
      </c>
      <c r="T4" s="21">
        <v>2.5680000000000001</v>
      </c>
      <c r="U4" s="21">
        <v>51.359999999999992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198"/>
      <c r="AM4" s="23"/>
      <c r="AN4" s="23"/>
      <c r="AO4" s="21"/>
      <c r="AP4" s="21"/>
      <c r="AQ4" s="21"/>
      <c r="AR4" s="21"/>
      <c r="AS4" s="21"/>
      <c r="AT4" s="198"/>
      <c r="AU4" s="23"/>
      <c r="AV4" s="21"/>
      <c r="AW4" s="21"/>
      <c r="AX4" s="21"/>
      <c r="AY4" s="21"/>
      <c r="AZ4" s="21"/>
      <c r="BA4" s="21"/>
      <c r="BB4" s="21"/>
      <c r="BC4" s="21"/>
      <c r="BD4" s="198"/>
      <c r="BE4" s="21"/>
      <c r="BF4" s="20"/>
      <c r="BG4" s="21"/>
      <c r="BH4" s="20"/>
      <c r="BI4" s="23"/>
      <c r="BJ4" s="23"/>
      <c r="BK4" s="21"/>
      <c r="BL4" s="21"/>
      <c r="BM4" s="21"/>
      <c r="BN4" s="179"/>
      <c r="BO4" s="24"/>
      <c r="BP4" s="21"/>
      <c r="BQ4" s="196"/>
      <c r="BR4" s="193"/>
      <c r="BT4" s="190"/>
      <c r="BU4" s="195"/>
    </row>
    <row r="5" spans="1:74" s="22" customFormat="1" ht="13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2"/>
      <c r="K5" s="18"/>
      <c r="L5" s="20"/>
      <c r="M5" s="20" t="s">
        <v>316</v>
      </c>
      <c r="N5" s="20">
        <v>1</v>
      </c>
      <c r="O5" s="21">
        <v>73.31</v>
      </c>
      <c r="P5" s="21"/>
      <c r="Q5" s="21">
        <v>5.43</v>
      </c>
      <c r="R5" s="21">
        <v>19.829999999999998</v>
      </c>
      <c r="S5" s="21">
        <v>45.49</v>
      </c>
      <c r="T5" s="21">
        <v>2.56</v>
      </c>
      <c r="U5" s="21">
        <v>73.31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198"/>
      <c r="AM5" s="23"/>
      <c r="AN5" s="23"/>
      <c r="AO5" s="21"/>
      <c r="AP5" s="21"/>
      <c r="AQ5" s="21"/>
      <c r="AR5" s="21"/>
      <c r="AS5" s="21"/>
      <c r="AT5" s="198"/>
      <c r="AU5" s="23"/>
      <c r="AV5" s="21"/>
      <c r="AW5" s="21"/>
      <c r="AX5" s="21"/>
      <c r="AY5" s="21"/>
      <c r="AZ5" s="21"/>
      <c r="BA5" s="21"/>
      <c r="BB5" s="21"/>
      <c r="BC5" s="21"/>
      <c r="BD5" s="198"/>
      <c r="BE5" s="21"/>
      <c r="BF5" s="20"/>
      <c r="BG5" s="21"/>
      <c r="BH5" s="20"/>
      <c r="BI5" s="23"/>
      <c r="BJ5" s="23"/>
      <c r="BK5" s="21"/>
      <c r="BL5" s="21"/>
      <c r="BM5" s="21"/>
      <c r="BN5" s="179"/>
      <c r="BO5" s="24"/>
      <c r="BP5" s="21"/>
      <c r="BQ5" s="196"/>
      <c r="BR5" s="193"/>
      <c r="BT5" s="190"/>
      <c r="BU5" s="195"/>
    </row>
    <row r="6" spans="1:74" s="22" customFormat="1" ht="13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2"/>
      <c r="K6" s="18"/>
      <c r="L6" s="20"/>
      <c r="M6" s="20" t="s">
        <v>318</v>
      </c>
      <c r="N6" s="20" t="s">
        <v>272</v>
      </c>
      <c r="O6" s="21">
        <v>290.61</v>
      </c>
      <c r="P6" s="21"/>
      <c r="Q6" s="21">
        <v>10.09</v>
      </c>
      <c r="R6" s="21">
        <v>52.66</v>
      </c>
      <c r="S6" s="21">
        <v>220.61</v>
      </c>
      <c r="T6" s="21">
        <v>7.25</v>
      </c>
      <c r="U6" s="21">
        <v>290.61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198"/>
      <c r="AM6" s="23"/>
      <c r="AN6" s="23"/>
      <c r="AO6" s="21"/>
      <c r="AP6" s="21"/>
      <c r="AQ6" s="21"/>
      <c r="AR6" s="21"/>
      <c r="AS6" s="21"/>
      <c r="AT6" s="198"/>
      <c r="AU6" s="23"/>
      <c r="AV6" s="21"/>
      <c r="AW6" s="21"/>
      <c r="AX6" s="21"/>
      <c r="AY6" s="21"/>
      <c r="AZ6" s="21"/>
      <c r="BA6" s="21"/>
      <c r="BB6" s="21"/>
      <c r="BC6" s="21"/>
      <c r="BD6" s="198"/>
      <c r="BE6" s="21"/>
      <c r="BF6" s="20"/>
      <c r="BG6" s="21"/>
      <c r="BH6" s="20"/>
      <c r="BI6" s="23"/>
      <c r="BJ6" s="23"/>
      <c r="BK6" s="21"/>
      <c r="BL6" s="21"/>
      <c r="BM6" s="21"/>
      <c r="BN6" s="179"/>
      <c r="BO6" s="24"/>
      <c r="BP6" s="21"/>
      <c r="BQ6" s="196"/>
      <c r="BR6" s="193"/>
      <c r="BT6" s="190"/>
      <c r="BU6" s="195"/>
    </row>
    <row r="7" spans="1:74" s="22" customFormat="1" ht="13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2"/>
      <c r="K7" s="18"/>
      <c r="L7" s="20"/>
      <c r="M7" s="20"/>
      <c r="N7" s="20" t="s">
        <v>410</v>
      </c>
      <c r="O7" s="21">
        <v>133.57999999999998</v>
      </c>
      <c r="P7" s="21"/>
      <c r="Q7" s="21">
        <v>2.82</v>
      </c>
      <c r="R7" s="21">
        <v>3.2</v>
      </c>
      <c r="S7" s="21">
        <v>117.69</v>
      </c>
      <c r="T7" s="21">
        <v>9.8699999999999992</v>
      </c>
      <c r="U7" s="21">
        <v>133.57999999999998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3"/>
      <c r="AJ7" s="23"/>
      <c r="AK7" s="21"/>
      <c r="AL7" s="198"/>
      <c r="AM7" s="23"/>
      <c r="AN7" s="23"/>
      <c r="AO7" s="21"/>
      <c r="AP7" s="21"/>
      <c r="AQ7" s="21"/>
      <c r="AR7" s="21"/>
      <c r="AS7" s="21"/>
      <c r="AT7" s="198"/>
      <c r="AU7" s="23"/>
      <c r="AV7" s="21"/>
      <c r="AW7" s="21"/>
      <c r="AX7" s="21"/>
      <c r="AY7" s="21"/>
      <c r="AZ7" s="21"/>
      <c r="BA7" s="21"/>
      <c r="BB7" s="21"/>
      <c r="BC7" s="21"/>
      <c r="BD7" s="198"/>
      <c r="BE7" s="21"/>
      <c r="BF7" s="20"/>
      <c r="BG7" s="21"/>
      <c r="BH7" s="20"/>
      <c r="BI7" s="23"/>
      <c r="BJ7" s="23"/>
      <c r="BK7" s="21"/>
      <c r="BL7" s="21"/>
      <c r="BM7" s="21"/>
      <c r="BN7" s="179"/>
      <c r="BO7" s="24"/>
      <c r="BP7" s="21"/>
      <c r="BQ7" s="196"/>
      <c r="BR7" s="193"/>
      <c r="BT7" s="190"/>
      <c r="BU7" s="195"/>
    </row>
    <row r="8" spans="1:74" s="22" customFormat="1" ht="102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3"/>
      <c r="K8" s="18"/>
      <c r="L8" s="20"/>
      <c r="M8" s="20" t="s">
        <v>310</v>
      </c>
      <c r="N8" s="20">
        <v>0.5</v>
      </c>
      <c r="O8" s="21">
        <v>588.5</v>
      </c>
      <c r="P8" s="21"/>
      <c r="Q8" s="21">
        <v>64.734999999999999</v>
      </c>
      <c r="R8" s="21">
        <v>488.45499999999998</v>
      </c>
      <c r="S8" s="21">
        <v>0</v>
      </c>
      <c r="T8" s="21">
        <v>35.309999999999995</v>
      </c>
      <c r="U8" s="21">
        <v>588.49999999999989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3"/>
      <c r="AJ8" s="23"/>
      <c r="AK8" s="21"/>
      <c r="AL8" s="198"/>
      <c r="AM8" s="23"/>
      <c r="AN8" s="23"/>
      <c r="AO8" s="21"/>
      <c r="AP8" s="21"/>
      <c r="AQ8" s="21"/>
      <c r="AR8" s="21"/>
      <c r="AS8" s="21"/>
      <c r="AT8" s="198"/>
      <c r="AU8" s="23"/>
      <c r="AV8" s="21"/>
      <c r="AW8" s="21"/>
      <c r="AX8" s="21"/>
      <c r="AY8" s="21"/>
      <c r="AZ8" s="21"/>
      <c r="BA8" s="21"/>
      <c r="BB8" s="21"/>
      <c r="BC8" s="21"/>
      <c r="BD8" s="198"/>
      <c r="BE8" s="21"/>
      <c r="BF8" s="20"/>
      <c r="BG8" s="21"/>
      <c r="BH8" s="20"/>
      <c r="BI8" s="23"/>
      <c r="BJ8" s="23"/>
      <c r="BK8" s="21"/>
      <c r="BL8" s="21"/>
      <c r="BM8" s="21"/>
      <c r="BN8" s="179"/>
      <c r="BO8" s="24"/>
      <c r="BP8" s="21"/>
      <c r="BQ8" s="196"/>
      <c r="BR8" s="193"/>
      <c r="BT8" s="190"/>
      <c r="BU8" s="195"/>
    </row>
    <row r="9" spans="1:74" s="22" customFormat="1" ht="389.25" customHeight="1" x14ac:dyDescent="0.25">
      <c r="A9" s="17" t="s">
        <v>345</v>
      </c>
      <c r="B9" s="18">
        <v>41823785</v>
      </c>
      <c r="C9" s="24">
        <v>43627</v>
      </c>
      <c r="D9" s="19">
        <v>458.33300000000003</v>
      </c>
      <c r="E9" s="19"/>
      <c r="F9" s="20">
        <v>5</v>
      </c>
      <c r="G9" s="18" t="s">
        <v>377</v>
      </c>
      <c r="H9" s="18" t="s">
        <v>137</v>
      </c>
      <c r="I9" s="18" t="s">
        <v>331</v>
      </c>
      <c r="J9" s="230" t="s">
        <v>396</v>
      </c>
      <c r="K9" s="18" t="s">
        <v>332</v>
      </c>
      <c r="L9" s="20"/>
      <c r="M9" s="20"/>
      <c r="N9" s="20"/>
      <c r="O9" s="21">
        <v>58.85</v>
      </c>
      <c r="P9" s="21">
        <v>0</v>
      </c>
      <c r="Q9" s="21">
        <v>6.4735000000000005</v>
      </c>
      <c r="R9" s="21">
        <v>48.845500000000001</v>
      </c>
      <c r="S9" s="21">
        <v>0</v>
      </c>
      <c r="T9" s="21">
        <v>3.5310000000000001</v>
      </c>
      <c r="U9" s="21">
        <v>58.85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8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8">
        <v>0.05</v>
      </c>
      <c r="BE9" s="21">
        <v>58.85</v>
      </c>
      <c r="BF9" s="20"/>
      <c r="BG9" s="20"/>
      <c r="BH9" s="20"/>
      <c r="BI9" s="23"/>
      <c r="BJ9" s="23"/>
      <c r="BK9" s="20"/>
      <c r="BL9" s="23"/>
      <c r="BM9" s="21"/>
      <c r="BN9" s="179">
        <v>58.85</v>
      </c>
      <c r="BO9" s="24">
        <v>43810</v>
      </c>
      <c r="BP9" s="21" t="s">
        <v>414</v>
      </c>
      <c r="BQ9" s="21"/>
      <c r="BR9" s="193">
        <v>6</v>
      </c>
      <c r="BS9" s="23" t="s">
        <v>366</v>
      </c>
      <c r="BT9" s="24" t="s">
        <v>365</v>
      </c>
      <c r="BU9" s="195">
        <v>144</v>
      </c>
      <c r="BV9" s="22">
        <v>58.85</v>
      </c>
    </row>
    <row r="10" spans="1:74" s="22" customFormat="1" ht="409.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3"/>
      <c r="K10" s="18"/>
      <c r="L10" s="20"/>
      <c r="M10" s="20" t="s">
        <v>310</v>
      </c>
      <c r="N10" s="20">
        <v>0.05</v>
      </c>
      <c r="O10" s="21">
        <v>58.85</v>
      </c>
      <c r="P10" s="21"/>
      <c r="Q10" s="21">
        <v>6.4735000000000005</v>
      </c>
      <c r="R10" s="21">
        <v>48.845500000000001</v>
      </c>
      <c r="S10" s="21">
        <v>0</v>
      </c>
      <c r="T10" s="21">
        <v>3.5310000000000001</v>
      </c>
      <c r="U10" s="21">
        <v>58.85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8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98"/>
      <c r="BE10" s="21"/>
      <c r="BF10" s="20"/>
      <c r="BG10" s="20"/>
      <c r="BH10" s="20"/>
      <c r="BI10" s="23"/>
      <c r="BJ10" s="23"/>
      <c r="BK10" s="20"/>
      <c r="BL10" s="23"/>
      <c r="BM10" s="21"/>
      <c r="BN10" s="179"/>
      <c r="BO10" s="24"/>
      <c r="BP10" s="21"/>
      <c r="BQ10" s="21"/>
      <c r="BR10" s="193"/>
      <c r="BS10" s="23"/>
      <c r="BT10" s="24"/>
      <c r="BU10" s="195"/>
    </row>
    <row r="11" spans="1:74" s="22" customFormat="1" ht="408" customHeight="1" x14ac:dyDescent="0.25">
      <c r="A11" s="17" t="s">
        <v>346</v>
      </c>
      <c r="B11" s="18">
        <v>41823821</v>
      </c>
      <c r="C11" s="24">
        <v>43620</v>
      </c>
      <c r="D11" s="19">
        <v>458.33300000000003</v>
      </c>
      <c r="E11" s="19"/>
      <c r="F11" s="20">
        <v>5</v>
      </c>
      <c r="G11" s="18" t="s">
        <v>378</v>
      </c>
      <c r="H11" s="18" t="s">
        <v>137</v>
      </c>
      <c r="I11" s="18" t="s">
        <v>331</v>
      </c>
      <c r="J11" s="18" t="s">
        <v>397</v>
      </c>
      <c r="K11" s="18" t="s">
        <v>332</v>
      </c>
      <c r="L11" s="20"/>
      <c r="M11" s="20"/>
      <c r="N11" s="20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8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198"/>
      <c r="BE11" s="21"/>
      <c r="BF11" s="20"/>
      <c r="BG11" s="20"/>
      <c r="BH11" s="20"/>
      <c r="BI11" s="23"/>
      <c r="BJ11" s="23"/>
      <c r="BK11" s="20"/>
      <c r="BL11" s="23"/>
      <c r="BM11" s="21"/>
      <c r="BN11" s="179"/>
      <c r="BO11" s="24">
        <v>43803</v>
      </c>
      <c r="BP11" s="21" t="s">
        <v>415</v>
      </c>
      <c r="BQ11" s="21"/>
      <c r="BR11" s="193">
        <v>6</v>
      </c>
      <c r="BS11" s="23" t="s">
        <v>365</v>
      </c>
      <c r="BT11" s="24" t="s">
        <v>365</v>
      </c>
      <c r="BU11" s="195">
        <v>143</v>
      </c>
      <c r="BV11" s="22">
        <v>1</v>
      </c>
    </row>
    <row r="12" spans="1:74" s="22" customFormat="1" ht="272.25" customHeight="1" x14ac:dyDescent="0.25">
      <c r="A12" s="17" t="s">
        <v>347</v>
      </c>
      <c r="B12" s="18">
        <v>41823844</v>
      </c>
      <c r="C12" s="24">
        <v>43620</v>
      </c>
      <c r="D12" s="19">
        <v>458.33300000000003</v>
      </c>
      <c r="E12" s="19"/>
      <c r="F12" s="20">
        <v>5</v>
      </c>
      <c r="G12" s="18" t="s">
        <v>379</v>
      </c>
      <c r="H12" s="18" t="s">
        <v>137</v>
      </c>
      <c r="I12" s="18" t="s">
        <v>331</v>
      </c>
      <c r="J12" s="230" t="s">
        <v>416</v>
      </c>
      <c r="K12" s="230" t="s">
        <v>332</v>
      </c>
      <c r="L12" s="20"/>
      <c r="M12" s="20"/>
      <c r="N12" s="20"/>
      <c r="O12" s="21">
        <f>SUM(O13)</f>
        <v>270.71000000000004</v>
      </c>
      <c r="P12" s="21">
        <f t="shared" ref="P12:U12" si="0">SUM(P13)</f>
        <v>0</v>
      </c>
      <c r="Q12" s="21">
        <f t="shared" si="0"/>
        <v>29.778100000000006</v>
      </c>
      <c r="R12" s="21">
        <f t="shared" si="0"/>
        <v>224.68930000000003</v>
      </c>
      <c r="S12" s="21">
        <f t="shared" si="0"/>
        <v>0</v>
      </c>
      <c r="T12" s="21">
        <f t="shared" si="0"/>
        <v>16.242600000000003</v>
      </c>
      <c r="U12" s="21">
        <f t="shared" si="0"/>
        <v>270.71000000000004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8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0"/>
      <c r="BC12" s="21"/>
      <c r="BD12" s="20">
        <v>0.23</v>
      </c>
      <c r="BE12" s="23">
        <f>U13</f>
        <v>270.71000000000004</v>
      </c>
      <c r="BF12" s="23"/>
      <c r="BG12" s="20"/>
      <c r="BH12" s="20"/>
      <c r="BI12" s="23"/>
      <c r="BJ12" s="23"/>
      <c r="BK12" s="20"/>
      <c r="BL12" s="23"/>
      <c r="BM12" s="21"/>
      <c r="BN12" s="179">
        <f t="shared" ref="BN11:BN18" si="1">W12+Y12+AA12+AC12+AE12+AG12+AI12+AM12+AO12+AQ12+AS12+AU12+AW12+AY12+BA12+BC12+BE12+BG12+BI12+BK12+BM12</f>
        <v>270.71000000000004</v>
      </c>
      <c r="BO12" s="24">
        <v>43803</v>
      </c>
      <c r="BP12" s="21" t="s">
        <v>417</v>
      </c>
      <c r="BQ12" s="21"/>
      <c r="BR12" s="193">
        <v>6</v>
      </c>
      <c r="BS12" s="23" t="s">
        <v>367</v>
      </c>
      <c r="BT12" s="24" t="s">
        <v>368</v>
      </c>
      <c r="BU12" s="195">
        <v>143</v>
      </c>
      <c r="BV12" s="22">
        <v>270.70999999999998</v>
      </c>
    </row>
    <row r="13" spans="1:74" s="22" customFormat="1" ht="272.2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3"/>
      <c r="K13" s="233"/>
      <c r="L13" s="20"/>
      <c r="M13" s="20" t="s">
        <v>310</v>
      </c>
      <c r="N13" s="21">
        <f>BD12</f>
        <v>0.23</v>
      </c>
      <c r="O13" s="23">
        <f>N13*1177</f>
        <v>270.71000000000004</v>
      </c>
      <c r="P13" s="23"/>
      <c r="Q13" s="23">
        <f>O13*0.11</f>
        <v>29.778100000000006</v>
      </c>
      <c r="R13" s="23">
        <f>O13*0.83</f>
        <v>224.68930000000003</v>
      </c>
      <c r="S13" s="23">
        <v>0</v>
      </c>
      <c r="T13" s="23">
        <f>O13*0.06</f>
        <v>16.242600000000003</v>
      </c>
      <c r="U13" s="23">
        <f>SUM(Q13:T13)</f>
        <v>270.71000000000004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8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0"/>
      <c r="BC13" s="21"/>
      <c r="BD13" s="198"/>
      <c r="BE13" s="23"/>
      <c r="BF13" s="23"/>
      <c r="BG13" s="20"/>
      <c r="BH13" s="20"/>
      <c r="BI13" s="23"/>
      <c r="BJ13" s="23"/>
      <c r="BK13" s="20"/>
      <c r="BL13" s="23"/>
      <c r="BM13" s="21"/>
      <c r="BN13" s="179"/>
      <c r="BO13" s="24"/>
      <c r="BP13" s="21"/>
      <c r="BQ13" s="21"/>
      <c r="BR13" s="193"/>
      <c r="BS13" s="23"/>
      <c r="BT13" s="24"/>
      <c r="BU13" s="195"/>
    </row>
    <row r="14" spans="1:74" s="22" customFormat="1" ht="409.5" customHeight="1" x14ac:dyDescent="0.25">
      <c r="A14" s="17" t="s">
        <v>348</v>
      </c>
      <c r="B14" s="18">
        <v>41825954</v>
      </c>
      <c r="C14" s="24">
        <v>43623</v>
      </c>
      <c r="D14" s="19">
        <v>458.33300000000003</v>
      </c>
      <c r="E14" s="19"/>
      <c r="F14" s="20">
        <v>5</v>
      </c>
      <c r="G14" s="18" t="s">
        <v>380</v>
      </c>
      <c r="H14" s="18" t="s">
        <v>137</v>
      </c>
      <c r="I14" s="18" t="s">
        <v>331</v>
      </c>
      <c r="J14" s="18" t="s">
        <v>398</v>
      </c>
      <c r="K14" s="18" t="s">
        <v>332</v>
      </c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8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8"/>
      <c r="BE14" s="21"/>
      <c r="BF14" s="20"/>
      <c r="BG14" s="20"/>
      <c r="BH14" s="20"/>
      <c r="BI14" s="23"/>
      <c r="BJ14" s="23"/>
      <c r="BK14" s="20"/>
      <c r="BL14" s="23"/>
      <c r="BM14" s="21"/>
      <c r="BN14" s="179">
        <f t="shared" si="1"/>
        <v>0</v>
      </c>
      <c r="BO14" s="24">
        <v>43806</v>
      </c>
      <c r="BP14" s="21" t="s">
        <v>418</v>
      </c>
      <c r="BQ14" s="21"/>
      <c r="BR14" s="193">
        <v>6</v>
      </c>
      <c r="BS14" s="23" t="s">
        <v>369</v>
      </c>
      <c r="BT14" s="24" t="s">
        <v>370</v>
      </c>
      <c r="BU14" s="195">
        <v>150</v>
      </c>
      <c r="BV14" s="22">
        <v>1</v>
      </c>
    </row>
    <row r="15" spans="1:74" s="22" customFormat="1" ht="408.75" customHeight="1" x14ac:dyDescent="0.25">
      <c r="A15" s="17" t="s">
        <v>349</v>
      </c>
      <c r="B15" s="18">
        <v>41828326</v>
      </c>
      <c r="C15" s="24">
        <v>43634</v>
      </c>
      <c r="D15" s="19">
        <v>458.33300000000003</v>
      </c>
      <c r="E15" s="19"/>
      <c r="F15" s="20">
        <v>5</v>
      </c>
      <c r="G15" s="18" t="s">
        <v>381</v>
      </c>
      <c r="H15" s="18" t="s">
        <v>137</v>
      </c>
      <c r="I15" s="18" t="s">
        <v>331</v>
      </c>
      <c r="J15" s="18" t="s">
        <v>399</v>
      </c>
      <c r="K15" s="18" t="s">
        <v>332</v>
      </c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8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8"/>
      <c r="BE15" s="21"/>
      <c r="BF15" s="20"/>
      <c r="BG15" s="20"/>
      <c r="BH15" s="20"/>
      <c r="BI15" s="23"/>
      <c r="BJ15" s="23"/>
      <c r="BK15" s="20"/>
      <c r="BL15" s="23"/>
      <c r="BM15" s="21"/>
      <c r="BN15" s="179">
        <f t="shared" si="1"/>
        <v>0</v>
      </c>
      <c r="BO15" s="24">
        <v>43817</v>
      </c>
      <c r="BP15" s="21" t="s">
        <v>422</v>
      </c>
      <c r="BQ15" s="21"/>
      <c r="BR15" s="23">
        <v>6</v>
      </c>
      <c r="BS15" s="23" t="s">
        <v>366</v>
      </c>
      <c r="BT15" s="24" t="s">
        <v>365</v>
      </c>
      <c r="BU15" s="195">
        <v>145</v>
      </c>
      <c r="BV15" s="22">
        <v>1</v>
      </c>
    </row>
    <row r="16" spans="1:74" s="22" customFormat="1" ht="409.6" customHeight="1" x14ac:dyDescent="0.25">
      <c r="A16" s="17" t="s">
        <v>350</v>
      </c>
      <c r="B16" s="18">
        <v>41830633</v>
      </c>
      <c r="C16" s="24">
        <v>43668</v>
      </c>
      <c r="D16" s="19">
        <v>458.33300000000003</v>
      </c>
      <c r="E16" s="19"/>
      <c r="F16" s="20">
        <v>5</v>
      </c>
      <c r="G16" s="18" t="s">
        <v>382</v>
      </c>
      <c r="H16" s="18" t="s">
        <v>137</v>
      </c>
      <c r="I16" s="18" t="s">
        <v>331</v>
      </c>
      <c r="J16" s="18" t="s">
        <v>400</v>
      </c>
      <c r="K16" s="18" t="s">
        <v>332</v>
      </c>
      <c r="L16" s="20"/>
      <c r="M16" s="20"/>
      <c r="N16" s="20"/>
      <c r="O16" s="21">
        <v>270.71000000000004</v>
      </c>
      <c r="P16" s="20">
        <v>0</v>
      </c>
      <c r="Q16" s="21">
        <v>29.778100000000006</v>
      </c>
      <c r="R16" s="21">
        <v>224.68930000000003</v>
      </c>
      <c r="S16" s="20">
        <v>0</v>
      </c>
      <c r="T16" s="21">
        <v>16.242600000000003</v>
      </c>
      <c r="U16" s="21">
        <v>270.71000000000004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8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8" t="s">
        <v>424</v>
      </c>
      <c r="BE16" s="23">
        <v>270.71000000000004</v>
      </c>
      <c r="BF16" s="23"/>
      <c r="BG16" s="20"/>
      <c r="BH16" s="20"/>
      <c r="BI16" s="23"/>
      <c r="BJ16" s="23"/>
      <c r="BK16" s="20"/>
      <c r="BL16" s="23"/>
      <c r="BM16" s="21"/>
      <c r="BN16" s="179">
        <v>270.71000000000004</v>
      </c>
      <c r="BO16" s="24">
        <v>43852</v>
      </c>
      <c r="BP16" s="21" t="s">
        <v>425</v>
      </c>
      <c r="BQ16" s="21"/>
      <c r="BR16" s="23">
        <v>6</v>
      </c>
      <c r="BS16" s="23" t="s">
        <v>367</v>
      </c>
      <c r="BT16" s="24" t="s">
        <v>371</v>
      </c>
      <c r="BU16" s="195">
        <v>149</v>
      </c>
      <c r="BV16" s="22">
        <v>270.71000000000004</v>
      </c>
    </row>
    <row r="17" spans="1:74" s="22" customFormat="1" ht="12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 t="s">
        <v>310</v>
      </c>
      <c r="N17" s="20" t="s">
        <v>424</v>
      </c>
      <c r="O17" s="21">
        <v>270.71000000000004</v>
      </c>
      <c r="P17" s="20"/>
      <c r="Q17" s="21">
        <v>29.778100000000006</v>
      </c>
      <c r="R17" s="21">
        <v>224.68930000000003</v>
      </c>
      <c r="S17" s="20">
        <v>0</v>
      </c>
      <c r="T17" s="21">
        <v>16.242600000000003</v>
      </c>
      <c r="U17" s="21">
        <v>270.71000000000004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8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8"/>
      <c r="BE17" s="23"/>
      <c r="BF17" s="23"/>
      <c r="BG17" s="20"/>
      <c r="BH17" s="20"/>
      <c r="BI17" s="23"/>
      <c r="BJ17" s="23"/>
      <c r="BK17" s="20"/>
      <c r="BL17" s="23"/>
      <c r="BM17" s="21"/>
      <c r="BN17" s="179"/>
      <c r="BO17" s="24"/>
      <c r="BP17" s="21"/>
      <c r="BQ17" s="21"/>
      <c r="BR17" s="23"/>
      <c r="BS17" s="23"/>
      <c r="BT17" s="24"/>
      <c r="BU17" s="195"/>
    </row>
    <row r="18" spans="1:74" s="22" customFormat="1" ht="409.5" customHeight="1" x14ac:dyDescent="0.25">
      <c r="A18" s="17" t="s">
        <v>351</v>
      </c>
      <c r="B18" s="18">
        <v>41830637</v>
      </c>
      <c r="C18" s="24">
        <v>43655</v>
      </c>
      <c r="D18" s="19">
        <v>458.33300000000003</v>
      </c>
      <c r="E18" s="19"/>
      <c r="F18" s="20">
        <v>15</v>
      </c>
      <c r="G18" s="18" t="s">
        <v>383</v>
      </c>
      <c r="H18" s="18" t="s">
        <v>137</v>
      </c>
      <c r="I18" s="18" t="s">
        <v>331</v>
      </c>
      <c r="J18" s="18" t="s">
        <v>401</v>
      </c>
      <c r="K18" s="18" t="s">
        <v>332</v>
      </c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8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8"/>
      <c r="BE18" s="21"/>
      <c r="BF18" s="20"/>
      <c r="BG18" s="20"/>
      <c r="BH18" s="20"/>
      <c r="BI18" s="23"/>
      <c r="BJ18" s="23"/>
      <c r="BK18" s="20"/>
      <c r="BL18" s="23"/>
      <c r="BM18" s="21"/>
      <c r="BN18" s="179">
        <f t="shared" si="1"/>
        <v>0</v>
      </c>
      <c r="BO18" s="24">
        <v>43839</v>
      </c>
      <c r="BP18" s="21" t="s">
        <v>439</v>
      </c>
      <c r="BQ18" s="21"/>
      <c r="BR18" s="23">
        <v>6</v>
      </c>
      <c r="BS18" s="23" t="s">
        <v>366</v>
      </c>
      <c r="BT18" s="24" t="s">
        <v>372</v>
      </c>
      <c r="BU18" s="195">
        <v>148</v>
      </c>
      <c r="BV18" s="22">
        <v>1</v>
      </c>
    </row>
    <row r="19" spans="1:74" s="22" customFormat="1" ht="409.6" customHeight="1" x14ac:dyDescent="0.25">
      <c r="A19" s="17" t="s">
        <v>352</v>
      </c>
      <c r="B19" s="18">
        <v>41830645</v>
      </c>
      <c r="C19" s="24">
        <v>43633</v>
      </c>
      <c r="D19" s="19">
        <v>458.33300000000003</v>
      </c>
      <c r="E19" s="19"/>
      <c r="F19" s="20">
        <v>5</v>
      </c>
      <c r="G19" s="18" t="s">
        <v>384</v>
      </c>
      <c r="H19" s="18" t="s">
        <v>137</v>
      </c>
      <c r="I19" s="18" t="s">
        <v>331</v>
      </c>
      <c r="J19" s="18" t="s">
        <v>402</v>
      </c>
      <c r="K19" s="18" t="s">
        <v>332</v>
      </c>
      <c r="L19" s="20"/>
      <c r="M19" s="20"/>
      <c r="N19" s="20"/>
      <c r="O19" s="21"/>
      <c r="P19" s="20"/>
      <c r="Q19" s="21"/>
      <c r="R19" s="21"/>
      <c r="S19" s="20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8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"/>
      <c r="BC19" s="20"/>
      <c r="BD19" s="198"/>
      <c r="BE19" s="23"/>
      <c r="BF19" s="23"/>
      <c r="BG19" s="20"/>
      <c r="BH19" s="20"/>
      <c r="BI19" s="23"/>
      <c r="BJ19" s="23"/>
      <c r="BK19" s="20"/>
      <c r="BL19" s="23"/>
      <c r="BM19" s="21"/>
      <c r="BN19" s="179"/>
      <c r="BO19" s="24">
        <v>43816</v>
      </c>
      <c r="BP19" s="21" t="s">
        <v>440</v>
      </c>
      <c r="BQ19" s="21"/>
      <c r="BR19" s="23">
        <v>6</v>
      </c>
      <c r="BS19" s="23" t="s">
        <v>367</v>
      </c>
      <c r="BT19" s="24" t="s">
        <v>373</v>
      </c>
      <c r="BU19" s="195">
        <v>145</v>
      </c>
      <c r="BV19" s="22">
        <v>1</v>
      </c>
    </row>
    <row r="20" spans="1:74" s="22" customFormat="1" ht="409.5" customHeight="1" x14ac:dyDescent="0.25">
      <c r="A20" s="17" t="s">
        <v>353</v>
      </c>
      <c r="B20" s="18">
        <v>41831069</v>
      </c>
      <c r="C20" s="24">
        <v>43633</v>
      </c>
      <c r="D20" s="19">
        <v>458.33300000000003</v>
      </c>
      <c r="E20" s="19"/>
      <c r="F20" s="20">
        <v>5</v>
      </c>
      <c r="G20" s="18" t="s">
        <v>385</v>
      </c>
      <c r="H20" s="18" t="s">
        <v>137</v>
      </c>
      <c r="I20" s="18" t="s">
        <v>331</v>
      </c>
      <c r="J20" s="18" t="s">
        <v>403</v>
      </c>
      <c r="K20" s="18" t="s">
        <v>332</v>
      </c>
      <c r="L20" s="20"/>
      <c r="M20" s="20"/>
      <c r="N20" s="20"/>
      <c r="O20" s="23">
        <f>O21</f>
        <v>4.3600000000000003</v>
      </c>
      <c r="P20" s="23">
        <f t="shared" ref="P20:U20" si="2">P21</f>
        <v>0</v>
      </c>
      <c r="Q20" s="23">
        <f t="shared" si="2"/>
        <v>0.32</v>
      </c>
      <c r="R20" s="23">
        <f t="shared" si="2"/>
        <v>4.04</v>
      </c>
      <c r="S20" s="23">
        <f t="shared" si="2"/>
        <v>0</v>
      </c>
      <c r="T20" s="23">
        <f t="shared" si="2"/>
        <v>0</v>
      </c>
      <c r="U20" s="23">
        <f t="shared" si="2"/>
        <v>4.3600000000000003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8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8" t="s">
        <v>411</v>
      </c>
      <c r="BE20" s="23">
        <v>4.3600000000000003</v>
      </c>
      <c r="BF20" s="23"/>
      <c r="BG20" s="20"/>
      <c r="BH20" s="20"/>
      <c r="BI20" s="23"/>
      <c r="BJ20" s="23"/>
      <c r="BK20" s="20"/>
      <c r="BL20" s="23"/>
      <c r="BM20" s="21"/>
      <c r="BN20" s="179">
        <f>O20</f>
        <v>4.3600000000000003</v>
      </c>
      <c r="BO20" s="24">
        <v>43816</v>
      </c>
      <c r="BP20" s="21" t="s">
        <v>441</v>
      </c>
      <c r="BQ20" s="21"/>
      <c r="BR20" s="23">
        <v>6</v>
      </c>
      <c r="BS20" s="23" t="s">
        <v>366</v>
      </c>
      <c r="BT20" s="24" t="s">
        <v>365</v>
      </c>
      <c r="BU20" s="195">
        <v>145</v>
      </c>
      <c r="BV20" s="22">
        <v>27.9</v>
      </c>
    </row>
    <row r="21" spans="1:74" s="22" customFormat="1" ht="106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 t="s">
        <v>423</v>
      </c>
      <c r="N21" s="20">
        <v>1</v>
      </c>
      <c r="O21" s="23">
        <v>4.3600000000000003</v>
      </c>
      <c r="P21" s="20"/>
      <c r="Q21" s="23">
        <v>0.32</v>
      </c>
      <c r="R21" s="23">
        <v>4.04</v>
      </c>
      <c r="S21" s="23">
        <v>0</v>
      </c>
      <c r="T21" s="23">
        <v>0</v>
      </c>
      <c r="U21" s="23">
        <v>4.3600000000000003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8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3"/>
      <c r="BF21" s="23"/>
      <c r="BG21" s="20"/>
      <c r="BH21" s="20"/>
      <c r="BI21" s="23"/>
      <c r="BJ21" s="23"/>
      <c r="BK21" s="20"/>
      <c r="BL21" s="23"/>
      <c r="BM21" s="21"/>
      <c r="BN21" s="179"/>
      <c r="BO21" s="24"/>
      <c r="BP21" s="21"/>
      <c r="BQ21" s="21"/>
      <c r="BR21" s="23"/>
      <c r="BS21" s="23"/>
      <c r="BT21" s="24"/>
      <c r="BU21" s="195"/>
    </row>
    <row r="22" spans="1:74" s="22" customFormat="1" ht="345" x14ac:dyDescent="0.25">
      <c r="A22" s="17" t="s">
        <v>354</v>
      </c>
      <c r="B22" s="18">
        <v>41833587</v>
      </c>
      <c r="C22" s="24">
        <v>43656</v>
      </c>
      <c r="D22" s="19">
        <v>458.33300000000003</v>
      </c>
      <c r="E22" s="19"/>
      <c r="F22" s="20">
        <v>5</v>
      </c>
      <c r="G22" s="18" t="s">
        <v>386</v>
      </c>
      <c r="H22" s="18" t="s">
        <v>137</v>
      </c>
      <c r="I22" s="18" t="s">
        <v>331</v>
      </c>
      <c r="J22" s="18" t="s">
        <v>401</v>
      </c>
      <c r="K22" s="18" t="s">
        <v>332</v>
      </c>
      <c r="L22" s="20"/>
      <c r="M22" s="20"/>
      <c r="N22" s="20"/>
      <c r="O22" s="20">
        <v>4.3600000000000003</v>
      </c>
      <c r="P22" s="20">
        <v>0</v>
      </c>
      <c r="Q22" s="21">
        <v>0.32</v>
      </c>
      <c r="R22" s="21">
        <v>4.04</v>
      </c>
      <c r="S22" s="21">
        <v>0</v>
      </c>
      <c r="T22" s="21">
        <v>0</v>
      </c>
      <c r="U22" s="20">
        <v>4.3600000000000003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8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8" t="s">
        <v>411</v>
      </c>
      <c r="BE22" s="20">
        <v>4.3600000000000003</v>
      </c>
      <c r="BF22" s="20"/>
      <c r="BG22" s="20"/>
      <c r="BH22" s="20"/>
      <c r="BI22" s="23"/>
      <c r="BJ22" s="23"/>
      <c r="BK22" s="20"/>
      <c r="BL22" s="23"/>
      <c r="BM22" s="21"/>
      <c r="BN22" s="179">
        <v>4.3600000000000003</v>
      </c>
      <c r="BO22" s="24">
        <v>43840</v>
      </c>
      <c r="BP22" s="21" t="s">
        <v>432</v>
      </c>
      <c r="BQ22" s="21"/>
      <c r="BR22" s="23">
        <v>6</v>
      </c>
      <c r="BS22" s="23" t="s">
        <v>366</v>
      </c>
      <c r="BT22" s="24" t="s">
        <v>372</v>
      </c>
      <c r="BU22" s="195">
        <v>148</v>
      </c>
      <c r="BV22" s="22">
        <v>4.3600000000000003</v>
      </c>
    </row>
    <row r="23" spans="1:74" s="22" customFormat="1" ht="227.2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 t="s">
        <v>310</v>
      </c>
      <c r="N23" s="20" t="s">
        <v>433</v>
      </c>
      <c r="O23" s="20">
        <v>4.3600000000000003</v>
      </c>
      <c r="P23" s="20"/>
      <c r="Q23" s="21">
        <v>0.32</v>
      </c>
      <c r="R23" s="21">
        <v>4.04</v>
      </c>
      <c r="S23" s="21">
        <v>0</v>
      </c>
      <c r="T23" s="21">
        <v>0</v>
      </c>
      <c r="U23" s="20">
        <v>4.3600000000000003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8"/>
      <c r="AM23" s="20"/>
      <c r="AN23" s="20"/>
      <c r="AO23" s="21"/>
      <c r="AP23" s="21"/>
      <c r="AQ23" s="21"/>
      <c r="AR23" s="21"/>
      <c r="AS23" s="21"/>
      <c r="AT23" s="179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20"/>
      <c r="BF23" s="20"/>
      <c r="BG23" s="20"/>
      <c r="BH23" s="20"/>
      <c r="BI23" s="23"/>
      <c r="BJ23" s="23"/>
      <c r="BK23" s="20"/>
      <c r="BL23" s="23"/>
      <c r="BM23" s="21"/>
      <c r="BN23" s="179"/>
      <c r="BO23" s="24"/>
      <c r="BP23" s="21"/>
      <c r="BQ23" s="21"/>
      <c r="BR23" s="23"/>
      <c r="BS23" s="23"/>
      <c r="BT23" s="24"/>
      <c r="BU23" s="195"/>
    </row>
    <row r="24" spans="1:74" s="22" customFormat="1" ht="345" x14ac:dyDescent="0.25">
      <c r="A24" s="17" t="s">
        <v>355</v>
      </c>
      <c r="B24" s="18">
        <v>41836735</v>
      </c>
      <c r="C24" s="24">
        <v>43654</v>
      </c>
      <c r="D24" s="19">
        <v>458.33300000000003</v>
      </c>
      <c r="E24" s="19"/>
      <c r="F24" s="20">
        <v>5</v>
      </c>
      <c r="G24" s="18" t="s">
        <v>387</v>
      </c>
      <c r="H24" s="18" t="s">
        <v>137</v>
      </c>
      <c r="I24" s="18" t="s">
        <v>331</v>
      </c>
      <c r="J24" s="18" t="s">
        <v>401</v>
      </c>
      <c r="K24" s="18" t="s">
        <v>332</v>
      </c>
      <c r="L24" s="20"/>
      <c r="M24" s="20"/>
      <c r="N24" s="20"/>
      <c r="O24" s="20">
        <v>39.669999999999995</v>
      </c>
      <c r="P24" s="20">
        <v>0</v>
      </c>
      <c r="Q24" s="21">
        <v>4.2040999999999995</v>
      </c>
      <c r="R24" s="21">
        <v>33.347299999999997</v>
      </c>
      <c r="S24" s="21">
        <v>0</v>
      </c>
      <c r="T24" s="21">
        <v>2.1185999999999998</v>
      </c>
      <c r="U24" s="20">
        <v>39.669999999999995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8"/>
      <c r="AM24" s="20"/>
      <c r="AN24" s="20"/>
      <c r="AO24" s="21"/>
      <c r="AP24" s="21"/>
      <c r="AQ24" s="21"/>
      <c r="AR24" s="21"/>
      <c r="AS24" s="21"/>
      <c r="AT24" s="179"/>
      <c r="AU24" s="21"/>
      <c r="AV24" s="21"/>
      <c r="AW24" s="21"/>
      <c r="AX24" s="21"/>
      <c r="AY24" s="21"/>
      <c r="AZ24" s="21"/>
      <c r="BA24" s="21"/>
      <c r="BB24" s="21"/>
      <c r="BC24" s="21"/>
      <c r="BD24" s="198" t="s">
        <v>434</v>
      </c>
      <c r="BE24" s="23">
        <v>39.669999999999995</v>
      </c>
      <c r="BF24" s="23"/>
      <c r="BG24" s="20"/>
      <c r="BH24" s="20"/>
      <c r="BI24" s="23"/>
      <c r="BJ24" s="23"/>
      <c r="BK24" s="20"/>
      <c r="BL24" s="23"/>
      <c r="BM24" s="21"/>
      <c r="BN24" s="179">
        <v>39.669999999999995</v>
      </c>
      <c r="BO24" s="24">
        <v>43838</v>
      </c>
      <c r="BP24" s="21" t="s">
        <v>435</v>
      </c>
      <c r="BQ24" s="21"/>
      <c r="BR24" s="23">
        <v>6</v>
      </c>
      <c r="BS24" s="23" t="s">
        <v>366</v>
      </c>
      <c r="BT24" s="24" t="s">
        <v>372</v>
      </c>
      <c r="BU24" s="195">
        <v>148</v>
      </c>
      <c r="BV24" s="22">
        <v>39.669999999999995</v>
      </c>
    </row>
    <row r="25" spans="1:74" s="22" customFormat="1" ht="132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 t="s">
        <v>310</v>
      </c>
      <c r="N25" s="20">
        <v>0.03</v>
      </c>
      <c r="O25" s="20">
        <v>35.309999999999995</v>
      </c>
      <c r="P25" s="20"/>
      <c r="Q25" s="21">
        <v>3.8840999999999997</v>
      </c>
      <c r="R25" s="21">
        <v>29.307299999999994</v>
      </c>
      <c r="S25" s="21">
        <v>0</v>
      </c>
      <c r="T25" s="21">
        <v>2.1185999999999998</v>
      </c>
      <c r="U25" s="20">
        <v>35.309999999999995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8"/>
      <c r="AM25" s="20"/>
      <c r="AN25" s="20"/>
      <c r="AO25" s="21"/>
      <c r="AP25" s="21"/>
      <c r="AQ25" s="21"/>
      <c r="AR25" s="21"/>
      <c r="AS25" s="21"/>
      <c r="AT25" s="179"/>
      <c r="AU25" s="21"/>
      <c r="AV25" s="21"/>
      <c r="AW25" s="21"/>
      <c r="AX25" s="21"/>
      <c r="AY25" s="21"/>
      <c r="AZ25" s="21"/>
      <c r="BA25" s="21"/>
      <c r="BB25" s="21"/>
      <c r="BC25" s="21"/>
      <c r="BD25" s="198"/>
      <c r="BE25" s="23"/>
      <c r="BF25" s="23"/>
      <c r="BG25" s="20"/>
      <c r="BH25" s="20"/>
      <c r="BI25" s="23"/>
      <c r="BJ25" s="23"/>
      <c r="BK25" s="20"/>
      <c r="BL25" s="23"/>
      <c r="BM25" s="21"/>
      <c r="BN25" s="179"/>
      <c r="BO25" s="24"/>
      <c r="BP25" s="21"/>
      <c r="BQ25" s="21"/>
      <c r="BR25" s="23"/>
      <c r="BS25" s="23"/>
      <c r="BT25" s="24"/>
      <c r="BU25" s="195"/>
    </row>
    <row r="26" spans="1:74" s="22" customFormat="1" ht="132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 t="s">
        <v>433</v>
      </c>
      <c r="O26" s="20">
        <v>4.3600000000000003</v>
      </c>
      <c r="P26" s="20"/>
      <c r="Q26" s="21">
        <v>0.32</v>
      </c>
      <c r="R26" s="21">
        <v>4.04</v>
      </c>
      <c r="S26" s="21">
        <v>0</v>
      </c>
      <c r="T26" s="21">
        <v>0</v>
      </c>
      <c r="U26" s="20">
        <v>4.3600000000000003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8"/>
      <c r="AM26" s="20"/>
      <c r="AN26" s="20"/>
      <c r="AO26" s="21"/>
      <c r="AP26" s="21"/>
      <c r="AQ26" s="21"/>
      <c r="AR26" s="21"/>
      <c r="AS26" s="21"/>
      <c r="AT26" s="179"/>
      <c r="AU26" s="21"/>
      <c r="AV26" s="21"/>
      <c r="AW26" s="21"/>
      <c r="AX26" s="21"/>
      <c r="AY26" s="21"/>
      <c r="AZ26" s="21"/>
      <c r="BA26" s="21"/>
      <c r="BB26" s="21"/>
      <c r="BC26" s="21"/>
      <c r="BD26" s="198"/>
      <c r="BE26" s="23"/>
      <c r="BF26" s="23"/>
      <c r="BG26" s="20"/>
      <c r="BH26" s="20"/>
      <c r="BI26" s="23"/>
      <c r="BJ26" s="23"/>
      <c r="BK26" s="20"/>
      <c r="BL26" s="23"/>
      <c r="BM26" s="21"/>
      <c r="BN26" s="179"/>
      <c r="BO26" s="24"/>
      <c r="BP26" s="21"/>
      <c r="BQ26" s="21"/>
      <c r="BR26" s="23"/>
      <c r="BS26" s="23"/>
      <c r="BT26" s="24"/>
      <c r="BU26" s="195"/>
    </row>
    <row r="27" spans="1:74" s="22" customFormat="1" ht="408.75" customHeight="1" x14ac:dyDescent="0.25">
      <c r="A27" s="17" t="s">
        <v>356</v>
      </c>
      <c r="B27" s="18">
        <v>41836670</v>
      </c>
      <c r="C27" s="24">
        <v>43644</v>
      </c>
      <c r="D27" s="19">
        <v>458.33300000000003</v>
      </c>
      <c r="E27" s="19"/>
      <c r="F27" s="20">
        <v>5</v>
      </c>
      <c r="G27" s="18" t="s">
        <v>388</v>
      </c>
      <c r="H27" s="18" t="s">
        <v>137</v>
      </c>
      <c r="I27" s="18" t="s">
        <v>331</v>
      </c>
      <c r="J27" s="230" t="s">
        <v>444</v>
      </c>
      <c r="K27" s="18" t="s">
        <v>332</v>
      </c>
      <c r="L27" s="20"/>
      <c r="M27" s="20"/>
      <c r="N27" s="20"/>
      <c r="O27" s="20">
        <v>4.3600000000000003</v>
      </c>
      <c r="P27" s="20">
        <v>0</v>
      </c>
      <c r="Q27" s="21">
        <v>0.32</v>
      </c>
      <c r="R27" s="21">
        <v>4.04</v>
      </c>
      <c r="S27" s="21">
        <v>0</v>
      </c>
      <c r="T27" s="21">
        <v>0</v>
      </c>
      <c r="U27" s="20">
        <v>4.3600000000000003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8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198" t="s">
        <v>411</v>
      </c>
      <c r="BE27" s="23">
        <v>4.3600000000000003</v>
      </c>
      <c r="BF27" s="23"/>
      <c r="BG27" s="20"/>
      <c r="BH27" s="20"/>
      <c r="BI27" s="23"/>
      <c r="BJ27" s="23"/>
      <c r="BK27" s="20"/>
      <c r="BL27" s="23"/>
      <c r="BM27" s="21"/>
      <c r="BN27" s="179">
        <v>4.3600000000000003</v>
      </c>
      <c r="BO27" s="24">
        <v>43827</v>
      </c>
      <c r="BP27" s="21" t="s">
        <v>442</v>
      </c>
      <c r="BQ27" s="21"/>
      <c r="BR27" s="23">
        <v>6</v>
      </c>
      <c r="BS27" s="23" t="s">
        <v>366</v>
      </c>
      <c r="BT27" s="24" t="s">
        <v>365</v>
      </c>
      <c r="BU27" s="195">
        <v>147</v>
      </c>
      <c r="BV27" s="22">
        <v>4.3600000000000003</v>
      </c>
    </row>
    <row r="28" spans="1:74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3"/>
      <c r="K28" s="18"/>
      <c r="L28" s="20"/>
      <c r="M28" s="20" t="s">
        <v>310</v>
      </c>
      <c r="N28" s="20" t="s">
        <v>433</v>
      </c>
      <c r="O28" s="20">
        <v>4.3600000000000003</v>
      </c>
      <c r="P28" s="20"/>
      <c r="Q28" s="21">
        <v>0.32</v>
      </c>
      <c r="R28" s="21">
        <v>4.04</v>
      </c>
      <c r="S28" s="21">
        <v>0</v>
      </c>
      <c r="T28" s="21">
        <v>0</v>
      </c>
      <c r="U28" s="20">
        <v>4.3600000000000003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8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0"/>
      <c r="BC28" s="20"/>
      <c r="BD28" s="198"/>
      <c r="BE28" s="23"/>
      <c r="BF28" s="23"/>
      <c r="BG28" s="20"/>
      <c r="BH28" s="20"/>
      <c r="BI28" s="23"/>
      <c r="BJ28" s="23"/>
      <c r="BK28" s="20"/>
      <c r="BL28" s="23"/>
      <c r="BM28" s="21"/>
      <c r="BN28" s="179"/>
      <c r="BO28" s="24"/>
      <c r="BP28" s="21"/>
      <c r="BQ28" s="21"/>
      <c r="BR28" s="23"/>
      <c r="BS28" s="23"/>
      <c r="BT28" s="24"/>
      <c r="BU28" s="195"/>
    </row>
    <row r="29" spans="1:74" s="22" customFormat="1" ht="321.75" customHeight="1" x14ac:dyDescent="0.25">
      <c r="A29" s="17" t="s">
        <v>357</v>
      </c>
      <c r="B29" s="18">
        <v>41836624</v>
      </c>
      <c r="C29" s="24">
        <v>43644</v>
      </c>
      <c r="D29" s="19">
        <v>458.33300000000003</v>
      </c>
      <c r="E29" s="19"/>
      <c r="F29" s="20">
        <v>5</v>
      </c>
      <c r="G29" s="18" t="s">
        <v>389</v>
      </c>
      <c r="H29" s="18" t="s">
        <v>137</v>
      </c>
      <c r="I29" s="18" t="s">
        <v>331</v>
      </c>
      <c r="J29" s="230" t="s">
        <v>404</v>
      </c>
      <c r="K29" s="230" t="s">
        <v>332</v>
      </c>
      <c r="L29" s="20"/>
      <c r="M29" s="20"/>
      <c r="N29" s="20"/>
      <c r="O29" s="21">
        <v>63.21</v>
      </c>
      <c r="P29" s="21">
        <v>0</v>
      </c>
      <c r="Q29" s="21">
        <v>6.7935000000000008</v>
      </c>
      <c r="R29" s="21">
        <v>52.8855</v>
      </c>
      <c r="S29" s="21">
        <v>0</v>
      </c>
      <c r="T29" s="21">
        <v>3.5310000000000001</v>
      </c>
      <c r="U29" s="21">
        <v>63.21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8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0"/>
      <c r="BD29" s="198" t="s">
        <v>436</v>
      </c>
      <c r="BE29" s="23">
        <v>63.21</v>
      </c>
      <c r="BF29" s="23"/>
      <c r="BG29" s="20"/>
      <c r="BH29" s="20"/>
      <c r="BI29" s="23"/>
      <c r="BJ29" s="23"/>
      <c r="BK29" s="20"/>
      <c r="BL29" s="23"/>
      <c r="BM29" s="21"/>
      <c r="BN29" s="179">
        <v>63.21</v>
      </c>
      <c r="BO29" s="24">
        <v>43827</v>
      </c>
      <c r="BP29" s="21" t="s">
        <v>425</v>
      </c>
      <c r="BQ29" s="21"/>
      <c r="BR29" s="23">
        <v>6</v>
      </c>
      <c r="BS29" s="23" t="s">
        <v>366</v>
      </c>
      <c r="BT29" s="24" t="s">
        <v>365</v>
      </c>
      <c r="BU29" s="195">
        <v>147</v>
      </c>
      <c r="BV29" s="22">
        <v>63.21</v>
      </c>
    </row>
    <row r="30" spans="1:74" s="22" customFormat="1" ht="321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32"/>
      <c r="K30" s="232"/>
      <c r="L30" s="20"/>
      <c r="M30" s="20" t="s">
        <v>310</v>
      </c>
      <c r="N30" s="20">
        <v>0.05</v>
      </c>
      <c r="O30" s="21">
        <v>58.85</v>
      </c>
      <c r="P30" s="21"/>
      <c r="Q30" s="21">
        <v>6.4735000000000005</v>
      </c>
      <c r="R30" s="21">
        <v>48.845500000000001</v>
      </c>
      <c r="S30" s="21">
        <v>0</v>
      </c>
      <c r="T30" s="21">
        <v>3.5310000000000001</v>
      </c>
      <c r="U30" s="21">
        <v>58.85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8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0"/>
      <c r="BD30" s="198"/>
      <c r="BE30" s="23"/>
      <c r="BF30" s="23"/>
      <c r="BG30" s="20"/>
      <c r="BH30" s="20"/>
      <c r="BI30" s="23"/>
      <c r="BJ30" s="23"/>
      <c r="BK30" s="20"/>
      <c r="BL30" s="23"/>
      <c r="BM30" s="21"/>
      <c r="BN30" s="179"/>
      <c r="BO30" s="24"/>
      <c r="BP30" s="21"/>
      <c r="BQ30" s="21"/>
      <c r="BR30" s="23"/>
      <c r="BS30" s="23"/>
      <c r="BT30" s="24"/>
      <c r="BU30" s="195"/>
    </row>
    <row r="31" spans="1:74" s="22" customFormat="1" ht="372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33"/>
      <c r="K31" s="233"/>
      <c r="L31" s="20"/>
      <c r="M31" s="20"/>
      <c r="N31" s="20" t="s">
        <v>433</v>
      </c>
      <c r="O31" s="21">
        <v>4.3600000000000003</v>
      </c>
      <c r="P31" s="21"/>
      <c r="Q31" s="21">
        <v>0.32</v>
      </c>
      <c r="R31" s="21">
        <v>4.04</v>
      </c>
      <c r="S31" s="21">
        <v>0</v>
      </c>
      <c r="T31" s="21">
        <v>0</v>
      </c>
      <c r="U31" s="21">
        <v>4.3600000000000003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8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198"/>
      <c r="BE31" s="23"/>
      <c r="BF31" s="23"/>
      <c r="BG31" s="20"/>
      <c r="BH31" s="20"/>
      <c r="BI31" s="23"/>
      <c r="BJ31" s="23"/>
      <c r="BK31" s="20"/>
      <c r="BL31" s="23"/>
      <c r="BM31" s="21"/>
      <c r="BN31" s="179"/>
      <c r="BO31" s="24"/>
      <c r="BP31" s="21"/>
      <c r="BQ31" s="21"/>
      <c r="BR31" s="23"/>
      <c r="BS31" s="23"/>
      <c r="BT31" s="24"/>
      <c r="BU31" s="195"/>
    </row>
    <row r="32" spans="1:74" s="22" customFormat="1" ht="366.75" customHeight="1" x14ac:dyDescent="0.25">
      <c r="A32" s="17" t="s">
        <v>358</v>
      </c>
      <c r="B32" s="18">
        <v>41836558</v>
      </c>
      <c r="C32" s="24">
        <v>43677</v>
      </c>
      <c r="D32" s="19">
        <v>458.33300000000003</v>
      </c>
      <c r="E32" s="19"/>
      <c r="F32" s="20">
        <v>5</v>
      </c>
      <c r="G32" s="18" t="s">
        <v>390</v>
      </c>
      <c r="H32" s="18" t="s">
        <v>137</v>
      </c>
      <c r="I32" s="18" t="s">
        <v>340</v>
      </c>
      <c r="J32" s="230" t="s">
        <v>405</v>
      </c>
      <c r="K32" s="230" t="s">
        <v>332</v>
      </c>
      <c r="L32" s="20"/>
      <c r="M32" s="20"/>
      <c r="N32" s="20"/>
      <c r="O32" s="21">
        <v>158.02000000000001</v>
      </c>
      <c r="P32" s="21">
        <v>0</v>
      </c>
      <c r="Q32" s="21">
        <v>17.201100000000004</v>
      </c>
      <c r="R32" s="21">
        <v>131.63830000000002</v>
      </c>
      <c r="S32" s="21">
        <v>0</v>
      </c>
      <c r="T32" s="21">
        <v>9.1806000000000001</v>
      </c>
      <c r="U32" s="21">
        <v>158.02000000000001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8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0"/>
      <c r="BC32" s="20"/>
      <c r="BD32" s="198" t="s">
        <v>419</v>
      </c>
      <c r="BE32" s="23">
        <v>158.02000000000001</v>
      </c>
      <c r="BF32" s="23"/>
      <c r="BG32" s="20"/>
      <c r="BH32" s="20"/>
      <c r="BI32" s="23"/>
      <c r="BJ32" s="23"/>
      <c r="BK32" s="20"/>
      <c r="BL32" s="23"/>
      <c r="BM32" s="21"/>
      <c r="BN32" s="179">
        <v>158.02000000000001</v>
      </c>
      <c r="BO32" s="24">
        <v>43861</v>
      </c>
      <c r="BP32" s="21" t="s">
        <v>420</v>
      </c>
      <c r="BQ32" s="21"/>
      <c r="BR32" s="23">
        <v>6</v>
      </c>
      <c r="BS32" s="23" t="s">
        <v>367</v>
      </c>
      <c r="BT32" s="24" t="s">
        <v>370</v>
      </c>
      <c r="BU32" s="195">
        <v>150</v>
      </c>
      <c r="BV32" s="22">
        <v>158.02000000000001</v>
      </c>
    </row>
    <row r="33" spans="1:74" s="22" customFormat="1" ht="366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32"/>
      <c r="K33" s="232"/>
      <c r="L33" s="20"/>
      <c r="M33" s="20" t="s">
        <v>310</v>
      </c>
      <c r="N33" s="20">
        <v>0.13</v>
      </c>
      <c r="O33" s="21">
        <v>153.01000000000002</v>
      </c>
      <c r="P33" s="21"/>
      <c r="Q33" s="21">
        <v>16.831100000000003</v>
      </c>
      <c r="R33" s="21">
        <v>126.99830000000001</v>
      </c>
      <c r="S33" s="21">
        <v>0</v>
      </c>
      <c r="T33" s="21">
        <v>9.1806000000000001</v>
      </c>
      <c r="U33" s="21">
        <v>153.01000000000002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8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0"/>
      <c r="BC33" s="20"/>
      <c r="BD33" s="198"/>
      <c r="BE33" s="23"/>
      <c r="BF33" s="23"/>
      <c r="BG33" s="20"/>
      <c r="BH33" s="20"/>
      <c r="BI33" s="23"/>
      <c r="BJ33" s="23"/>
      <c r="BK33" s="20"/>
      <c r="BL33" s="23"/>
      <c r="BM33" s="21"/>
      <c r="BN33" s="179"/>
      <c r="BO33" s="24"/>
      <c r="BP33" s="21"/>
      <c r="BQ33" s="21"/>
      <c r="BR33" s="23"/>
      <c r="BS33" s="23"/>
      <c r="BT33" s="24"/>
      <c r="BU33" s="195"/>
    </row>
    <row r="34" spans="1:74" s="22" customFormat="1" ht="366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33"/>
      <c r="K34" s="233"/>
      <c r="L34" s="20"/>
      <c r="M34" s="20"/>
      <c r="N34" s="20" t="s">
        <v>411</v>
      </c>
      <c r="O34" s="21">
        <v>5.01</v>
      </c>
      <c r="P34" s="21"/>
      <c r="Q34" s="21">
        <v>0.37</v>
      </c>
      <c r="R34" s="21">
        <v>4.6399999999999997</v>
      </c>
      <c r="S34" s="21">
        <v>0</v>
      </c>
      <c r="T34" s="21">
        <v>0</v>
      </c>
      <c r="U34" s="21">
        <v>5.01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8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0"/>
      <c r="BC34" s="20"/>
      <c r="BD34" s="198"/>
      <c r="BE34" s="23"/>
      <c r="BF34" s="23"/>
      <c r="BG34" s="20"/>
      <c r="BH34" s="20"/>
      <c r="BI34" s="23"/>
      <c r="BJ34" s="23"/>
      <c r="BK34" s="20"/>
      <c r="BL34" s="23"/>
      <c r="BM34" s="21"/>
      <c r="BN34" s="179"/>
      <c r="BO34" s="24"/>
      <c r="BP34" s="21"/>
      <c r="BQ34" s="21"/>
      <c r="BR34" s="23"/>
      <c r="BS34" s="23"/>
      <c r="BT34" s="24"/>
      <c r="BU34" s="195"/>
    </row>
    <row r="35" spans="1:74" s="22" customFormat="1" ht="409.5" customHeight="1" x14ac:dyDescent="0.25">
      <c r="A35" s="17" t="s">
        <v>359</v>
      </c>
      <c r="B35" s="18">
        <v>41836459</v>
      </c>
      <c r="C35" s="24">
        <v>43677</v>
      </c>
      <c r="D35" s="19">
        <v>458.33300000000003</v>
      </c>
      <c r="E35" s="19"/>
      <c r="F35" s="20">
        <v>5</v>
      </c>
      <c r="G35" s="18" t="s">
        <v>391</v>
      </c>
      <c r="H35" s="18" t="s">
        <v>137</v>
      </c>
      <c r="I35" s="18" t="s">
        <v>331</v>
      </c>
      <c r="J35" s="230" t="s">
        <v>406</v>
      </c>
      <c r="K35" s="230" t="s">
        <v>332</v>
      </c>
      <c r="L35" s="20"/>
      <c r="M35" s="20"/>
      <c r="N35" s="20"/>
      <c r="O35" s="21">
        <v>5.01</v>
      </c>
      <c r="P35" s="21">
        <v>0</v>
      </c>
      <c r="Q35" s="21">
        <v>0.37</v>
      </c>
      <c r="R35" s="21">
        <v>4.6399999999999997</v>
      </c>
      <c r="S35" s="21">
        <v>0</v>
      </c>
      <c r="T35" s="21">
        <v>0</v>
      </c>
      <c r="U35" s="21">
        <v>5.01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8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0"/>
      <c r="BD35" s="198" t="s">
        <v>411</v>
      </c>
      <c r="BE35" s="23">
        <v>5.01</v>
      </c>
      <c r="BF35" s="23"/>
      <c r="BG35" s="20"/>
      <c r="BH35" s="20"/>
      <c r="BI35" s="23"/>
      <c r="BJ35" s="23"/>
      <c r="BK35" s="20"/>
      <c r="BL35" s="23"/>
      <c r="BM35" s="21"/>
      <c r="BN35" s="179">
        <v>5.01</v>
      </c>
      <c r="BO35" s="24">
        <v>43861</v>
      </c>
      <c r="BP35" s="21" t="s">
        <v>421</v>
      </c>
      <c r="BQ35" s="21"/>
      <c r="BR35" s="23">
        <v>6</v>
      </c>
      <c r="BS35" s="23" t="s">
        <v>367</v>
      </c>
      <c r="BT35" s="24" t="s">
        <v>370</v>
      </c>
      <c r="BU35" s="195">
        <v>150</v>
      </c>
      <c r="BV35" s="22">
        <v>5.01</v>
      </c>
    </row>
    <row r="36" spans="1:74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33"/>
      <c r="K36" s="233"/>
      <c r="L36" s="20"/>
      <c r="M36" s="20" t="s">
        <v>310</v>
      </c>
      <c r="N36" s="20" t="s">
        <v>411</v>
      </c>
      <c r="O36" s="21">
        <v>5.01</v>
      </c>
      <c r="P36" s="21"/>
      <c r="Q36" s="21">
        <v>0.37</v>
      </c>
      <c r="R36" s="21">
        <v>4.6399999999999997</v>
      </c>
      <c r="S36" s="21">
        <v>0</v>
      </c>
      <c r="T36" s="21">
        <v>0</v>
      </c>
      <c r="U36" s="21">
        <v>5.01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8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0"/>
      <c r="BC36" s="20"/>
      <c r="BD36" s="198"/>
      <c r="BE36" s="23"/>
      <c r="BF36" s="23"/>
      <c r="BG36" s="20"/>
      <c r="BH36" s="20"/>
      <c r="BI36" s="23"/>
      <c r="BJ36" s="23"/>
      <c r="BK36" s="20"/>
      <c r="BL36" s="23"/>
      <c r="BM36" s="21"/>
      <c r="BN36" s="179"/>
      <c r="BO36" s="24"/>
      <c r="BP36" s="21"/>
      <c r="BQ36" s="21"/>
      <c r="BR36" s="23"/>
      <c r="BS36" s="23"/>
      <c r="BT36" s="24"/>
      <c r="BU36" s="195"/>
    </row>
    <row r="37" spans="1:74" s="22" customFormat="1" ht="304.5" customHeight="1" x14ac:dyDescent="0.25">
      <c r="A37" s="17" t="s">
        <v>360</v>
      </c>
      <c r="B37" s="18">
        <v>41836441</v>
      </c>
      <c r="C37" s="24">
        <v>43647</v>
      </c>
      <c r="D37" s="19">
        <v>458.33300000000003</v>
      </c>
      <c r="E37" s="19"/>
      <c r="F37" s="20">
        <v>15</v>
      </c>
      <c r="G37" s="18" t="s">
        <v>392</v>
      </c>
      <c r="H37" s="18" t="s">
        <v>137</v>
      </c>
      <c r="I37" s="18" t="s">
        <v>331</v>
      </c>
      <c r="J37" s="230" t="s">
        <v>406</v>
      </c>
      <c r="K37" s="18" t="s">
        <v>332</v>
      </c>
      <c r="L37" s="20"/>
      <c r="M37" s="20"/>
      <c r="N37" s="20"/>
      <c r="O37" s="21">
        <v>204.45000000000002</v>
      </c>
      <c r="P37" s="21">
        <v>0</v>
      </c>
      <c r="Q37" s="21">
        <v>22.329900000000002</v>
      </c>
      <c r="R37" s="21">
        <v>170.1147</v>
      </c>
      <c r="S37" s="21">
        <v>0</v>
      </c>
      <c r="T37" s="21">
        <v>12.0054</v>
      </c>
      <c r="U37" s="21">
        <v>204.45000000000005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8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8" t="s">
        <v>437</v>
      </c>
      <c r="BE37" s="21">
        <v>204.45000000000005</v>
      </c>
      <c r="BF37" s="21"/>
      <c r="BG37" s="20"/>
      <c r="BH37" s="20"/>
      <c r="BI37" s="23"/>
      <c r="BJ37" s="23"/>
      <c r="BK37" s="20"/>
      <c r="BL37" s="23"/>
      <c r="BM37" s="21"/>
      <c r="BN37" s="179">
        <v>204.45000000000005</v>
      </c>
      <c r="BO37" s="24">
        <v>43831</v>
      </c>
      <c r="BP37" s="21" t="s">
        <v>438</v>
      </c>
      <c r="BQ37" s="21"/>
      <c r="BR37" s="23">
        <v>6</v>
      </c>
      <c r="BS37" s="23" t="s">
        <v>374</v>
      </c>
      <c r="BT37" s="24" t="s">
        <v>375</v>
      </c>
      <c r="BU37" s="195">
        <v>147</v>
      </c>
      <c r="BV37" s="22">
        <v>204.45000000000005</v>
      </c>
    </row>
    <row r="38" spans="1:74" s="22" customFormat="1" ht="304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32"/>
      <c r="K38" s="18"/>
      <c r="L38" s="20"/>
      <c r="M38" s="20" t="s">
        <v>310</v>
      </c>
      <c r="N38" s="20">
        <v>0.17</v>
      </c>
      <c r="O38" s="21">
        <v>200.09</v>
      </c>
      <c r="P38" s="21"/>
      <c r="Q38" s="21">
        <v>22.009900000000002</v>
      </c>
      <c r="R38" s="21">
        <v>166.07470000000001</v>
      </c>
      <c r="S38" s="21">
        <v>0</v>
      </c>
      <c r="T38" s="21">
        <v>12.0054</v>
      </c>
      <c r="U38" s="21">
        <v>200.09000000000003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8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8"/>
      <c r="BE38" s="21"/>
      <c r="BF38" s="21"/>
      <c r="BG38" s="20"/>
      <c r="BH38" s="20"/>
      <c r="BI38" s="23"/>
      <c r="BJ38" s="23"/>
      <c r="BK38" s="20"/>
      <c r="BL38" s="23"/>
      <c r="BM38" s="21"/>
      <c r="BN38" s="179"/>
      <c r="BO38" s="24"/>
      <c r="BP38" s="21"/>
      <c r="BQ38" s="21"/>
      <c r="BR38" s="23"/>
      <c r="BS38" s="23"/>
      <c r="BT38" s="24"/>
      <c r="BU38" s="195"/>
    </row>
    <row r="39" spans="1:74" s="22" customFormat="1" ht="304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233"/>
      <c r="K39" s="18"/>
      <c r="L39" s="20"/>
      <c r="M39" s="20"/>
      <c r="N39" s="20" t="s">
        <v>433</v>
      </c>
      <c r="O39" s="21">
        <v>4.3600000000000003</v>
      </c>
      <c r="P39" s="21"/>
      <c r="Q39" s="21">
        <v>0.32</v>
      </c>
      <c r="R39" s="21">
        <v>4.04</v>
      </c>
      <c r="S39" s="21">
        <v>0</v>
      </c>
      <c r="T39" s="21">
        <v>0</v>
      </c>
      <c r="U39" s="21">
        <v>4.3600000000000003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8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8"/>
      <c r="BE39" s="21"/>
      <c r="BF39" s="21"/>
      <c r="BG39" s="20"/>
      <c r="BH39" s="20"/>
      <c r="BI39" s="23"/>
      <c r="BJ39" s="23"/>
      <c r="BK39" s="20"/>
      <c r="BL39" s="23"/>
      <c r="BM39" s="21"/>
      <c r="BN39" s="179"/>
      <c r="BO39" s="24"/>
      <c r="BP39" s="21"/>
      <c r="BQ39" s="21"/>
      <c r="BR39" s="23"/>
      <c r="BS39" s="23"/>
      <c r="BT39" s="24"/>
      <c r="BU39" s="195"/>
    </row>
    <row r="40" spans="1:74" s="22" customFormat="1" ht="329.25" customHeight="1" x14ac:dyDescent="0.25">
      <c r="A40" s="17" t="s">
        <v>361</v>
      </c>
      <c r="B40" s="18">
        <v>41836364</v>
      </c>
      <c r="C40" s="24">
        <v>43668</v>
      </c>
      <c r="D40" s="19">
        <v>458.33300000000003</v>
      </c>
      <c r="E40" s="19"/>
      <c r="F40" s="20">
        <v>5</v>
      </c>
      <c r="G40" s="18" t="s">
        <v>393</v>
      </c>
      <c r="H40" s="18" t="s">
        <v>137</v>
      </c>
      <c r="I40" s="18" t="s">
        <v>331</v>
      </c>
      <c r="J40" s="230" t="s">
        <v>407</v>
      </c>
      <c r="K40" s="230" t="s">
        <v>332</v>
      </c>
      <c r="L40" s="20"/>
      <c r="M40" s="20"/>
      <c r="N40" s="20"/>
      <c r="O40" s="20">
        <v>63.21</v>
      </c>
      <c r="P40" s="20">
        <v>0</v>
      </c>
      <c r="Q40" s="20">
        <v>6.7935000000000008</v>
      </c>
      <c r="R40" s="20">
        <v>52.8855</v>
      </c>
      <c r="S40" s="20">
        <v>0</v>
      </c>
      <c r="T40" s="20">
        <v>3.5310000000000001</v>
      </c>
      <c r="U40" s="20">
        <v>63.21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8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0"/>
      <c r="BC40" s="21"/>
      <c r="BD40" s="20" t="s">
        <v>426</v>
      </c>
      <c r="BE40" s="23">
        <v>63.21</v>
      </c>
      <c r="BF40" s="23"/>
      <c r="BG40" s="20"/>
      <c r="BH40" s="20"/>
      <c r="BI40" s="23"/>
      <c r="BJ40" s="23"/>
      <c r="BK40" s="20"/>
      <c r="BL40" s="23"/>
      <c r="BM40" s="21"/>
      <c r="BN40" s="179">
        <v>63.21</v>
      </c>
      <c r="BO40" s="24">
        <v>43852</v>
      </c>
      <c r="BP40" s="21" t="s">
        <v>427</v>
      </c>
      <c r="BQ40" s="21"/>
      <c r="BR40" s="23">
        <v>6</v>
      </c>
      <c r="BS40" s="23" t="s">
        <v>365</v>
      </c>
      <c r="BT40" s="24" t="s">
        <v>365</v>
      </c>
      <c r="BU40" s="195">
        <v>149</v>
      </c>
      <c r="BV40" s="22">
        <v>63.21</v>
      </c>
    </row>
    <row r="41" spans="1:74" s="22" customFormat="1" ht="329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32"/>
      <c r="K41" s="232"/>
      <c r="L41" s="20"/>
      <c r="M41" s="20" t="s">
        <v>310</v>
      </c>
      <c r="N41" s="198">
        <v>0.05</v>
      </c>
      <c r="O41" s="20">
        <v>58.85</v>
      </c>
      <c r="P41" s="20"/>
      <c r="Q41" s="20">
        <v>6.4735000000000005</v>
      </c>
      <c r="R41" s="20">
        <v>48.845500000000001</v>
      </c>
      <c r="S41" s="20">
        <v>0</v>
      </c>
      <c r="T41" s="20">
        <v>3.5310000000000001</v>
      </c>
      <c r="U41" s="20">
        <v>58.85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8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1"/>
      <c r="BD41" s="198"/>
      <c r="BE41" s="23"/>
      <c r="BF41" s="23"/>
      <c r="BG41" s="20"/>
      <c r="BH41" s="20"/>
      <c r="BI41" s="23"/>
      <c r="BJ41" s="23"/>
      <c r="BK41" s="20"/>
      <c r="BL41" s="23"/>
      <c r="BM41" s="21"/>
      <c r="BN41" s="179"/>
      <c r="BO41" s="24"/>
      <c r="BP41" s="21"/>
      <c r="BQ41" s="21"/>
      <c r="BR41" s="23"/>
      <c r="BS41" s="23"/>
      <c r="BT41" s="24"/>
      <c r="BU41" s="195"/>
    </row>
    <row r="42" spans="1:74" s="22" customFormat="1" ht="329.2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33"/>
      <c r="K42" s="233"/>
      <c r="L42" s="20"/>
      <c r="M42" s="20"/>
      <c r="N42" s="198" t="s">
        <v>411</v>
      </c>
      <c r="O42" s="20">
        <v>4.3600000000000003</v>
      </c>
      <c r="P42" s="20"/>
      <c r="Q42" s="20">
        <v>0.32</v>
      </c>
      <c r="R42" s="20">
        <v>4.04</v>
      </c>
      <c r="S42" s="20">
        <v>0</v>
      </c>
      <c r="T42" s="20">
        <v>0</v>
      </c>
      <c r="U42" s="20">
        <v>4.3600000000000003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8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1"/>
      <c r="BD42" s="198"/>
      <c r="BE42" s="23"/>
      <c r="BF42" s="23"/>
      <c r="BG42" s="20"/>
      <c r="BH42" s="20"/>
      <c r="BI42" s="23"/>
      <c r="BJ42" s="23"/>
      <c r="BK42" s="20"/>
      <c r="BL42" s="23"/>
      <c r="BM42" s="21"/>
      <c r="BN42" s="179"/>
      <c r="BO42" s="24"/>
      <c r="BP42" s="21"/>
      <c r="BQ42" s="21"/>
      <c r="BR42" s="23"/>
      <c r="BS42" s="23"/>
      <c r="BT42" s="24"/>
      <c r="BU42" s="195"/>
    </row>
    <row r="43" spans="1:74" s="22" customFormat="1" ht="409.5" customHeight="1" x14ac:dyDescent="0.25">
      <c r="A43" s="17" t="s">
        <v>362</v>
      </c>
      <c r="B43" s="18">
        <v>41836725</v>
      </c>
      <c r="C43" s="24">
        <v>43672</v>
      </c>
      <c r="D43" s="19">
        <v>458.33300000000003</v>
      </c>
      <c r="E43" s="19"/>
      <c r="F43" s="20">
        <v>5</v>
      </c>
      <c r="G43" s="18" t="s">
        <v>394</v>
      </c>
      <c r="H43" s="18" t="s">
        <v>137</v>
      </c>
      <c r="I43" s="18" t="s">
        <v>331</v>
      </c>
      <c r="J43" s="230" t="s">
        <v>408</v>
      </c>
      <c r="K43" s="230" t="s">
        <v>332</v>
      </c>
      <c r="L43" s="20"/>
      <c r="M43" s="20"/>
      <c r="N43" s="198"/>
      <c r="O43" s="21">
        <v>4.3600000000000003</v>
      </c>
      <c r="P43" s="21">
        <v>0</v>
      </c>
      <c r="Q43" s="21">
        <v>0.32</v>
      </c>
      <c r="R43" s="21">
        <v>4.04</v>
      </c>
      <c r="S43" s="21">
        <v>0</v>
      </c>
      <c r="T43" s="21">
        <v>0</v>
      </c>
      <c r="U43" s="21">
        <v>4.3600000000000003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8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8" t="s">
        <v>411</v>
      </c>
      <c r="BE43" s="21">
        <v>4.3600000000000003</v>
      </c>
      <c r="BF43" s="21"/>
      <c r="BG43" s="20"/>
      <c r="BH43" s="20"/>
      <c r="BI43" s="23"/>
      <c r="BJ43" s="20"/>
      <c r="BK43" s="23"/>
      <c r="BL43" s="23"/>
      <c r="BM43" s="21"/>
      <c r="BN43" s="179">
        <v>4.3600000000000003</v>
      </c>
      <c r="BO43" s="24">
        <v>43856</v>
      </c>
      <c r="BP43" s="21" t="s">
        <v>428</v>
      </c>
      <c r="BQ43" s="21"/>
      <c r="BR43" s="23">
        <v>6</v>
      </c>
      <c r="BS43" s="23" t="s">
        <v>365</v>
      </c>
      <c r="BT43" s="24" t="s">
        <v>365</v>
      </c>
      <c r="BU43" s="195">
        <v>149</v>
      </c>
      <c r="BV43" s="22">
        <v>4.3600000000000003</v>
      </c>
    </row>
    <row r="44" spans="1:74" s="22" customFormat="1" ht="409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233"/>
      <c r="K44" s="233"/>
      <c r="L44" s="20"/>
      <c r="M44" s="20" t="s">
        <v>310</v>
      </c>
      <c r="N44" s="198" t="s">
        <v>411</v>
      </c>
      <c r="O44" s="21">
        <v>4.3600000000000003</v>
      </c>
      <c r="P44" s="21"/>
      <c r="Q44" s="21">
        <v>0.32</v>
      </c>
      <c r="R44" s="21">
        <v>4.04</v>
      </c>
      <c r="S44" s="21">
        <v>0</v>
      </c>
      <c r="T44" s="21">
        <v>0</v>
      </c>
      <c r="U44" s="21">
        <v>4.3600000000000003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8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8"/>
      <c r="BE44" s="179"/>
      <c r="BF44" s="21"/>
      <c r="BG44" s="20"/>
      <c r="BH44" s="20"/>
      <c r="BI44" s="23"/>
      <c r="BJ44" s="20"/>
      <c r="BK44" s="23"/>
      <c r="BL44" s="23"/>
      <c r="BM44" s="21"/>
      <c r="BN44" s="179"/>
      <c r="BO44" s="24"/>
      <c r="BP44" s="21"/>
      <c r="BQ44" s="21"/>
      <c r="BR44" s="23"/>
      <c r="BS44" s="23"/>
      <c r="BT44" s="24"/>
      <c r="BU44" s="195"/>
    </row>
    <row r="45" spans="1:74" s="22" customFormat="1" ht="409.5" customHeight="1" x14ac:dyDescent="0.25">
      <c r="A45" s="17" t="s">
        <v>335</v>
      </c>
      <c r="B45" s="18">
        <v>41844725</v>
      </c>
      <c r="C45" s="24">
        <v>43684</v>
      </c>
      <c r="D45" s="19">
        <v>458.33300000000003</v>
      </c>
      <c r="E45" s="19"/>
      <c r="F45" s="20">
        <v>5</v>
      </c>
      <c r="G45" s="18" t="s">
        <v>338</v>
      </c>
      <c r="H45" s="18" t="s">
        <v>137</v>
      </c>
      <c r="I45" s="18" t="s">
        <v>331</v>
      </c>
      <c r="J45" s="230" t="s">
        <v>342</v>
      </c>
      <c r="K45" s="230" t="s">
        <v>332</v>
      </c>
      <c r="L45" s="20"/>
      <c r="M45" s="20"/>
      <c r="N45" s="198"/>
      <c r="O45" s="21">
        <v>5.01</v>
      </c>
      <c r="P45" s="21">
        <v>0</v>
      </c>
      <c r="Q45" s="21">
        <v>0.37</v>
      </c>
      <c r="R45" s="21">
        <v>4.6399999999999997</v>
      </c>
      <c r="S45" s="21">
        <v>0</v>
      </c>
      <c r="T45" s="21">
        <v>0</v>
      </c>
      <c r="U45" s="21">
        <v>5.01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8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8" t="s">
        <v>411</v>
      </c>
      <c r="BE45" s="180">
        <v>5.01</v>
      </c>
      <c r="BF45" s="23"/>
      <c r="BG45" s="20"/>
      <c r="BH45" s="20"/>
      <c r="BI45" s="23"/>
      <c r="BJ45" s="20"/>
      <c r="BK45" s="20"/>
      <c r="BL45" s="23"/>
      <c r="BM45" s="21"/>
      <c r="BN45" s="179">
        <v>5.01</v>
      </c>
      <c r="BO45" s="24">
        <v>43868</v>
      </c>
      <c r="BP45" s="21" t="s">
        <v>412</v>
      </c>
      <c r="BQ45" s="21"/>
      <c r="BR45" s="23">
        <v>6</v>
      </c>
      <c r="BS45" s="23" t="s">
        <v>367</v>
      </c>
      <c r="BT45" s="24"/>
      <c r="BU45" s="195">
        <v>151</v>
      </c>
      <c r="BV45" s="22">
        <v>5.01</v>
      </c>
    </row>
    <row r="46" spans="1:74" s="22" customFormat="1" ht="409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233"/>
      <c r="K46" s="233"/>
      <c r="L46" s="20"/>
      <c r="M46" s="20" t="s">
        <v>310</v>
      </c>
      <c r="N46" s="198" t="s">
        <v>411</v>
      </c>
      <c r="O46" s="21">
        <v>5.01</v>
      </c>
      <c r="P46" s="21"/>
      <c r="Q46" s="21">
        <v>0.37</v>
      </c>
      <c r="R46" s="21">
        <v>4.6399999999999997</v>
      </c>
      <c r="S46" s="21">
        <v>0</v>
      </c>
      <c r="T46" s="21">
        <v>0</v>
      </c>
      <c r="U46" s="21">
        <v>5.01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8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8"/>
      <c r="BE46" s="180"/>
      <c r="BF46" s="23"/>
      <c r="BG46" s="20"/>
      <c r="BH46" s="20"/>
      <c r="BI46" s="23"/>
      <c r="BJ46" s="20"/>
      <c r="BK46" s="20"/>
      <c r="BL46" s="23"/>
      <c r="BM46" s="21"/>
      <c r="BN46" s="179"/>
      <c r="BO46" s="24"/>
      <c r="BP46" s="21"/>
      <c r="BQ46" s="21"/>
      <c r="BR46" s="23"/>
      <c r="BS46" s="23"/>
      <c r="BT46" s="24"/>
      <c r="BU46" s="195"/>
    </row>
    <row r="47" spans="1:74" s="22" customFormat="1" ht="197.25" customHeight="1" x14ac:dyDescent="0.25">
      <c r="A47" s="17" t="s">
        <v>336</v>
      </c>
      <c r="B47" s="18">
        <v>41844711</v>
      </c>
      <c r="C47" s="24">
        <v>43684</v>
      </c>
      <c r="D47" s="19">
        <v>458.33300000000003</v>
      </c>
      <c r="E47" s="19"/>
      <c r="F47" s="20">
        <v>5</v>
      </c>
      <c r="G47" s="18" t="s">
        <v>339</v>
      </c>
      <c r="H47" s="18" t="s">
        <v>137</v>
      </c>
      <c r="I47" s="18" t="s">
        <v>331</v>
      </c>
      <c r="J47" s="230" t="s">
        <v>333</v>
      </c>
      <c r="K47" s="230" t="s">
        <v>332</v>
      </c>
      <c r="L47" s="20"/>
      <c r="M47" s="20"/>
      <c r="N47" s="198"/>
      <c r="O47" s="23">
        <f>SUM(O48:O49)</f>
        <v>240.41</v>
      </c>
      <c r="P47" s="23">
        <f t="shared" ref="P47:U47" si="3">SUM(P48:P49)</f>
        <v>0</v>
      </c>
      <c r="Q47" s="23">
        <f t="shared" si="3"/>
        <v>26.264000000000003</v>
      </c>
      <c r="R47" s="23">
        <f t="shared" si="3"/>
        <v>200.02199999999999</v>
      </c>
      <c r="S47" s="23">
        <f t="shared" si="3"/>
        <v>0</v>
      </c>
      <c r="T47" s="23">
        <f t="shared" si="3"/>
        <v>14.124000000000001</v>
      </c>
      <c r="U47" s="23">
        <f t="shared" si="3"/>
        <v>240.41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8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8" t="s">
        <v>443</v>
      </c>
      <c r="BE47" s="180">
        <f>U48+U49</f>
        <v>240.41</v>
      </c>
      <c r="BF47" s="23"/>
      <c r="BG47" s="20"/>
      <c r="BH47" s="20"/>
      <c r="BI47" s="23"/>
      <c r="BJ47" s="20"/>
      <c r="BK47" s="20"/>
      <c r="BL47" s="23"/>
      <c r="BM47" s="21"/>
      <c r="BN47" s="179">
        <f>BE47</f>
        <v>240.41</v>
      </c>
      <c r="BO47" s="24">
        <v>43868</v>
      </c>
      <c r="BP47" s="21" t="s">
        <v>413</v>
      </c>
      <c r="BQ47" s="21"/>
      <c r="BR47" s="23">
        <v>6</v>
      </c>
      <c r="BS47" s="23" t="s">
        <v>367</v>
      </c>
      <c r="BT47" s="24"/>
      <c r="BU47" s="195">
        <v>151</v>
      </c>
      <c r="BV47" s="22">
        <v>475.81</v>
      </c>
    </row>
    <row r="48" spans="1:74" s="22" customFormat="1" ht="197.2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232"/>
      <c r="K48" s="232"/>
      <c r="L48" s="20"/>
      <c r="M48" s="20" t="s">
        <v>310</v>
      </c>
      <c r="N48" s="198">
        <v>0.2</v>
      </c>
      <c r="O48" s="23">
        <f>N48*1177</f>
        <v>235.4</v>
      </c>
      <c r="P48" s="20"/>
      <c r="Q48" s="23">
        <f>O48*0.11</f>
        <v>25.894000000000002</v>
      </c>
      <c r="R48" s="23">
        <f>O48*0.83</f>
        <v>195.38200000000001</v>
      </c>
      <c r="S48" s="23">
        <v>0</v>
      </c>
      <c r="T48" s="23">
        <f>O48*0.06</f>
        <v>14.124000000000001</v>
      </c>
      <c r="U48" s="23">
        <f>SUM(Q48:T48)</f>
        <v>235.4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8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8"/>
      <c r="BE48" s="180"/>
      <c r="BF48" s="23"/>
      <c r="BG48" s="20"/>
      <c r="BH48" s="20"/>
      <c r="BI48" s="23"/>
      <c r="BJ48" s="20"/>
      <c r="BK48" s="20"/>
      <c r="BL48" s="23"/>
      <c r="BM48" s="21"/>
      <c r="BN48" s="179"/>
      <c r="BO48" s="24"/>
      <c r="BP48" s="21"/>
      <c r="BQ48" s="21"/>
      <c r="BR48" s="23"/>
      <c r="BS48" s="23"/>
      <c r="BT48" s="24"/>
      <c r="BU48" s="195"/>
    </row>
    <row r="49" spans="1:74" s="22" customFormat="1" ht="197.2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233"/>
      <c r="K49" s="233"/>
      <c r="L49" s="20"/>
      <c r="M49" s="20"/>
      <c r="N49" s="198" t="s">
        <v>411</v>
      </c>
      <c r="O49" s="23">
        <v>5.01</v>
      </c>
      <c r="P49" s="20"/>
      <c r="Q49" s="23">
        <v>0.37</v>
      </c>
      <c r="R49" s="23">
        <v>4.6399999999999997</v>
      </c>
      <c r="S49" s="23">
        <v>0</v>
      </c>
      <c r="T49" s="23">
        <v>0</v>
      </c>
      <c r="U49" s="23">
        <v>5.01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8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8"/>
      <c r="BE49" s="180"/>
      <c r="BF49" s="23"/>
      <c r="BG49" s="20"/>
      <c r="BH49" s="20"/>
      <c r="BI49" s="23"/>
      <c r="BJ49" s="20"/>
      <c r="BK49" s="20"/>
      <c r="BL49" s="23"/>
      <c r="BM49" s="21"/>
      <c r="BN49" s="179"/>
      <c r="BO49" s="24"/>
      <c r="BP49" s="21"/>
      <c r="BQ49" s="21"/>
      <c r="BR49" s="23"/>
      <c r="BS49" s="23"/>
      <c r="BT49" s="24"/>
      <c r="BU49" s="195"/>
    </row>
    <row r="50" spans="1:74" s="22" customFormat="1" ht="364.5" customHeight="1" x14ac:dyDescent="0.25">
      <c r="A50" s="17" t="s">
        <v>363</v>
      </c>
      <c r="B50" s="18">
        <v>41845444</v>
      </c>
      <c r="C50" s="24">
        <v>43657</v>
      </c>
      <c r="D50" s="19">
        <v>458.33300000000003</v>
      </c>
      <c r="E50" s="19"/>
      <c r="F50" s="20">
        <v>5</v>
      </c>
      <c r="G50" s="18" t="s">
        <v>395</v>
      </c>
      <c r="H50" s="18" t="s">
        <v>137</v>
      </c>
      <c r="I50" s="18" t="s">
        <v>331</v>
      </c>
      <c r="J50" s="230" t="s">
        <v>429</v>
      </c>
      <c r="K50" s="230" t="s">
        <v>430</v>
      </c>
      <c r="L50" s="20"/>
      <c r="M50" s="20"/>
      <c r="N50" s="20"/>
      <c r="O50" s="20">
        <v>4.3600000000000003</v>
      </c>
      <c r="P50" s="20">
        <v>0</v>
      </c>
      <c r="Q50" s="20">
        <v>0.32</v>
      </c>
      <c r="R50" s="20">
        <v>4.04</v>
      </c>
      <c r="S50" s="20">
        <v>0</v>
      </c>
      <c r="T50" s="20">
        <v>0</v>
      </c>
      <c r="U50" s="20">
        <v>4.3600000000000003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8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1"/>
      <c r="BD50" s="20" t="s">
        <v>411</v>
      </c>
      <c r="BE50" s="23">
        <v>4.3600000000000003</v>
      </c>
      <c r="BF50" s="23"/>
      <c r="BG50" s="20"/>
      <c r="BH50" s="20"/>
      <c r="BI50" s="23"/>
      <c r="BJ50" s="23"/>
      <c r="BK50" s="20"/>
      <c r="BL50" s="23"/>
      <c r="BM50" s="21"/>
      <c r="BN50" s="179">
        <v>4.3600000000000003</v>
      </c>
      <c r="BO50" s="24">
        <v>43841</v>
      </c>
      <c r="BP50" s="21" t="s">
        <v>431</v>
      </c>
      <c r="BQ50" s="21"/>
      <c r="BR50" s="23">
        <v>6</v>
      </c>
      <c r="BS50" s="23" t="s">
        <v>365</v>
      </c>
      <c r="BT50" s="24" t="s">
        <v>365</v>
      </c>
      <c r="BU50" s="195">
        <v>149</v>
      </c>
      <c r="BV50" s="22">
        <v>4.3600000000000003</v>
      </c>
    </row>
    <row r="51" spans="1:74" s="22" customFormat="1" ht="409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233"/>
      <c r="K51" s="233"/>
      <c r="L51" s="20"/>
      <c r="M51" s="20" t="s">
        <v>310</v>
      </c>
      <c r="N51" s="20" t="s">
        <v>411</v>
      </c>
      <c r="O51" s="21">
        <v>4.3600000000000003</v>
      </c>
      <c r="P51" s="21"/>
      <c r="Q51" s="21">
        <v>0.32</v>
      </c>
      <c r="R51" s="21">
        <v>4.04</v>
      </c>
      <c r="S51" s="21">
        <v>0</v>
      </c>
      <c r="T51" s="21">
        <v>0</v>
      </c>
      <c r="U51" s="21">
        <v>4.3600000000000003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8"/>
      <c r="AM51" s="20"/>
      <c r="AN51" s="20"/>
      <c r="AO51" s="21"/>
      <c r="AP51" s="21"/>
      <c r="AQ51" s="21"/>
      <c r="AR51" s="21"/>
      <c r="AS51" s="21"/>
      <c r="AT51" s="198"/>
      <c r="AU51" s="20"/>
      <c r="AV51" s="21"/>
      <c r="AW51" s="21"/>
      <c r="AX51" s="21"/>
      <c r="AY51" s="21"/>
      <c r="AZ51" s="21"/>
      <c r="BA51" s="21"/>
      <c r="BB51" s="21"/>
      <c r="BC51" s="21"/>
      <c r="BD51" s="198"/>
      <c r="BE51" s="23"/>
      <c r="BF51" s="23"/>
      <c r="BG51" s="20"/>
      <c r="BH51" s="20"/>
      <c r="BI51" s="23"/>
      <c r="BJ51" s="20"/>
      <c r="BK51" s="20"/>
      <c r="BL51" s="23"/>
      <c r="BM51" s="21"/>
      <c r="BN51" s="179"/>
      <c r="BO51" s="24"/>
      <c r="BP51" s="21"/>
      <c r="BQ51" s="21"/>
      <c r="BR51" s="23">
        <v>6</v>
      </c>
      <c r="BS51" s="23"/>
      <c r="BT51" s="24"/>
      <c r="BU51" s="25"/>
    </row>
    <row r="52" spans="1:74" s="220" customFormat="1" ht="147" customHeight="1" x14ac:dyDescent="0.25">
      <c r="A52" s="228" t="s">
        <v>39</v>
      </c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12"/>
      <c r="O52" s="213">
        <f>O3+O9+O12+O16+O19+O20+O22+O24+O27+O29+O32+O35+O37+O40+O43+O45+O47+O50</f>
        <v>2538.42</v>
      </c>
      <c r="P52" s="213">
        <f t="shared" ref="P52:U52" si="4">P3+P9+P12+P16+P19+P20+P22+P24+P27+P29+P32+P35+P37+P40+P43+P45+P47+P50</f>
        <v>0</v>
      </c>
      <c r="Q52" s="213">
        <f t="shared" si="4"/>
        <v>240.68039999999999</v>
      </c>
      <c r="R52" s="213">
        <f t="shared" si="4"/>
        <v>1775.8848000000003</v>
      </c>
      <c r="S52" s="213">
        <f t="shared" si="4"/>
        <v>383.79</v>
      </c>
      <c r="T52" s="213">
        <f t="shared" si="4"/>
        <v>138.06479999999999</v>
      </c>
      <c r="U52" s="213">
        <f t="shared" si="4"/>
        <v>2538.42</v>
      </c>
      <c r="V52" s="213">
        <f t="shared" ref="P52:BN52" si="5">V3+V9+V12+V16+V19+V20+V22+V24+V27+V29+V32+V35+V37+V40+V43+V45</f>
        <v>0</v>
      </c>
      <c r="W52" s="213">
        <f t="shared" si="5"/>
        <v>0</v>
      </c>
      <c r="X52" s="213">
        <f t="shared" si="5"/>
        <v>0</v>
      </c>
      <c r="Y52" s="213">
        <f t="shared" si="5"/>
        <v>0</v>
      </c>
      <c r="Z52" s="213">
        <f t="shared" si="5"/>
        <v>0</v>
      </c>
      <c r="AA52" s="213">
        <f t="shared" si="5"/>
        <v>0</v>
      </c>
      <c r="AB52" s="213">
        <f t="shared" si="5"/>
        <v>0</v>
      </c>
      <c r="AC52" s="213">
        <f t="shared" si="5"/>
        <v>0</v>
      </c>
      <c r="AD52" s="213">
        <f t="shared" si="5"/>
        <v>0</v>
      </c>
      <c r="AE52" s="213">
        <f t="shared" si="5"/>
        <v>0</v>
      </c>
      <c r="AF52" s="213">
        <f t="shared" si="5"/>
        <v>0</v>
      </c>
      <c r="AG52" s="213">
        <f t="shared" si="5"/>
        <v>0</v>
      </c>
      <c r="AH52" s="213">
        <f t="shared" si="5"/>
        <v>0.04</v>
      </c>
      <c r="AI52" s="213">
        <f t="shared" ref="AI52" si="6">AI3+AI9+AI12+AI16+AI19+AI20+AI22+AI24+AI27+AI29+AI32+AI35+AI37+AI40+AI43+AI45+AI47+AI50</f>
        <v>51.359999999999992</v>
      </c>
      <c r="AJ52" s="213">
        <f t="shared" si="5"/>
        <v>0</v>
      </c>
      <c r="AK52" s="213">
        <f t="shared" si="5"/>
        <v>0</v>
      </c>
      <c r="AL52" s="213">
        <f t="shared" si="5"/>
        <v>1</v>
      </c>
      <c r="AM52" s="213">
        <f t="shared" ref="AM52" si="7">AM3+AM9+AM12+AM16+AM19+AM20+AM22+AM24+AM27+AM29+AM32+AM35+AM37+AM40+AM43+AM45+AM47+AM50</f>
        <v>73.31</v>
      </c>
      <c r="AN52" s="213">
        <f t="shared" si="5"/>
        <v>0</v>
      </c>
      <c r="AO52" s="213">
        <f t="shared" si="5"/>
        <v>0</v>
      </c>
      <c r="AP52" s="213">
        <f t="shared" si="5"/>
        <v>0</v>
      </c>
      <c r="AQ52" s="213">
        <f t="shared" si="5"/>
        <v>0</v>
      </c>
      <c r="AR52" s="213">
        <f t="shared" si="5"/>
        <v>0</v>
      </c>
      <c r="AS52" s="213">
        <f t="shared" si="5"/>
        <v>0</v>
      </c>
      <c r="AT52" s="213" t="s">
        <v>455</v>
      </c>
      <c r="AU52" s="213">
        <f t="shared" ref="AU52" si="8">AU3+AU9+AU12+AU16+AU19+AU20+AU22+AU24+AU27+AU29+AU32+AU35+AU37+AU40+AU43+AU45+AU47+AU50</f>
        <v>424.19</v>
      </c>
      <c r="AV52" s="213">
        <f t="shared" si="5"/>
        <v>0</v>
      </c>
      <c r="AW52" s="213">
        <f t="shared" si="5"/>
        <v>0</v>
      </c>
      <c r="AX52" s="213">
        <f t="shared" si="5"/>
        <v>0</v>
      </c>
      <c r="AY52" s="213">
        <f t="shared" si="5"/>
        <v>0</v>
      </c>
      <c r="AZ52" s="213">
        <f t="shared" si="5"/>
        <v>0</v>
      </c>
      <c r="BA52" s="213">
        <f t="shared" si="5"/>
        <v>0</v>
      </c>
      <c r="BB52" s="213">
        <f t="shared" si="5"/>
        <v>0</v>
      </c>
      <c r="BC52" s="213">
        <f t="shared" si="5"/>
        <v>0</v>
      </c>
      <c r="BD52" s="214" t="s">
        <v>456</v>
      </c>
      <c r="BE52" s="213">
        <f t="shared" ref="BE52" si="9">BE3+BE9+BE12+BE16+BE19+BE20+BE22+BE24+BE27+BE29+BE32+BE35+BE37+BE40+BE43+BE45+BE47+BE50</f>
        <v>1989.5599999999997</v>
      </c>
      <c r="BF52" s="213">
        <f t="shared" si="5"/>
        <v>0</v>
      </c>
      <c r="BG52" s="213">
        <f t="shared" si="5"/>
        <v>0</v>
      </c>
      <c r="BH52" s="213">
        <f t="shared" si="5"/>
        <v>0</v>
      </c>
      <c r="BI52" s="213">
        <f t="shared" si="5"/>
        <v>0</v>
      </c>
      <c r="BJ52" s="213">
        <f t="shared" si="5"/>
        <v>0</v>
      </c>
      <c r="BK52" s="213">
        <f t="shared" si="5"/>
        <v>0</v>
      </c>
      <c r="BL52" s="213">
        <f t="shared" si="5"/>
        <v>0</v>
      </c>
      <c r="BM52" s="213">
        <f t="shared" si="5"/>
        <v>0</v>
      </c>
      <c r="BN52" s="213">
        <f t="shared" ref="BN52" si="10">BN3+BN9+BN12+BN16+BN19+BN20+BN22+BN24+BN27+BN29+BN32+BN35+BN37+BN40+BN43+BN45+BN47+BN50</f>
        <v>2538.42</v>
      </c>
      <c r="BO52" s="215"/>
      <c r="BP52" s="214"/>
      <c r="BQ52" s="216"/>
      <c r="BR52" s="217">
        <v>6</v>
      </c>
      <c r="BS52" s="217"/>
      <c r="BT52" s="218"/>
      <c r="BU52" s="219"/>
    </row>
    <row r="53" spans="1:74" s="22" customFormat="1" ht="152.25" customHeight="1" x14ac:dyDescent="0.25">
      <c r="B53" s="204"/>
      <c r="C53" s="26"/>
      <c r="D53" s="205"/>
      <c r="E53" s="205"/>
      <c r="F53" s="206"/>
      <c r="G53" s="204"/>
      <c r="H53" s="204"/>
      <c r="I53" s="204"/>
      <c r="J53" s="204"/>
      <c r="K53" s="204"/>
      <c r="L53" s="206"/>
      <c r="M53" s="206"/>
      <c r="N53" s="208"/>
      <c r="O53" s="209"/>
      <c r="P53" s="209"/>
      <c r="Q53" s="209"/>
      <c r="R53" s="209"/>
      <c r="S53" s="209"/>
      <c r="T53" s="209"/>
      <c r="U53" s="209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08"/>
      <c r="AI53" s="209"/>
      <c r="AJ53" s="209"/>
      <c r="AK53" s="210"/>
      <c r="AL53" s="208"/>
      <c r="AM53" s="208"/>
      <c r="AN53" s="208"/>
      <c r="AO53" s="210"/>
      <c r="AP53" s="210"/>
      <c r="AQ53" s="210"/>
      <c r="AR53" s="210"/>
      <c r="AS53" s="210"/>
      <c r="AT53" s="208"/>
      <c r="AU53" s="208"/>
      <c r="AV53" s="210"/>
      <c r="AW53" s="210"/>
      <c r="AX53" s="210"/>
      <c r="AY53" s="210"/>
      <c r="AZ53" s="210"/>
      <c r="BA53" s="210"/>
      <c r="BB53" s="210"/>
      <c r="BC53" s="210"/>
      <c r="BD53" s="208"/>
      <c r="BE53" s="210"/>
      <c r="BF53" s="210"/>
      <c r="BG53" s="208"/>
      <c r="BH53" s="208"/>
      <c r="BI53" s="209"/>
      <c r="BJ53" s="208"/>
      <c r="BK53" s="208"/>
      <c r="BL53" s="209"/>
      <c r="BM53" s="210"/>
      <c r="BN53" s="210"/>
      <c r="BO53" s="207"/>
      <c r="BP53" s="210"/>
      <c r="BQ53" s="199"/>
      <c r="BR53" s="23">
        <v>6</v>
      </c>
      <c r="BS53" s="23"/>
      <c r="BT53" s="24"/>
      <c r="BU53" s="25"/>
    </row>
    <row r="54" spans="1:74" s="22" customFormat="1" ht="174.75" customHeight="1" x14ac:dyDescent="0.25">
      <c r="A54" s="211" t="s">
        <v>445</v>
      </c>
      <c r="B54" s="204"/>
      <c r="C54" s="26"/>
      <c r="D54" s="205"/>
      <c r="E54" s="205"/>
      <c r="F54" s="206"/>
      <c r="G54" s="204"/>
      <c r="H54" s="204"/>
      <c r="I54" s="204"/>
      <c r="J54" s="211" t="s">
        <v>449</v>
      </c>
      <c r="K54" s="211" t="s">
        <v>450</v>
      </c>
      <c r="L54" s="206"/>
      <c r="M54" s="206"/>
      <c r="N54" s="206"/>
      <c r="O54" s="40"/>
      <c r="P54" s="40"/>
      <c r="Q54" s="40"/>
      <c r="R54" s="40"/>
      <c r="S54" s="40"/>
      <c r="T54" s="40"/>
      <c r="U54" s="40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206"/>
      <c r="AI54" s="40"/>
      <c r="AJ54" s="40"/>
      <c r="AK54" s="36"/>
      <c r="AL54" s="206"/>
      <c r="AM54" s="206"/>
      <c r="AN54" s="206"/>
      <c r="AO54" s="36"/>
      <c r="AP54" s="36"/>
      <c r="AQ54" s="36"/>
      <c r="AR54" s="36"/>
      <c r="AS54" s="36"/>
      <c r="AT54" s="206"/>
      <c r="AU54" s="206"/>
      <c r="AV54" s="36"/>
      <c r="AW54" s="36"/>
      <c r="AX54" s="36"/>
      <c r="AY54" s="36"/>
      <c r="AZ54" s="36"/>
      <c r="BA54" s="36"/>
      <c r="BB54" s="36"/>
      <c r="BC54" s="36"/>
      <c r="BD54" s="206"/>
      <c r="BE54" s="36"/>
      <c r="BF54" s="36"/>
      <c r="BG54" s="206"/>
      <c r="BH54" s="206"/>
      <c r="BI54" s="40"/>
      <c r="BJ54" s="206"/>
      <c r="BK54" s="206"/>
      <c r="BL54" s="40"/>
      <c r="BM54" s="36"/>
      <c r="BN54" s="36"/>
      <c r="BO54" s="26"/>
      <c r="BP54" s="36"/>
      <c r="BQ54" s="199"/>
      <c r="BR54" s="23">
        <v>6</v>
      </c>
      <c r="BS54" s="23"/>
      <c r="BT54" s="24"/>
      <c r="BU54" s="25"/>
    </row>
    <row r="55" spans="1:74" s="22" customFormat="1" ht="174.75" customHeight="1" x14ac:dyDescent="0.25">
      <c r="A55" s="211" t="s">
        <v>446</v>
      </c>
      <c r="B55" s="204"/>
      <c r="C55" s="26"/>
      <c r="D55" s="205"/>
      <c r="E55" s="205"/>
      <c r="F55" s="206"/>
      <c r="G55" s="204"/>
      <c r="H55" s="204"/>
      <c r="I55" s="204"/>
      <c r="J55" s="211" t="s">
        <v>449</v>
      </c>
      <c r="K55" s="211" t="s">
        <v>451</v>
      </c>
      <c r="L55" s="206"/>
      <c r="M55" s="206"/>
      <c r="N55" s="20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206"/>
      <c r="AI55" s="40"/>
      <c r="AJ55" s="40"/>
      <c r="AK55" s="36"/>
      <c r="AL55" s="206"/>
      <c r="AM55" s="206"/>
      <c r="AN55" s="206"/>
      <c r="AO55" s="36"/>
      <c r="AP55" s="36"/>
      <c r="AQ55" s="36"/>
      <c r="AR55" s="36"/>
      <c r="AS55" s="36"/>
      <c r="AT55" s="206"/>
      <c r="AU55" s="206"/>
      <c r="AV55" s="36"/>
      <c r="AW55" s="36"/>
      <c r="AX55" s="36"/>
      <c r="AY55" s="36"/>
      <c r="AZ55" s="36"/>
      <c r="BA55" s="36"/>
      <c r="BB55" s="36"/>
      <c r="BC55" s="36"/>
      <c r="BD55" s="206"/>
      <c r="BE55" s="36"/>
      <c r="BF55" s="36"/>
      <c r="BG55" s="206"/>
      <c r="BH55" s="206"/>
      <c r="BI55" s="40"/>
      <c r="BJ55" s="206"/>
      <c r="BK55" s="206"/>
      <c r="BL55" s="40"/>
      <c r="BM55" s="36"/>
      <c r="BN55" s="36"/>
      <c r="BO55" s="26"/>
      <c r="BP55" s="36"/>
      <c r="BQ55" s="199"/>
      <c r="BR55" s="23">
        <v>6</v>
      </c>
      <c r="BS55" s="23"/>
      <c r="BT55" s="24"/>
      <c r="BU55" s="25"/>
    </row>
    <row r="56" spans="1:74" s="22" customFormat="1" ht="174.75" customHeight="1" x14ac:dyDescent="0.25">
      <c r="A56" s="211" t="s">
        <v>447</v>
      </c>
      <c r="B56" s="204"/>
      <c r="C56" s="204"/>
      <c r="D56" s="205"/>
      <c r="E56" s="205"/>
      <c r="F56" s="206"/>
      <c r="G56" s="204"/>
      <c r="H56" s="204"/>
      <c r="I56" s="204"/>
      <c r="J56" s="211" t="s">
        <v>449</v>
      </c>
      <c r="K56" s="211" t="s">
        <v>452</v>
      </c>
      <c r="L56" s="206"/>
      <c r="M56" s="206"/>
      <c r="N56" s="20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206"/>
      <c r="AI56" s="40"/>
      <c r="AJ56" s="40"/>
      <c r="AK56" s="36"/>
      <c r="AL56" s="206"/>
      <c r="AM56" s="206"/>
      <c r="AN56" s="206"/>
      <c r="AO56" s="36"/>
      <c r="AP56" s="36"/>
      <c r="AQ56" s="36"/>
      <c r="AR56" s="36"/>
      <c r="AS56" s="36"/>
      <c r="AT56" s="206"/>
      <c r="AU56" s="206"/>
      <c r="AV56" s="36"/>
      <c r="AW56" s="36"/>
      <c r="AX56" s="36"/>
      <c r="AY56" s="36"/>
      <c r="AZ56" s="36"/>
      <c r="BA56" s="36"/>
      <c r="BB56" s="36"/>
      <c r="BC56" s="36"/>
      <c r="BD56" s="206"/>
      <c r="BE56" s="36"/>
      <c r="BF56" s="36"/>
      <c r="BG56" s="206"/>
      <c r="BH56" s="206"/>
      <c r="BI56" s="40"/>
      <c r="BJ56" s="206"/>
      <c r="BK56" s="206"/>
      <c r="BL56" s="40"/>
      <c r="BM56" s="36"/>
      <c r="BN56" s="36"/>
      <c r="BO56" s="26"/>
      <c r="BP56" s="36"/>
      <c r="BQ56" s="199"/>
      <c r="BR56" s="23"/>
      <c r="BS56" s="23"/>
      <c r="BT56" s="24"/>
      <c r="BU56" s="25"/>
    </row>
    <row r="57" spans="1:74" s="22" customFormat="1" ht="174.75" customHeight="1" x14ac:dyDescent="0.25">
      <c r="A57" s="211" t="s">
        <v>448</v>
      </c>
      <c r="B57" s="204"/>
      <c r="C57" s="204"/>
      <c r="D57" s="205"/>
      <c r="E57" s="205"/>
      <c r="F57" s="206"/>
      <c r="G57" s="204"/>
      <c r="H57" s="204"/>
      <c r="I57" s="204"/>
      <c r="J57" s="211" t="s">
        <v>449</v>
      </c>
      <c r="K57" s="211" t="s">
        <v>453</v>
      </c>
      <c r="L57" s="206"/>
      <c r="M57" s="206"/>
      <c r="N57" s="20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206"/>
      <c r="AI57" s="40"/>
      <c r="AJ57" s="40"/>
      <c r="AK57" s="36"/>
      <c r="AL57" s="206"/>
      <c r="AM57" s="206"/>
      <c r="AN57" s="206"/>
      <c r="AO57" s="36"/>
      <c r="AP57" s="36"/>
      <c r="AQ57" s="36"/>
      <c r="AR57" s="36"/>
      <c r="AS57" s="36"/>
      <c r="AT57" s="206"/>
      <c r="AU57" s="206"/>
      <c r="AV57" s="36"/>
      <c r="AW57" s="36"/>
      <c r="AX57" s="36"/>
      <c r="AY57" s="36"/>
      <c r="AZ57" s="36"/>
      <c r="BA57" s="36"/>
      <c r="BB57" s="36"/>
      <c r="BC57" s="36"/>
      <c r="BD57" s="206"/>
      <c r="BE57" s="40"/>
      <c r="BF57" s="40"/>
      <c r="BG57" s="206"/>
      <c r="BH57" s="206"/>
      <c r="BI57" s="40"/>
      <c r="BJ57" s="206"/>
      <c r="BK57" s="206"/>
      <c r="BL57" s="40"/>
      <c r="BM57" s="36"/>
      <c r="BN57" s="36"/>
      <c r="BO57" s="26"/>
      <c r="BP57" s="36"/>
      <c r="BQ57" s="199"/>
      <c r="BR57" s="23"/>
      <c r="BS57" s="23"/>
      <c r="BT57" s="24"/>
      <c r="BU57" s="25"/>
    </row>
    <row r="58" spans="1:74" s="22" customFormat="1" ht="237" customHeight="1" x14ac:dyDescent="0.25">
      <c r="A58" s="200"/>
      <c r="B58" s="201"/>
      <c r="C58" s="201"/>
      <c r="D58" s="202"/>
      <c r="E58" s="202"/>
      <c r="F58" s="198"/>
      <c r="G58" s="201"/>
      <c r="H58" s="201"/>
      <c r="I58" s="201"/>
      <c r="J58" s="201"/>
      <c r="K58" s="201"/>
      <c r="L58" s="198"/>
      <c r="M58" s="198"/>
      <c r="N58" s="198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98"/>
      <c r="BE58" s="179"/>
      <c r="BF58" s="198"/>
      <c r="BG58" s="198"/>
      <c r="BH58" s="198"/>
      <c r="BI58" s="180"/>
      <c r="BJ58" s="198"/>
      <c r="BK58" s="179"/>
      <c r="BL58" s="198"/>
      <c r="BM58" s="179"/>
      <c r="BN58" s="179">
        <f t="shared" ref="BN58:BN68" si="11">W58+Y58+AA58+AC58+AE58+AG58+AI58+AM58+AO58+AQ58+AS58+AU58+AW58+AY58+BA58+BC58+BE58+BG58+BI58+BK58+BM58</f>
        <v>0</v>
      </c>
      <c r="BO58" s="203"/>
      <c r="BP58" s="179"/>
      <c r="BQ58" s="21"/>
      <c r="BR58" s="23"/>
      <c r="BS58" s="23"/>
      <c r="BT58" s="24"/>
      <c r="BU58" s="25"/>
    </row>
    <row r="59" spans="1:74" s="22" customFormat="1" ht="13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8"/>
      <c r="BE59" s="23"/>
      <c r="BF59" s="23"/>
      <c r="BG59" s="20"/>
      <c r="BH59" s="20"/>
      <c r="BI59" s="23"/>
      <c r="BJ59" s="20"/>
      <c r="BK59" s="21"/>
      <c r="BL59" s="20"/>
      <c r="BM59" s="21"/>
      <c r="BN59" s="179">
        <f t="shared" si="11"/>
        <v>0</v>
      </c>
      <c r="BO59" s="24"/>
      <c r="BP59" s="21"/>
      <c r="BQ59" s="21"/>
      <c r="BR59" s="23"/>
      <c r="BS59" s="23"/>
      <c r="BT59" s="24"/>
      <c r="BU59" s="25"/>
    </row>
    <row r="60" spans="1:74" s="22" customFormat="1" ht="237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8"/>
      <c r="AM60" s="23"/>
      <c r="AN60" s="23"/>
      <c r="AO60" s="21"/>
      <c r="AP60" s="21"/>
      <c r="AQ60" s="21"/>
      <c r="AR60" s="21"/>
      <c r="AS60" s="21"/>
      <c r="AT60" s="198"/>
      <c r="AU60" s="23"/>
      <c r="AV60" s="21"/>
      <c r="AW60" s="21"/>
      <c r="AX60" s="21"/>
      <c r="AY60" s="21"/>
      <c r="AZ60" s="21"/>
      <c r="BA60" s="21"/>
      <c r="BB60" s="21"/>
      <c r="BC60" s="21"/>
      <c r="BD60" s="198"/>
      <c r="BE60" s="23"/>
      <c r="BF60" s="20"/>
      <c r="BG60" s="21"/>
      <c r="BH60" s="20"/>
      <c r="BI60" s="23"/>
      <c r="BJ60" s="20"/>
      <c r="BK60" s="20"/>
      <c r="BL60" s="23"/>
      <c r="BM60" s="21"/>
      <c r="BN60" s="179">
        <f t="shared" si="11"/>
        <v>0</v>
      </c>
      <c r="BO60" s="24"/>
      <c r="BP60" s="21"/>
      <c r="BQ60" s="21"/>
      <c r="BR60" s="23"/>
      <c r="BS60" s="23"/>
      <c r="BT60" s="24"/>
      <c r="BU60" s="25"/>
    </row>
    <row r="61" spans="1:74" s="22" customFormat="1" ht="122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8"/>
      <c r="BE61" s="23"/>
      <c r="BF61" s="23"/>
      <c r="BG61" s="20"/>
      <c r="BH61" s="20"/>
      <c r="BI61" s="23"/>
      <c r="BJ61" s="20"/>
      <c r="BK61" s="20"/>
      <c r="BL61" s="23"/>
      <c r="BM61" s="21"/>
      <c r="BN61" s="179">
        <f t="shared" si="11"/>
        <v>0</v>
      </c>
      <c r="BO61" s="24"/>
      <c r="BP61" s="21"/>
      <c r="BQ61" s="21"/>
      <c r="BR61" s="23"/>
      <c r="BS61" s="23"/>
      <c r="BT61" s="24"/>
      <c r="BU61" s="25"/>
    </row>
    <row r="62" spans="1:74" s="22" customFormat="1" ht="122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8"/>
      <c r="BE62" s="23"/>
      <c r="BF62" s="23"/>
      <c r="BG62" s="20"/>
      <c r="BH62" s="20"/>
      <c r="BI62" s="23"/>
      <c r="BJ62" s="20"/>
      <c r="BK62" s="20"/>
      <c r="BL62" s="23"/>
      <c r="BM62" s="21"/>
      <c r="BN62" s="179">
        <f t="shared" si="11"/>
        <v>0</v>
      </c>
      <c r="BO62" s="24"/>
      <c r="BP62" s="21"/>
      <c r="BQ62" s="21"/>
      <c r="BR62" s="23"/>
      <c r="BS62" s="23"/>
      <c r="BT62" s="24"/>
      <c r="BU62" s="25"/>
    </row>
    <row r="63" spans="1:74" s="22" customFormat="1" ht="122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8"/>
      <c r="BE63" s="23"/>
      <c r="BF63" s="23"/>
      <c r="BG63" s="20"/>
      <c r="BH63" s="20"/>
      <c r="BI63" s="23"/>
      <c r="BJ63" s="20"/>
      <c r="BK63" s="20"/>
      <c r="BL63" s="23"/>
      <c r="BM63" s="21"/>
      <c r="BN63" s="179">
        <f t="shared" si="11"/>
        <v>0</v>
      </c>
      <c r="BO63" s="24"/>
      <c r="BP63" s="21"/>
      <c r="BQ63" s="21"/>
      <c r="BR63" s="23"/>
      <c r="BS63" s="23"/>
      <c r="BT63" s="24"/>
      <c r="BU63" s="25"/>
    </row>
    <row r="64" spans="1:74" s="22" customFormat="1" ht="122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8"/>
      <c r="BE64" s="23"/>
      <c r="BF64" s="23"/>
      <c r="BG64" s="20"/>
      <c r="BH64" s="20"/>
      <c r="BI64" s="23"/>
      <c r="BJ64" s="20"/>
      <c r="BK64" s="20"/>
      <c r="BL64" s="23"/>
      <c r="BM64" s="21"/>
      <c r="BN64" s="179">
        <f t="shared" si="11"/>
        <v>0</v>
      </c>
      <c r="BO64" s="24"/>
      <c r="BP64" s="21"/>
      <c r="BQ64" s="21"/>
      <c r="BR64" s="23"/>
      <c r="BS64" s="23"/>
      <c r="BT64" s="24"/>
      <c r="BU64" s="25"/>
    </row>
    <row r="65" spans="1:73" s="22" customFormat="1" ht="122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8"/>
      <c r="BE65" s="23"/>
      <c r="BF65" s="23"/>
      <c r="BG65" s="20"/>
      <c r="BH65" s="20"/>
      <c r="BI65" s="23"/>
      <c r="BJ65" s="20"/>
      <c r="BK65" s="20"/>
      <c r="BL65" s="23"/>
      <c r="BM65" s="21"/>
      <c r="BN65" s="179">
        <f t="shared" si="11"/>
        <v>0</v>
      </c>
      <c r="BO65" s="24"/>
      <c r="BP65" s="21"/>
      <c r="BQ65" s="21"/>
      <c r="BR65" s="23"/>
      <c r="BS65" s="23"/>
      <c r="BT65" s="24"/>
      <c r="BU65" s="25"/>
    </row>
    <row r="66" spans="1:73" s="22" customFormat="1" ht="25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8"/>
      <c r="BE66" s="21"/>
      <c r="BF66" s="21"/>
      <c r="BG66" s="20"/>
      <c r="BH66" s="20"/>
      <c r="BI66" s="23"/>
      <c r="BJ66" s="20"/>
      <c r="BK66" s="20"/>
      <c r="BL66" s="23"/>
      <c r="BM66" s="21"/>
      <c r="BN66" s="179">
        <f t="shared" si="11"/>
        <v>0</v>
      </c>
      <c r="BO66" s="24"/>
      <c r="BP66" s="21"/>
      <c r="BQ66" s="21"/>
      <c r="BR66" s="23"/>
      <c r="BS66" s="23"/>
      <c r="BT66" s="24"/>
      <c r="BU66" s="25"/>
    </row>
    <row r="67" spans="1:73" s="22" customFormat="1" ht="155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3"/>
      <c r="BF67" s="23"/>
      <c r="BG67" s="20"/>
      <c r="BH67" s="20"/>
      <c r="BI67" s="23"/>
      <c r="BJ67" s="20"/>
      <c r="BK67" s="20"/>
      <c r="BL67" s="23"/>
      <c r="BM67" s="21"/>
      <c r="BN67" s="179">
        <f t="shared" si="11"/>
        <v>0</v>
      </c>
      <c r="BO67" s="24"/>
      <c r="BP67" s="21"/>
      <c r="BQ67" s="21"/>
      <c r="BR67" s="23"/>
      <c r="BS67" s="23"/>
      <c r="BT67" s="24"/>
      <c r="BU67" s="25"/>
    </row>
    <row r="68" spans="1:73" s="22" customFormat="1" ht="25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0"/>
      <c r="BC68" s="21"/>
      <c r="BD68" s="198"/>
      <c r="BE68" s="21"/>
      <c r="BF68" s="21"/>
      <c r="BG68" s="20"/>
      <c r="BH68" s="20"/>
      <c r="BI68" s="23"/>
      <c r="BJ68" s="20"/>
      <c r="BK68" s="20"/>
      <c r="BL68" s="23"/>
      <c r="BM68" s="21"/>
      <c r="BN68" s="179">
        <f t="shared" si="11"/>
        <v>0</v>
      </c>
      <c r="BO68" s="24"/>
      <c r="BP68" s="21"/>
      <c r="BQ68" s="21"/>
      <c r="BR68" s="23"/>
      <c r="BS68" s="23"/>
      <c r="BT68" s="24"/>
      <c r="BU68" s="25"/>
    </row>
    <row r="69" spans="1:73" s="22" customFormat="1" ht="162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8"/>
      <c r="BE69" s="23"/>
      <c r="BF69" s="23"/>
      <c r="BG69" s="20"/>
      <c r="BH69" s="20"/>
      <c r="BI69" s="23"/>
      <c r="BJ69" s="20"/>
      <c r="BK69" s="20"/>
      <c r="BL69" s="23"/>
      <c r="BM69" s="21"/>
      <c r="BN69" s="179"/>
      <c r="BO69" s="24"/>
      <c r="BP69" s="21"/>
      <c r="BQ69" s="21"/>
      <c r="BR69" s="23"/>
      <c r="BS69" s="23"/>
      <c r="BT69" s="24"/>
      <c r="BU69" s="25"/>
    </row>
    <row r="70" spans="1:73" s="22" customFormat="1" ht="162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3"/>
      <c r="BF70" s="23"/>
      <c r="BG70" s="20"/>
      <c r="BH70" s="20"/>
      <c r="BI70" s="23"/>
      <c r="BJ70" s="20"/>
      <c r="BK70" s="20"/>
      <c r="BL70" s="23"/>
      <c r="BM70" s="21"/>
      <c r="BN70" s="179"/>
      <c r="BO70" s="24"/>
      <c r="BP70" s="21"/>
      <c r="BQ70" s="21"/>
      <c r="BR70" s="23"/>
      <c r="BS70" s="23"/>
      <c r="BT70" s="24"/>
      <c r="BU70" s="25"/>
    </row>
    <row r="71" spans="1:73" s="22" customFormat="1" ht="294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198"/>
      <c r="AM71" s="23"/>
      <c r="AN71" s="23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23"/>
      <c r="BF71" s="23"/>
      <c r="BG71" s="20"/>
      <c r="BH71" s="20"/>
      <c r="BI71" s="23"/>
      <c r="BJ71" s="20"/>
      <c r="BK71" s="20"/>
      <c r="BL71" s="23"/>
      <c r="BM71" s="21"/>
      <c r="BN71" s="179"/>
      <c r="BO71" s="24"/>
      <c r="BP71" s="21"/>
      <c r="BQ71" s="21"/>
      <c r="BR71" s="23"/>
      <c r="BS71" s="23"/>
      <c r="BT71" s="24"/>
      <c r="BU71" s="25"/>
    </row>
    <row r="72" spans="1:73" s="22" customFormat="1" ht="142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8"/>
      <c r="BE72" s="23"/>
      <c r="BF72" s="23"/>
      <c r="BG72" s="20"/>
      <c r="BH72" s="20"/>
      <c r="BI72" s="23"/>
      <c r="BJ72" s="20"/>
      <c r="BK72" s="20"/>
      <c r="BL72" s="23"/>
      <c r="BM72" s="21"/>
      <c r="BN72" s="179"/>
      <c r="BO72" s="24"/>
      <c r="BP72" s="21"/>
      <c r="BQ72" s="21"/>
      <c r="BR72" s="23"/>
      <c r="BS72" s="23"/>
      <c r="BT72" s="24"/>
      <c r="BU72" s="25"/>
    </row>
    <row r="73" spans="1:73" s="22" customFormat="1" ht="142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3"/>
      <c r="BF73" s="23"/>
      <c r="BG73" s="20"/>
      <c r="BH73" s="20"/>
      <c r="BI73" s="23"/>
      <c r="BJ73" s="20"/>
      <c r="BK73" s="20"/>
      <c r="BL73" s="23"/>
      <c r="BM73" s="21"/>
      <c r="BN73" s="179"/>
      <c r="BO73" s="24"/>
      <c r="BP73" s="21"/>
      <c r="BQ73" s="21"/>
      <c r="BR73" s="23"/>
      <c r="BS73" s="23"/>
      <c r="BT73" s="24"/>
      <c r="BU73" s="25"/>
    </row>
    <row r="74" spans="1:73" s="22" customFormat="1" ht="187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0"/>
      <c r="AQ74" s="23"/>
      <c r="AR74" s="20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3"/>
      <c r="BD74" s="20"/>
      <c r="BE74" s="23"/>
      <c r="BF74" s="20"/>
      <c r="BG74" s="20"/>
      <c r="BH74" s="20"/>
      <c r="BI74" s="23"/>
      <c r="BJ74" s="20"/>
      <c r="BK74" s="20"/>
      <c r="BL74" s="23"/>
      <c r="BM74" s="21"/>
      <c r="BN74" s="179"/>
      <c r="BO74" s="24"/>
      <c r="BP74" s="21"/>
      <c r="BQ74" s="21"/>
      <c r="BR74" s="23"/>
      <c r="BS74" s="23"/>
      <c r="BT74" s="24"/>
      <c r="BU74" s="25"/>
    </row>
    <row r="75" spans="1:73" s="22" customFormat="1" ht="187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198"/>
      <c r="BE75" s="180"/>
      <c r="BF75" s="20"/>
      <c r="BG75" s="20"/>
      <c r="BH75" s="20"/>
      <c r="BI75" s="23"/>
      <c r="BJ75" s="20"/>
      <c r="BK75" s="20"/>
      <c r="BL75" s="23"/>
      <c r="BM75" s="21"/>
      <c r="BN75" s="179"/>
      <c r="BO75" s="24"/>
      <c r="BP75" s="21"/>
      <c r="BQ75" s="21"/>
      <c r="BR75" s="23"/>
      <c r="BS75" s="23"/>
      <c r="BT75" s="24"/>
      <c r="BU75" s="25"/>
    </row>
    <row r="76" spans="1:73" s="22" customFormat="1" ht="187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198"/>
      <c r="BE76" s="180"/>
      <c r="BF76" s="20"/>
      <c r="BG76" s="20"/>
      <c r="BH76" s="20"/>
      <c r="BI76" s="23"/>
      <c r="BJ76" s="20"/>
      <c r="BK76" s="20"/>
      <c r="BL76" s="23"/>
      <c r="BM76" s="21"/>
      <c r="BN76" s="179"/>
      <c r="BO76" s="24"/>
      <c r="BP76" s="21"/>
      <c r="BQ76" s="21"/>
      <c r="BR76" s="23"/>
      <c r="BS76" s="23"/>
      <c r="BT76" s="24"/>
      <c r="BU76" s="25"/>
    </row>
    <row r="77" spans="1:73" s="22" customFormat="1" ht="187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0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3"/>
      <c r="BF77" s="23"/>
      <c r="BG77" s="20"/>
      <c r="BH77" s="20"/>
      <c r="BI77" s="23"/>
      <c r="BJ77" s="20"/>
      <c r="BK77" s="20"/>
      <c r="BL77" s="23"/>
      <c r="BM77" s="21"/>
      <c r="BN77" s="179"/>
      <c r="BO77" s="24"/>
      <c r="BP77" s="21"/>
      <c r="BQ77" s="21"/>
      <c r="BR77" s="23"/>
      <c r="BS77" s="23"/>
      <c r="BT77" s="24"/>
      <c r="BU77" s="25"/>
    </row>
    <row r="78" spans="1:73" s="22" customFormat="1" ht="187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198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198"/>
      <c r="BF78" s="20"/>
      <c r="BG78" s="20"/>
      <c r="BH78" s="20"/>
      <c r="BI78" s="23"/>
      <c r="BJ78" s="20"/>
      <c r="BK78" s="20"/>
      <c r="BL78" s="23"/>
      <c r="BM78" s="21"/>
      <c r="BN78" s="179"/>
      <c r="BO78" s="24"/>
      <c r="BP78" s="21"/>
      <c r="BQ78" s="21"/>
      <c r="BR78" s="23"/>
      <c r="BS78" s="23"/>
      <c r="BT78" s="24"/>
      <c r="BU78" s="25"/>
    </row>
    <row r="79" spans="1:73" s="22" customFormat="1" ht="34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198"/>
      <c r="BF79" s="20"/>
      <c r="BG79" s="20"/>
      <c r="BH79" s="20"/>
      <c r="BI79" s="23"/>
      <c r="BJ79" s="23"/>
      <c r="BK79" s="20"/>
      <c r="BL79" s="23"/>
      <c r="BM79" s="21"/>
      <c r="BN79" s="179"/>
      <c r="BO79" s="24"/>
      <c r="BP79" s="21"/>
      <c r="BQ79" s="21"/>
      <c r="BR79" s="23"/>
      <c r="BS79" s="23"/>
      <c r="BT79" s="24"/>
      <c r="BU79" s="25"/>
    </row>
    <row r="80" spans="1:73" s="22" customFormat="1" ht="16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79"/>
      <c r="AM80" s="21"/>
      <c r="AN80" s="21"/>
      <c r="AO80" s="21"/>
      <c r="AP80" s="21"/>
      <c r="AQ80" s="21"/>
      <c r="AR80" s="21"/>
      <c r="AS80" s="21"/>
      <c r="AT80" s="179"/>
      <c r="AU80" s="21"/>
      <c r="AV80" s="21"/>
      <c r="AW80" s="21"/>
      <c r="AX80" s="21"/>
      <c r="AY80" s="21"/>
      <c r="AZ80" s="21"/>
      <c r="BA80" s="21"/>
      <c r="BB80" s="21"/>
      <c r="BC80" s="21"/>
      <c r="BD80" s="198"/>
      <c r="BE80" s="198"/>
      <c r="BF80" s="20"/>
      <c r="BG80" s="20"/>
      <c r="BH80" s="20"/>
      <c r="BI80" s="23"/>
      <c r="BJ80" s="20"/>
      <c r="BK80" s="20"/>
      <c r="BL80" s="23"/>
      <c r="BM80" s="21"/>
      <c r="BN80" s="179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0"/>
      <c r="AK81" s="21"/>
      <c r="AL81" s="198"/>
      <c r="AM81" s="23"/>
      <c r="AN81" s="20"/>
      <c r="AO81" s="23"/>
      <c r="AP81" s="20"/>
      <c r="AQ81" s="21"/>
      <c r="AR81" s="21"/>
      <c r="AS81" s="21"/>
      <c r="AT81" s="198"/>
      <c r="AU81" s="23"/>
      <c r="AV81" s="21"/>
      <c r="AW81" s="21"/>
      <c r="AX81" s="21"/>
      <c r="AY81" s="21"/>
      <c r="AZ81" s="21"/>
      <c r="BA81" s="21"/>
      <c r="BB81" s="21"/>
      <c r="BC81" s="21"/>
      <c r="BD81" s="198"/>
      <c r="BE81" s="23"/>
      <c r="BF81" s="20"/>
      <c r="BG81" s="23"/>
      <c r="BH81" s="20"/>
      <c r="BI81" s="23"/>
      <c r="BJ81" s="20"/>
      <c r="BK81" s="23"/>
      <c r="BL81" s="23"/>
      <c r="BM81" s="21"/>
      <c r="BN81" s="179"/>
      <c r="BO81" s="24"/>
      <c r="BP81" s="21"/>
      <c r="BQ81" s="21"/>
      <c r="BR81" s="23"/>
      <c r="BS81" s="23"/>
      <c r="BT81" s="24"/>
      <c r="BU81" s="25"/>
    </row>
    <row r="82" spans="1:73" s="22" customFormat="1" ht="134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0"/>
      <c r="AK82" s="21"/>
      <c r="AL82" s="198"/>
      <c r="AM82" s="20"/>
      <c r="AN82" s="20"/>
      <c r="AO82" s="21"/>
      <c r="AP82" s="21"/>
      <c r="AQ82" s="21"/>
      <c r="AR82" s="21"/>
      <c r="AS82" s="21"/>
      <c r="AT82" s="198"/>
      <c r="AU82" s="20"/>
      <c r="AV82" s="21"/>
      <c r="AW82" s="21"/>
      <c r="AX82" s="21"/>
      <c r="AY82" s="21"/>
      <c r="AZ82" s="21"/>
      <c r="BA82" s="21"/>
      <c r="BB82" s="21"/>
      <c r="BC82" s="21"/>
      <c r="BD82" s="198"/>
      <c r="BE82" s="23"/>
      <c r="BF82" s="20"/>
      <c r="BG82" s="23"/>
      <c r="BH82" s="20"/>
      <c r="BI82" s="23"/>
      <c r="BJ82" s="20"/>
      <c r="BK82" s="23"/>
      <c r="BL82" s="23"/>
      <c r="BM82" s="21"/>
      <c r="BN82" s="179"/>
      <c r="BO82" s="24"/>
      <c r="BP82" s="21"/>
      <c r="BQ82" s="21"/>
      <c r="BR82" s="23"/>
      <c r="BS82" s="23"/>
      <c r="BT82" s="24"/>
      <c r="BU82" s="25"/>
    </row>
    <row r="83" spans="1:73" s="22" customFormat="1" ht="134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0"/>
      <c r="AK83" s="21"/>
      <c r="AL83" s="198"/>
      <c r="AM83" s="20"/>
      <c r="AN83" s="20"/>
      <c r="AO83" s="21"/>
      <c r="AP83" s="21"/>
      <c r="AQ83" s="21"/>
      <c r="AR83" s="21"/>
      <c r="AS83" s="21"/>
      <c r="AT83" s="198"/>
      <c r="AU83" s="20"/>
      <c r="AV83" s="21"/>
      <c r="AW83" s="21"/>
      <c r="AX83" s="21"/>
      <c r="AY83" s="21"/>
      <c r="AZ83" s="21"/>
      <c r="BA83" s="21"/>
      <c r="BB83" s="21"/>
      <c r="BC83" s="21"/>
      <c r="BD83" s="198"/>
      <c r="BE83" s="23"/>
      <c r="BF83" s="20"/>
      <c r="BG83" s="23"/>
      <c r="BH83" s="20"/>
      <c r="BI83" s="23"/>
      <c r="BJ83" s="20"/>
      <c r="BK83" s="23"/>
      <c r="BL83" s="23"/>
      <c r="BM83" s="21"/>
      <c r="BN83" s="179"/>
      <c r="BO83" s="24"/>
      <c r="BP83" s="21"/>
      <c r="BQ83" s="21"/>
      <c r="BR83" s="23"/>
      <c r="BS83" s="23"/>
      <c r="BT83" s="24"/>
      <c r="BU83" s="25"/>
    </row>
    <row r="84" spans="1:73" s="22" customFormat="1" ht="134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0"/>
      <c r="AK84" s="21"/>
      <c r="AL84" s="198"/>
      <c r="AM84" s="20"/>
      <c r="AN84" s="20"/>
      <c r="AO84" s="21"/>
      <c r="AP84" s="21"/>
      <c r="AQ84" s="21"/>
      <c r="AR84" s="21"/>
      <c r="AS84" s="21"/>
      <c r="AT84" s="198"/>
      <c r="AU84" s="20"/>
      <c r="AV84" s="21"/>
      <c r="AW84" s="21"/>
      <c r="AX84" s="21"/>
      <c r="AY84" s="21"/>
      <c r="AZ84" s="21"/>
      <c r="BA84" s="21"/>
      <c r="BB84" s="21"/>
      <c r="BC84" s="21"/>
      <c r="BD84" s="198"/>
      <c r="BE84" s="23"/>
      <c r="BF84" s="20"/>
      <c r="BG84" s="23"/>
      <c r="BH84" s="20"/>
      <c r="BI84" s="23"/>
      <c r="BJ84" s="20"/>
      <c r="BK84" s="23"/>
      <c r="BL84" s="23"/>
      <c r="BM84" s="21"/>
      <c r="BN84" s="179"/>
      <c r="BO84" s="24"/>
      <c r="BP84" s="21"/>
      <c r="BQ84" s="21"/>
      <c r="BR84" s="23"/>
      <c r="BS84" s="23"/>
      <c r="BT84" s="24"/>
      <c r="BU84" s="25"/>
    </row>
    <row r="85" spans="1:73" s="22" customFormat="1" ht="134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0"/>
      <c r="Q85" s="20"/>
      <c r="R85" s="20"/>
      <c r="S85" s="20"/>
      <c r="T85" s="20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0"/>
      <c r="AK85" s="21"/>
      <c r="AL85" s="198"/>
      <c r="AM85" s="20"/>
      <c r="AN85" s="20"/>
      <c r="AO85" s="21"/>
      <c r="AP85" s="21"/>
      <c r="AQ85" s="21"/>
      <c r="AR85" s="21"/>
      <c r="AS85" s="21"/>
      <c r="AT85" s="198"/>
      <c r="AU85" s="20"/>
      <c r="AV85" s="21"/>
      <c r="AW85" s="21"/>
      <c r="AX85" s="21"/>
      <c r="AY85" s="21"/>
      <c r="AZ85" s="21"/>
      <c r="BA85" s="21"/>
      <c r="BB85" s="21"/>
      <c r="BC85" s="21"/>
      <c r="BD85" s="198"/>
      <c r="BE85" s="23"/>
      <c r="BF85" s="20"/>
      <c r="BG85" s="23"/>
      <c r="BH85" s="20"/>
      <c r="BI85" s="23"/>
      <c r="BJ85" s="20"/>
      <c r="BK85" s="23"/>
      <c r="BL85" s="23"/>
      <c r="BM85" s="21"/>
      <c r="BN85" s="179"/>
      <c r="BO85" s="24"/>
      <c r="BP85" s="21"/>
      <c r="BQ85" s="21"/>
      <c r="BR85" s="23"/>
      <c r="BS85" s="23"/>
      <c r="BT85" s="24"/>
      <c r="BU85" s="25"/>
    </row>
    <row r="86" spans="1:73" s="22" customFormat="1" ht="134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0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0"/>
      <c r="AK86" s="21"/>
      <c r="AL86" s="198"/>
      <c r="AM86" s="20"/>
      <c r="AN86" s="20"/>
      <c r="AO86" s="21"/>
      <c r="AP86" s="21"/>
      <c r="AQ86" s="21"/>
      <c r="AR86" s="21"/>
      <c r="AS86" s="21"/>
      <c r="AT86" s="198"/>
      <c r="AU86" s="20"/>
      <c r="AV86" s="21"/>
      <c r="AW86" s="21"/>
      <c r="AX86" s="21"/>
      <c r="AY86" s="21"/>
      <c r="AZ86" s="21"/>
      <c r="BA86" s="21"/>
      <c r="BB86" s="21"/>
      <c r="BC86" s="21"/>
      <c r="BD86" s="198"/>
      <c r="BE86" s="23"/>
      <c r="BF86" s="20"/>
      <c r="BG86" s="23"/>
      <c r="BH86" s="20"/>
      <c r="BI86" s="23"/>
      <c r="BJ86" s="20"/>
      <c r="BK86" s="23"/>
      <c r="BL86" s="23"/>
      <c r="BM86" s="21"/>
      <c r="BN86" s="179"/>
      <c r="BO86" s="24"/>
      <c r="BP86" s="21"/>
      <c r="BQ86" s="21"/>
      <c r="BR86" s="23"/>
      <c r="BS86" s="23"/>
      <c r="BT86" s="24"/>
      <c r="BU86" s="25"/>
    </row>
    <row r="87" spans="1:73" s="22" customFormat="1" ht="409.6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3"/>
      <c r="AK87" s="21"/>
      <c r="AL87" s="198"/>
      <c r="AM87" s="23"/>
      <c r="AN87" s="23"/>
      <c r="AO87" s="21"/>
      <c r="AP87" s="21"/>
      <c r="AQ87" s="21"/>
      <c r="AR87" s="21"/>
      <c r="AS87" s="21"/>
      <c r="AT87" s="198"/>
      <c r="AU87" s="23"/>
      <c r="AV87" s="21"/>
      <c r="AW87" s="21"/>
      <c r="AX87" s="21"/>
      <c r="AY87" s="21"/>
      <c r="AZ87" s="21"/>
      <c r="BA87" s="21"/>
      <c r="BB87" s="21"/>
      <c r="BC87" s="21"/>
      <c r="BD87" s="198"/>
      <c r="BE87" s="23"/>
      <c r="BF87" s="23"/>
      <c r="BG87" s="20"/>
      <c r="BH87" s="20"/>
      <c r="BI87" s="23"/>
      <c r="BJ87" s="20"/>
      <c r="BK87" s="20"/>
      <c r="BL87" s="23"/>
      <c r="BM87" s="21"/>
      <c r="BN87" s="179"/>
      <c r="BO87" s="24"/>
      <c r="BP87" s="21"/>
      <c r="BQ87" s="21"/>
      <c r="BR87" s="23"/>
      <c r="BS87" s="23"/>
      <c r="BT87" s="24"/>
      <c r="BU87" s="25"/>
    </row>
    <row r="88" spans="1:73" s="22" customFormat="1" ht="134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198"/>
      <c r="BF88" s="20"/>
      <c r="BG88" s="20"/>
      <c r="BH88" s="20"/>
      <c r="BI88" s="23"/>
      <c r="BJ88" s="20"/>
      <c r="BK88" s="20"/>
      <c r="BL88" s="23"/>
      <c r="BM88" s="21"/>
      <c r="BN88" s="179"/>
      <c r="BO88" s="24"/>
      <c r="BP88" s="21"/>
      <c r="BQ88" s="21"/>
      <c r="BR88" s="23"/>
      <c r="BS88" s="23"/>
      <c r="BT88" s="24"/>
      <c r="BU88" s="25"/>
    </row>
    <row r="89" spans="1:73" s="22" customFormat="1" ht="134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198"/>
      <c r="BF89" s="20"/>
      <c r="BG89" s="20"/>
      <c r="BH89" s="20"/>
      <c r="BI89" s="23"/>
      <c r="BJ89" s="20"/>
      <c r="BK89" s="20"/>
      <c r="BL89" s="23"/>
      <c r="BM89" s="21"/>
      <c r="BN89" s="179"/>
      <c r="BO89" s="24"/>
      <c r="BP89" s="21"/>
      <c r="BQ89" s="21"/>
      <c r="BR89" s="23"/>
      <c r="BS89" s="23"/>
      <c r="BT89" s="24"/>
      <c r="BU89" s="25"/>
    </row>
    <row r="90" spans="1:73" s="22" customFormat="1" ht="13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0"/>
      <c r="Q90" s="20"/>
      <c r="R90" s="20"/>
      <c r="S90" s="20"/>
      <c r="T90" s="20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198"/>
      <c r="BF90" s="20"/>
      <c r="BG90" s="20"/>
      <c r="BH90" s="20"/>
      <c r="BI90" s="23"/>
      <c r="BJ90" s="20"/>
      <c r="BK90" s="20"/>
      <c r="BL90" s="23"/>
      <c r="BM90" s="21"/>
      <c r="BN90" s="179"/>
      <c r="BO90" s="24"/>
      <c r="BP90" s="21"/>
      <c r="BQ90" s="21"/>
      <c r="BR90" s="23"/>
      <c r="BS90" s="23"/>
      <c r="BT90" s="24"/>
      <c r="BU90" s="25"/>
    </row>
    <row r="91" spans="1:73" s="22" customFormat="1" ht="134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198"/>
      <c r="BF91" s="20"/>
      <c r="BG91" s="20"/>
      <c r="BH91" s="20"/>
      <c r="BI91" s="23"/>
      <c r="BJ91" s="20"/>
      <c r="BK91" s="20"/>
      <c r="BL91" s="23"/>
      <c r="BM91" s="21"/>
      <c r="BN91" s="179"/>
      <c r="BO91" s="24"/>
      <c r="BP91" s="21"/>
      <c r="BQ91" s="21"/>
      <c r="BR91" s="23"/>
      <c r="BS91" s="23"/>
      <c r="BT91" s="24"/>
      <c r="BU91" s="25"/>
    </row>
    <row r="92" spans="1:73" s="22" customFormat="1" ht="40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0"/>
      <c r="AK92" s="23"/>
      <c r="AL92" s="20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23"/>
      <c r="BF92" s="23"/>
      <c r="BG92" s="20"/>
      <c r="BH92" s="20"/>
      <c r="BI92" s="23"/>
      <c r="BJ92" s="20"/>
      <c r="BK92" s="20"/>
      <c r="BL92" s="23"/>
      <c r="BM92" s="21"/>
      <c r="BN92" s="179"/>
      <c r="BO92" s="24"/>
      <c r="BP92" s="21"/>
      <c r="BQ92" s="21"/>
      <c r="BR92" s="23"/>
      <c r="BS92" s="23"/>
      <c r="BT92" s="24"/>
      <c r="BU92" s="25"/>
    </row>
    <row r="93" spans="1:73" s="22" customFormat="1" ht="132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198"/>
      <c r="BF93" s="20"/>
      <c r="BG93" s="20"/>
      <c r="BH93" s="20"/>
      <c r="BI93" s="23"/>
      <c r="BJ93" s="20"/>
      <c r="BK93" s="20"/>
      <c r="BL93" s="23"/>
      <c r="BM93" s="21"/>
      <c r="BN93" s="179"/>
      <c r="BO93" s="24"/>
      <c r="BP93" s="21"/>
      <c r="BQ93" s="21"/>
      <c r="BR93" s="23"/>
      <c r="BS93" s="23"/>
      <c r="BT93" s="24"/>
      <c r="BU93" s="25"/>
    </row>
    <row r="94" spans="1:73" s="22" customFormat="1" ht="132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198"/>
      <c r="BF94" s="20"/>
      <c r="BG94" s="20"/>
      <c r="BH94" s="20"/>
      <c r="BI94" s="23"/>
      <c r="BJ94" s="20"/>
      <c r="BK94" s="20"/>
      <c r="BL94" s="23"/>
      <c r="BM94" s="21"/>
      <c r="BN94" s="179"/>
      <c r="BO94" s="24"/>
      <c r="BP94" s="21"/>
      <c r="BQ94" s="21"/>
      <c r="BR94" s="23"/>
      <c r="BS94" s="23"/>
      <c r="BT94" s="24"/>
      <c r="BU94" s="25"/>
    </row>
    <row r="95" spans="1:73" s="22" customFormat="1" ht="409.6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23"/>
      <c r="BF95" s="23"/>
      <c r="BG95" s="20"/>
      <c r="BH95" s="20"/>
      <c r="BI95" s="23"/>
      <c r="BJ95" s="20"/>
      <c r="BK95" s="20"/>
      <c r="BL95" s="23"/>
      <c r="BM95" s="21"/>
      <c r="BN95" s="179"/>
      <c r="BO95" s="24"/>
      <c r="BP95" s="21"/>
      <c r="BQ95" s="21"/>
      <c r="BR95" s="23"/>
      <c r="BS95" s="23"/>
      <c r="BT95" s="24"/>
      <c r="BU95" s="25"/>
    </row>
    <row r="96" spans="1:73" s="22" customFormat="1" ht="16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198"/>
      <c r="BF96" s="20"/>
      <c r="BG96" s="20"/>
      <c r="BH96" s="20"/>
      <c r="BI96" s="23"/>
      <c r="BJ96" s="20"/>
      <c r="BK96" s="20"/>
      <c r="BL96" s="23"/>
      <c r="BM96" s="21"/>
      <c r="BN96" s="179"/>
      <c r="BO96" s="24"/>
      <c r="BP96" s="21"/>
      <c r="BQ96" s="21"/>
      <c r="BR96" s="23"/>
      <c r="BS96" s="23"/>
      <c r="BT96" s="24"/>
      <c r="BU96" s="25"/>
    </row>
    <row r="97" spans="1:73" s="22" customFormat="1" ht="162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198"/>
      <c r="BF97" s="20"/>
      <c r="BG97" s="20"/>
      <c r="BH97" s="20"/>
      <c r="BI97" s="23"/>
      <c r="BJ97" s="20"/>
      <c r="BK97" s="23"/>
      <c r="BL97" s="23"/>
      <c r="BM97" s="21"/>
      <c r="BN97" s="179"/>
      <c r="BO97" s="24"/>
      <c r="BP97" s="21"/>
      <c r="BQ97" s="21"/>
      <c r="BR97" s="23"/>
      <c r="BS97" s="23"/>
      <c r="BT97" s="24"/>
      <c r="BU97" s="25"/>
    </row>
    <row r="98" spans="1:73" s="22" customFormat="1" ht="162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0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198"/>
      <c r="BF98" s="20"/>
      <c r="BG98" s="20"/>
      <c r="BH98" s="20"/>
      <c r="BI98" s="23"/>
      <c r="BJ98" s="20"/>
      <c r="BK98" s="20"/>
      <c r="BL98" s="23"/>
      <c r="BM98" s="21"/>
      <c r="BN98" s="179"/>
      <c r="BO98" s="24"/>
      <c r="BP98" s="21"/>
      <c r="BQ98" s="21"/>
      <c r="BR98" s="23"/>
      <c r="BS98" s="23"/>
      <c r="BT98" s="24"/>
      <c r="BU98" s="25"/>
    </row>
    <row r="99" spans="1:73" s="22" customFormat="1" ht="40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3"/>
      <c r="BF99" s="23"/>
      <c r="BG99" s="20"/>
      <c r="BH99" s="20"/>
      <c r="BI99" s="23"/>
      <c r="BJ99" s="20"/>
      <c r="BK99" s="20"/>
      <c r="BL99" s="23"/>
      <c r="BM99" s="21"/>
      <c r="BN99" s="179"/>
      <c r="BO99" s="24"/>
      <c r="BP99" s="21"/>
      <c r="BQ99" s="21"/>
      <c r="BR99" s="23"/>
      <c r="BS99" s="23"/>
      <c r="BT99" s="24"/>
      <c r="BU99" s="25"/>
    </row>
    <row r="100" spans="1:73" s="22" customFormat="1" ht="15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98"/>
      <c r="BF100" s="20"/>
      <c r="BG100" s="20"/>
      <c r="BH100" s="20"/>
      <c r="BI100" s="23"/>
      <c r="BJ100" s="20"/>
      <c r="BK100" s="20"/>
      <c r="BL100" s="23"/>
      <c r="BM100" s="21"/>
      <c r="BN100" s="179"/>
      <c r="BO100" s="24"/>
      <c r="BP100" s="21"/>
      <c r="BQ100" s="21"/>
      <c r="BR100" s="23"/>
      <c r="BS100" s="23"/>
      <c r="BT100" s="24"/>
      <c r="BU100" s="25"/>
    </row>
    <row r="101" spans="1:73" s="22" customFormat="1" ht="186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198"/>
      <c r="BF101" s="20"/>
      <c r="BG101" s="20"/>
      <c r="BH101" s="20"/>
      <c r="BI101" s="23"/>
      <c r="BJ101" s="20"/>
      <c r="BK101" s="20"/>
      <c r="BL101" s="23"/>
      <c r="BM101" s="21"/>
      <c r="BN101" s="179"/>
      <c r="BO101" s="24"/>
      <c r="BP101" s="21"/>
      <c r="BQ101" s="21"/>
      <c r="BR101" s="23"/>
      <c r="BS101" s="23"/>
      <c r="BT101" s="24"/>
      <c r="BU101" s="25"/>
    </row>
    <row r="102" spans="1:73" s="22" customFormat="1" ht="17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23"/>
      <c r="BF102" s="23"/>
      <c r="BG102" s="20"/>
      <c r="BH102" s="20"/>
      <c r="BI102" s="23"/>
      <c r="BJ102" s="20"/>
      <c r="BK102" s="20"/>
      <c r="BL102" s="23"/>
      <c r="BM102" s="21"/>
      <c r="BN102" s="179"/>
      <c r="BO102" s="24"/>
      <c r="BP102" s="21"/>
      <c r="BQ102" s="21"/>
      <c r="BR102" s="23"/>
      <c r="BS102" s="23"/>
      <c r="BT102" s="24"/>
      <c r="BU102" s="25"/>
    </row>
    <row r="103" spans="1:73" s="22" customFormat="1" ht="17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180"/>
      <c r="BF103" s="23"/>
      <c r="BG103" s="20"/>
      <c r="BH103" s="20"/>
      <c r="BI103" s="23"/>
      <c r="BJ103" s="20"/>
      <c r="BK103" s="20"/>
      <c r="BL103" s="23"/>
      <c r="BM103" s="21"/>
      <c r="BN103" s="179"/>
      <c r="BO103" s="24"/>
      <c r="BP103" s="21"/>
      <c r="BQ103" s="21"/>
      <c r="BR103" s="23"/>
      <c r="BS103" s="23"/>
      <c r="BT103" s="24"/>
      <c r="BU103" s="25"/>
    </row>
    <row r="104" spans="1:73" s="22" customFormat="1" ht="24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81"/>
      <c r="BE104" s="23"/>
      <c r="BF104" s="23"/>
      <c r="BG104" s="20"/>
      <c r="BH104" s="20"/>
      <c r="BI104" s="23"/>
      <c r="BJ104" s="20"/>
      <c r="BK104" s="20"/>
      <c r="BL104" s="23"/>
      <c r="BM104" s="21"/>
      <c r="BN104" s="179"/>
      <c r="BO104" s="24"/>
      <c r="BP104" s="21"/>
      <c r="BQ104" s="21"/>
      <c r="BR104" s="23"/>
      <c r="BS104" s="23"/>
      <c r="BT104" s="24"/>
      <c r="BU104" s="25"/>
    </row>
    <row r="105" spans="1:73" s="22" customFormat="1" ht="24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0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180"/>
      <c r="BF105" s="23"/>
      <c r="BG105" s="20"/>
      <c r="BH105" s="20"/>
      <c r="BI105" s="23"/>
      <c r="BJ105" s="20"/>
      <c r="BK105" s="20"/>
      <c r="BL105" s="23"/>
      <c r="BM105" s="21"/>
      <c r="BN105" s="179"/>
      <c r="BO105" s="24"/>
      <c r="BP105" s="21"/>
      <c r="BQ105" s="21"/>
      <c r="BR105" s="23"/>
      <c r="BS105" s="23"/>
      <c r="BT105" s="24"/>
      <c r="BU105" s="25"/>
    </row>
    <row r="106" spans="1:73" s="22" customFormat="1" ht="231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23"/>
      <c r="BF106" s="23"/>
      <c r="BG106" s="20"/>
      <c r="BH106" s="20"/>
      <c r="BI106" s="23"/>
      <c r="BJ106" s="20"/>
      <c r="BK106" s="20"/>
      <c r="BL106" s="23"/>
      <c r="BM106" s="21"/>
      <c r="BN106" s="179"/>
      <c r="BO106" s="24"/>
      <c r="BP106" s="21"/>
      <c r="BQ106" s="21"/>
      <c r="BR106" s="23"/>
      <c r="BS106" s="23"/>
      <c r="BT106" s="24"/>
      <c r="BU106" s="25"/>
    </row>
    <row r="107" spans="1:73" s="22" customFormat="1" ht="23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1"/>
      <c r="S107" s="20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0"/>
      <c r="AQ107" s="20"/>
      <c r="AR107" s="20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20"/>
      <c r="BE107" s="198"/>
      <c r="BF107" s="20"/>
      <c r="BG107" s="20"/>
      <c r="BH107" s="20"/>
      <c r="BI107" s="23"/>
      <c r="BJ107" s="20"/>
      <c r="BK107" s="20"/>
      <c r="BL107" s="23"/>
      <c r="BM107" s="21"/>
      <c r="BN107" s="179"/>
      <c r="BO107" s="24"/>
      <c r="BP107" s="21"/>
      <c r="BQ107" s="21"/>
      <c r="BR107" s="23"/>
      <c r="BS107" s="23"/>
      <c r="BT107" s="24"/>
      <c r="BU107" s="25"/>
    </row>
    <row r="108" spans="1:73" s="22" customFormat="1" ht="159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1"/>
      <c r="S108" s="20"/>
      <c r="T108" s="21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198"/>
      <c r="BF108" s="20"/>
      <c r="BG108" s="20"/>
      <c r="BH108" s="20"/>
      <c r="BI108" s="23"/>
      <c r="BJ108" s="20"/>
      <c r="BK108" s="20"/>
      <c r="BL108" s="23"/>
      <c r="BM108" s="21"/>
      <c r="BN108" s="179"/>
      <c r="BO108" s="24"/>
      <c r="BP108" s="21"/>
      <c r="BQ108" s="21"/>
      <c r="BR108" s="23"/>
      <c r="BS108" s="23"/>
      <c r="BT108" s="24"/>
      <c r="BU108" s="25"/>
    </row>
    <row r="109" spans="1:73" s="22" customFormat="1" ht="159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98"/>
      <c r="BF109" s="20"/>
      <c r="BG109" s="20"/>
      <c r="BH109" s="20"/>
      <c r="BI109" s="23"/>
      <c r="BJ109" s="20"/>
      <c r="BK109" s="20"/>
      <c r="BL109" s="23"/>
      <c r="BM109" s="21"/>
      <c r="BN109" s="179"/>
      <c r="BO109" s="24"/>
      <c r="BP109" s="21"/>
      <c r="BQ109" s="21"/>
      <c r="BR109" s="23"/>
      <c r="BS109" s="23"/>
      <c r="BT109" s="24"/>
      <c r="BU109" s="25"/>
    </row>
    <row r="110" spans="1:73" s="22" customFormat="1" ht="408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1"/>
      <c r="AN110" s="20"/>
      <c r="AO110" s="21"/>
      <c r="AP110" s="20"/>
      <c r="AQ110" s="21"/>
      <c r="AR110" s="21"/>
      <c r="AS110" s="21"/>
      <c r="AT110" s="198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1"/>
      <c r="BF110" s="20"/>
      <c r="BG110" s="20"/>
      <c r="BH110" s="20"/>
      <c r="BI110" s="23"/>
      <c r="BJ110" s="20"/>
      <c r="BK110" s="20"/>
      <c r="BL110" s="23"/>
      <c r="BM110" s="21"/>
      <c r="BN110" s="179"/>
      <c r="BO110" s="24"/>
      <c r="BP110" s="21"/>
      <c r="BQ110" s="21"/>
      <c r="BR110" s="23"/>
      <c r="BS110" s="23"/>
      <c r="BT110" s="24"/>
      <c r="BU110" s="25"/>
    </row>
    <row r="111" spans="1:73" s="22" customFormat="1" ht="138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1"/>
      <c r="R111" s="21"/>
      <c r="S111" s="21"/>
      <c r="T111" s="21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79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198"/>
      <c r="BF111" s="20"/>
      <c r="BG111" s="20"/>
      <c r="BH111" s="20"/>
      <c r="BI111" s="23"/>
      <c r="BJ111" s="20"/>
      <c r="BK111" s="20"/>
      <c r="BL111" s="23"/>
      <c r="BM111" s="21"/>
      <c r="BN111" s="179"/>
      <c r="BO111" s="24"/>
      <c r="BP111" s="21"/>
      <c r="BQ111" s="21"/>
      <c r="BR111" s="23"/>
      <c r="BS111" s="23"/>
      <c r="BT111" s="24"/>
      <c r="BU111" s="25"/>
    </row>
    <row r="112" spans="1:73" s="22" customFormat="1" ht="138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79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198"/>
      <c r="BF112" s="20"/>
      <c r="BG112" s="20"/>
      <c r="BH112" s="20"/>
      <c r="BI112" s="23"/>
      <c r="BJ112" s="20"/>
      <c r="BK112" s="20"/>
      <c r="BL112" s="23"/>
      <c r="BM112" s="21"/>
      <c r="BN112" s="179"/>
      <c r="BO112" s="24"/>
      <c r="BP112" s="21"/>
      <c r="BQ112" s="21"/>
      <c r="BR112" s="23"/>
      <c r="BS112" s="23"/>
      <c r="BT112" s="24"/>
      <c r="BU112" s="25"/>
    </row>
    <row r="113" spans="1:73" s="22" customFormat="1" ht="138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79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198"/>
      <c r="BF113" s="20"/>
      <c r="BG113" s="20"/>
      <c r="BH113" s="20"/>
      <c r="BI113" s="23"/>
      <c r="BJ113" s="20"/>
      <c r="BK113" s="20"/>
      <c r="BL113" s="23"/>
      <c r="BM113" s="21"/>
      <c r="BN113" s="179"/>
      <c r="BO113" s="24"/>
      <c r="BP113" s="21"/>
      <c r="BQ113" s="21"/>
      <c r="BR113" s="23"/>
      <c r="BS113" s="23"/>
      <c r="BT113" s="24"/>
      <c r="BU113" s="25"/>
    </row>
    <row r="114" spans="1:73" s="22" customFormat="1" ht="138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79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198"/>
      <c r="BF114" s="20"/>
      <c r="BG114" s="20"/>
      <c r="BH114" s="20"/>
      <c r="BI114" s="23"/>
      <c r="BJ114" s="20"/>
      <c r="BK114" s="20"/>
      <c r="BL114" s="23"/>
      <c r="BM114" s="21"/>
      <c r="BN114" s="179"/>
      <c r="BO114" s="24"/>
      <c r="BP114" s="21"/>
      <c r="BQ114" s="21"/>
      <c r="BR114" s="23"/>
      <c r="BS114" s="23"/>
      <c r="BT114" s="24"/>
      <c r="BU114" s="25"/>
    </row>
    <row r="115" spans="1:73" s="22" customFormat="1" ht="138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79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8"/>
      <c r="BE115" s="198"/>
      <c r="BF115" s="20"/>
      <c r="BG115" s="20"/>
      <c r="BH115" s="20"/>
      <c r="BI115" s="23"/>
      <c r="BJ115" s="20"/>
      <c r="BK115" s="20"/>
      <c r="BL115" s="23"/>
      <c r="BM115" s="21"/>
      <c r="BN115" s="179"/>
      <c r="BO115" s="24"/>
      <c r="BP115" s="21"/>
      <c r="BQ115" s="21"/>
      <c r="BR115" s="23"/>
      <c r="BS115" s="23"/>
      <c r="BT115" s="24"/>
      <c r="BU115" s="25"/>
    </row>
    <row r="116" spans="1:73" s="22" customFormat="1" ht="282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1"/>
      <c r="AJ116" s="20"/>
      <c r="AK116" s="21"/>
      <c r="AL116" s="198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20"/>
      <c r="BE116" s="23"/>
      <c r="BF116" s="23"/>
      <c r="BG116" s="20"/>
      <c r="BH116" s="20"/>
      <c r="BI116" s="21"/>
      <c r="BJ116" s="20"/>
      <c r="BK116" s="23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37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8"/>
      <c r="BE117" s="23"/>
      <c r="BF117" s="23"/>
      <c r="BG117" s="20"/>
      <c r="BH117" s="20"/>
      <c r="BI117" s="23"/>
      <c r="BJ117" s="20"/>
      <c r="BK117" s="23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22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8"/>
      <c r="BE118" s="23"/>
      <c r="BF118" s="23"/>
      <c r="BG118" s="20"/>
      <c r="BH118" s="20"/>
      <c r="BI118" s="23"/>
      <c r="BJ118" s="20"/>
      <c r="BK118" s="23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2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197"/>
      <c r="N119" s="20"/>
      <c r="O119" s="20"/>
      <c r="P119" s="20"/>
      <c r="Q119" s="20"/>
      <c r="R119" s="20"/>
      <c r="S119" s="20"/>
      <c r="T119" s="20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8"/>
      <c r="BE119" s="23"/>
      <c r="BF119" s="23"/>
      <c r="BG119" s="20"/>
      <c r="BH119" s="20"/>
      <c r="BI119" s="23"/>
      <c r="BJ119" s="20"/>
      <c r="BK119" s="23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2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8"/>
      <c r="BE120" s="23"/>
      <c r="BF120" s="23"/>
      <c r="BG120" s="20"/>
      <c r="BH120" s="20"/>
      <c r="BI120" s="23"/>
      <c r="BJ120" s="20"/>
      <c r="BK120" s="23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8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1"/>
      <c r="BF121" s="21"/>
      <c r="BG121" s="20"/>
      <c r="BH121" s="20"/>
      <c r="BI121" s="23"/>
      <c r="BJ121" s="20"/>
      <c r="BK121" s="23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8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3"/>
      <c r="BF122" s="23"/>
      <c r="BG122" s="20"/>
      <c r="BH122" s="20"/>
      <c r="BI122" s="23"/>
      <c r="BJ122" s="20"/>
      <c r="BK122" s="23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409.6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3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04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0"/>
      <c r="BF124" s="20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0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79"/>
      <c r="AM125" s="21"/>
      <c r="AN125" s="21"/>
      <c r="AO125" s="21"/>
      <c r="AP125" s="21"/>
      <c r="AQ125" s="21"/>
      <c r="AR125" s="21"/>
      <c r="AS125" s="21"/>
      <c r="AT125" s="179"/>
      <c r="AU125" s="21"/>
      <c r="AV125" s="179"/>
      <c r="AW125" s="21"/>
      <c r="AX125" s="21"/>
      <c r="AY125" s="21"/>
      <c r="AZ125" s="21"/>
      <c r="BA125" s="21"/>
      <c r="BB125" s="21"/>
      <c r="BC125" s="21"/>
      <c r="BD125" s="198"/>
      <c r="BE125" s="23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40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1"/>
      <c r="AJ126" s="21"/>
      <c r="AK126" s="21"/>
      <c r="AL126" s="198"/>
      <c r="AM126" s="21"/>
      <c r="AN126" s="20"/>
      <c r="AO126" s="21"/>
      <c r="AP126" s="21"/>
      <c r="AQ126" s="21"/>
      <c r="AR126" s="21"/>
      <c r="AS126" s="21"/>
      <c r="AT126" s="198"/>
      <c r="AU126" s="21"/>
      <c r="AV126" s="179"/>
      <c r="AW126" s="21"/>
      <c r="AX126" s="21"/>
      <c r="AY126" s="21"/>
      <c r="AZ126" s="21"/>
      <c r="BA126" s="21"/>
      <c r="BB126" s="21"/>
      <c r="BC126" s="21"/>
      <c r="BD126" s="198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79"/>
      <c r="AM127" s="21"/>
      <c r="AN127" s="21"/>
      <c r="AO127" s="21"/>
      <c r="AP127" s="21"/>
      <c r="AQ127" s="21"/>
      <c r="AR127" s="21"/>
      <c r="AS127" s="21"/>
      <c r="AT127" s="179"/>
      <c r="AU127" s="21"/>
      <c r="AV127" s="179"/>
      <c r="AW127" s="21"/>
      <c r="AX127" s="21"/>
      <c r="AY127" s="21"/>
      <c r="AZ127" s="21"/>
      <c r="BA127" s="21"/>
      <c r="BB127" s="21"/>
      <c r="BC127" s="21"/>
      <c r="BD127" s="198"/>
      <c r="BE127" s="180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79"/>
      <c r="AM128" s="21"/>
      <c r="AN128" s="21"/>
      <c r="AO128" s="21"/>
      <c r="AP128" s="21"/>
      <c r="AQ128" s="21"/>
      <c r="AR128" s="21"/>
      <c r="AS128" s="21"/>
      <c r="AT128" s="179"/>
      <c r="AU128" s="21"/>
      <c r="AV128" s="179"/>
      <c r="AW128" s="21"/>
      <c r="AX128" s="21"/>
      <c r="AY128" s="21"/>
      <c r="AZ128" s="21"/>
      <c r="BA128" s="21"/>
      <c r="BB128" s="21"/>
      <c r="BC128" s="21"/>
      <c r="BD128" s="198"/>
      <c r="BE128" s="180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79"/>
      <c r="AM129" s="21"/>
      <c r="AN129" s="21"/>
      <c r="AO129" s="21"/>
      <c r="AP129" s="21"/>
      <c r="AQ129" s="21"/>
      <c r="AR129" s="21"/>
      <c r="AS129" s="21"/>
      <c r="AT129" s="179"/>
      <c r="AU129" s="21"/>
      <c r="AV129" s="179"/>
      <c r="AW129" s="21"/>
      <c r="AX129" s="21"/>
      <c r="AY129" s="21"/>
      <c r="AZ129" s="21"/>
      <c r="BA129" s="21"/>
      <c r="BB129" s="21"/>
      <c r="BC129" s="21"/>
      <c r="BD129" s="198"/>
      <c r="BE129" s="180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79"/>
      <c r="AM130" s="21"/>
      <c r="AN130" s="21"/>
      <c r="AO130" s="21"/>
      <c r="AP130" s="21"/>
      <c r="AQ130" s="21"/>
      <c r="AR130" s="21"/>
      <c r="AS130" s="21"/>
      <c r="AT130" s="179"/>
      <c r="AU130" s="21"/>
      <c r="AV130" s="179"/>
      <c r="AW130" s="21"/>
      <c r="AX130" s="21"/>
      <c r="AY130" s="21"/>
      <c r="AZ130" s="21"/>
      <c r="BA130" s="21"/>
      <c r="BB130" s="21"/>
      <c r="BC130" s="21"/>
      <c r="BD130" s="198"/>
      <c r="BE130" s="180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5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79"/>
      <c r="AM131" s="21"/>
      <c r="AN131" s="21"/>
      <c r="AO131" s="21"/>
      <c r="AP131" s="21"/>
      <c r="AQ131" s="21"/>
      <c r="AR131" s="21"/>
      <c r="AS131" s="21"/>
      <c r="AT131" s="179"/>
      <c r="AU131" s="21"/>
      <c r="AV131" s="179"/>
      <c r="AW131" s="21"/>
      <c r="AX131" s="21"/>
      <c r="AY131" s="21"/>
      <c r="AZ131" s="21"/>
      <c r="BA131" s="21"/>
      <c r="BB131" s="21"/>
      <c r="BC131" s="21"/>
      <c r="BD131" s="198"/>
      <c r="BE131" s="180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409.6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1"/>
      <c r="AJ132" s="21"/>
      <c r="AK132" s="21"/>
      <c r="AL132" s="198"/>
      <c r="AM132" s="21"/>
      <c r="AN132" s="21"/>
      <c r="AO132" s="21"/>
      <c r="AP132" s="21"/>
      <c r="AQ132" s="21"/>
      <c r="AR132" s="21"/>
      <c r="AS132" s="21"/>
      <c r="AT132" s="198"/>
      <c r="AU132" s="21"/>
      <c r="AV132" s="198"/>
      <c r="AW132" s="23"/>
      <c r="AX132" s="21"/>
      <c r="AY132" s="21"/>
      <c r="AZ132" s="21"/>
      <c r="BA132" s="21"/>
      <c r="BB132" s="21"/>
      <c r="BC132" s="21"/>
      <c r="BD132" s="198"/>
      <c r="BE132" s="21"/>
      <c r="BF132" s="21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0"/>
      <c r="AK133" s="21"/>
      <c r="AL133" s="198"/>
      <c r="AM133" s="23"/>
      <c r="AN133" s="20"/>
      <c r="AO133" s="21"/>
      <c r="AP133" s="21"/>
      <c r="AQ133" s="21"/>
      <c r="AR133" s="21"/>
      <c r="AS133" s="21"/>
      <c r="AT133" s="198"/>
      <c r="AU133" s="23"/>
      <c r="AV133" s="198"/>
      <c r="AW133" s="23"/>
      <c r="AX133" s="21"/>
      <c r="AY133" s="21"/>
      <c r="AZ133" s="21"/>
      <c r="BA133" s="21"/>
      <c r="BB133" s="21"/>
      <c r="BC133" s="21"/>
      <c r="BD133" s="198"/>
      <c r="BE133" s="23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0"/>
      <c r="AK134" s="21"/>
      <c r="AL134" s="198"/>
      <c r="AM134" s="23"/>
      <c r="AN134" s="20"/>
      <c r="AO134" s="21"/>
      <c r="AP134" s="21"/>
      <c r="AQ134" s="21"/>
      <c r="AR134" s="21"/>
      <c r="AS134" s="21"/>
      <c r="AT134" s="198"/>
      <c r="AU134" s="23"/>
      <c r="AV134" s="198"/>
      <c r="AW134" s="23"/>
      <c r="AX134" s="21"/>
      <c r="AY134" s="21"/>
      <c r="AZ134" s="21"/>
      <c r="BA134" s="21"/>
      <c r="BB134" s="21"/>
      <c r="BC134" s="21"/>
      <c r="BD134" s="198"/>
      <c r="BE134" s="23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0"/>
      <c r="AK135" s="21"/>
      <c r="AL135" s="198"/>
      <c r="AM135" s="23"/>
      <c r="AN135" s="20"/>
      <c r="AO135" s="21"/>
      <c r="AP135" s="21"/>
      <c r="AQ135" s="21"/>
      <c r="AR135" s="21"/>
      <c r="AS135" s="21"/>
      <c r="AT135" s="198"/>
      <c r="AU135" s="23"/>
      <c r="AV135" s="198"/>
      <c r="AW135" s="23"/>
      <c r="AX135" s="21"/>
      <c r="AY135" s="21"/>
      <c r="AZ135" s="21"/>
      <c r="BA135" s="21"/>
      <c r="BB135" s="21"/>
      <c r="BC135" s="21"/>
      <c r="BD135" s="198"/>
      <c r="BE135" s="23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0"/>
      <c r="AK136" s="21"/>
      <c r="AL136" s="198"/>
      <c r="AM136" s="23"/>
      <c r="AN136" s="20"/>
      <c r="AO136" s="21"/>
      <c r="AP136" s="21"/>
      <c r="AQ136" s="21"/>
      <c r="AR136" s="21"/>
      <c r="AS136" s="21"/>
      <c r="AT136" s="198"/>
      <c r="AU136" s="23"/>
      <c r="AV136" s="198"/>
      <c r="AW136" s="23"/>
      <c r="AX136" s="21"/>
      <c r="AY136" s="21"/>
      <c r="AZ136" s="21"/>
      <c r="BA136" s="21"/>
      <c r="BB136" s="21"/>
      <c r="BC136" s="21"/>
      <c r="BD136" s="198"/>
      <c r="BE136" s="23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34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198"/>
      <c r="AM137" s="20"/>
      <c r="AN137" s="20"/>
      <c r="AO137" s="21"/>
      <c r="AP137" s="21"/>
      <c r="AQ137" s="21"/>
      <c r="AR137" s="21"/>
      <c r="AS137" s="21"/>
      <c r="AT137" s="198"/>
      <c r="AU137" s="23"/>
      <c r="AV137" s="198"/>
      <c r="AW137" s="20"/>
      <c r="AX137" s="21"/>
      <c r="AY137" s="21"/>
      <c r="AZ137" s="21"/>
      <c r="BA137" s="21"/>
      <c r="BB137" s="21"/>
      <c r="BC137" s="21"/>
      <c r="BD137" s="198"/>
      <c r="BE137" s="23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37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3"/>
      <c r="R138" s="23"/>
      <c r="S138" s="20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80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198"/>
      <c r="BE139" s="23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80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80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180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80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21"/>
      <c r="BF142" s="20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80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80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409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44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180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336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180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"/>
      <c r="BE147" s="180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2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180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229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79"/>
      <c r="AM150" s="21"/>
      <c r="AN150" s="21"/>
      <c r="AO150" s="21"/>
      <c r="AP150" s="21"/>
      <c r="AQ150" s="21"/>
      <c r="AR150" s="21"/>
      <c r="AS150" s="21"/>
      <c r="AT150" s="179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180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4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8"/>
      <c r="AM151" s="23"/>
      <c r="AN151" s="20"/>
      <c r="AO151" s="21"/>
      <c r="AP151" s="21"/>
      <c r="AQ151" s="21"/>
      <c r="AR151" s="21"/>
      <c r="AS151" s="21"/>
      <c r="AT151" s="198"/>
      <c r="AU151" s="23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4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8"/>
      <c r="AM152" s="23"/>
      <c r="AN152" s="20"/>
      <c r="AO152" s="21"/>
      <c r="AP152" s="21"/>
      <c r="AQ152" s="21"/>
      <c r="AR152" s="21"/>
      <c r="AS152" s="21"/>
      <c r="AT152" s="198"/>
      <c r="AU152" s="23"/>
      <c r="AV152" s="21"/>
      <c r="AW152" s="21"/>
      <c r="AX152" s="21"/>
      <c r="AY152" s="21"/>
      <c r="AZ152" s="21"/>
      <c r="BA152" s="21"/>
      <c r="BB152" s="21"/>
      <c r="BC152" s="21"/>
      <c r="BD152" s="198"/>
      <c r="BE152" s="180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234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47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180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40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8"/>
      <c r="BE156" s="180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40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44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180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4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21"/>
      <c r="BF159" s="20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41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80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201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0"/>
      <c r="BC161" s="20"/>
      <c r="BD161" s="198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180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2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180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5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1"/>
      <c r="BF164" s="21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59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180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409.6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4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180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3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74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180"/>
      <c r="BF169" s="20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5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0"/>
      <c r="BC170" s="20"/>
      <c r="BD170" s="198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5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180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5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180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249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3"/>
      <c r="BF173" s="23"/>
      <c r="BG173" s="20"/>
      <c r="BH173" s="20"/>
      <c r="BI173" s="23"/>
      <c r="BJ173" s="20"/>
      <c r="BK173" s="23"/>
      <c r="BL173" s="20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227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0"/>
      <c r="AQ174" s="23"/>
      <c r="AR174" s="20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1"/>
      <c r="BD174" s="198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0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0"/>
      <c r="R175" s="20"/>
      <c r="S175" s="20"/>
      <c r="T175" s="20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0"/>
      <c r="AQ175" s="23"/>
      <c r="AR175" s="20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0"/>
      <c r="BD175" s="198"/>
      <c r="BE175" s="180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42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0"/>
      <c r="AQ176" s="23"/>
      <c r="AR176" s="20"/>
      <c r="AS176" s="21"/>
      <c r="AT176" s="21"/>
      <c r="AU176" s="21"/>
      <c r="AV176" s="21"/>
      <c r="AW176" s="21"/>
      <c r="AX176" s="21"/>
      <c r="AY176" s="21"/>
      <c r="AZ176" s="21"/>
      <c r="BA176" s="21"/>
      <c r="BB176" s="20"/>
      <c r="BC176" s="20"/>
      <c r="BD176" s="198"/>
      <c r="BE176" s="180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9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198"/>
      <c r="AU177" s="20"/>
      <c r="AV177" s="21"/>
      <c r="AW177" s="21"/>
      <c r="AX177" s="21"/>
      <c r="AY177" s="21"/>
      <c r="AZ177" s="21"/>
      <c r="BA177" s="21"/>
      <c r="BB177" s="21"/>
      <c r="BC177" s="21"/>
      <c r="BD177" s="198"/>
      <c r="BE177" s="180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26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180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5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27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180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409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1"/>
      <c r="BF180" s="21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56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180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409.6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21"/>
      <c r="BF182" s="21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80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09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09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79"/>
      <c r="AM185" s="21"/>
      <c r="AN185" s="21"/>
      <c r="AO185" s="21"/>
      <c r="AP185" s="21"/>
      <c r="AQ185" s="21"/>
      <c r="AR185" s="21"/>
      <c r="AS185" s="21"/>
      <c r="AT185" s="179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180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89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198"/>
      <c r="AM186" s="20"/>
      <c r="AN186" s="20"/>
      <c r="AO186" s="21"/>
      <c r="AP186" s="21"/>
      <c r="AQ186" s="21"/>
      <c r="AR186" s="21"/>
      <c r="AS186" s="21"/>
      <c r="AT186" s="198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1"/>
      <c r="BF186" s="21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89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198"/>
      <c r="AM187" s="20"/>
      <c r="AN187" s="20"/>
      <c r="AO187" s="21"/>
      <c r="AP187" s="21"/>
      <c r="AQ187" s="21"/>
      <c r="AR187" s="21"/>
      <c r="AS187" s="21"/>
      <c r="AT187" s="198"/>
      <c r="AU187" s="23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04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1"/>
      <c r="BF188" s="21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47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180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180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198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180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198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180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409.6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1"/>
      <c r="AJ193" s="21"/>
      <c r="AK193" s="21"/>
      <c r="AL193" s="198"/>
      <c r="AM193" s="21"/>
      <c r="AN193" s="21"/>
      <c r="AO193" s="21"/>
      <c r="AP193" s="21"/>
      <c r="AQ193" s="21"/>
      <c r="AR193" s="21"/>
      <c r="AS193" s="21"/>
      <c r="AT193" s="198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180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8"/>
      <c r="BE195" s="180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180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180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21"/>
      <c r="BF198" s="21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80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8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180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21"/>
      <c r="BF201" s="20"/>
      <c r="BG201" s="20"/>
      <c r="BH201" s="20"/>
      <c r="BI201" s="23"/>
      <c r="BJ201" s="20"/>
      <c r="BK201" s="21"/>
      <c r="BL201" s="21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80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0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180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1"/>
      <c r="AJ204" s="21"/>
      <c r="AK204" s="21"/>
      <c r="AL204" s="198"/>
      <c r="AM204" s="21"/>
      <c r="AN204" s="20"/>
      <c r="AO204" s="21"/>
      <c r="AP204" s="21"/>
      <c r="AQ204" s="21"/>
      <c r="AR204" s="21"/>
      <c r="AS204" s="21"/>
      <c r="AT204" s="198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80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180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80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80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8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0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198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180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98"/>
      <c r="AM211" s="21"/>
      <c r="AN211" s="20"/>
      <c r="AO211" s="21"/>
      <c r="AP211" s="21"/>
      <c r="AQ211" s="21"/>
      <c r="AR211" s="21"/>
      <c r="AS211" s="21"/>
      <c r="AT211" s="198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80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0"/>
      <c r="S213" s="20"/>
      <c r="T213" s="20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80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80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8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80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198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80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8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80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09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3"/>
      <c r="BF218" s="23"/>
      <c r="BG218" s="20"/>
      <c r="BH218" s="20"/>
      <c r="BI218" s="23"/>
      <c r="BJ218" s="20"/>
      <c r="BK218" s="23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1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14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40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0"/>
      <c r="AK222" s="21"/>
      <c r="AL222" s="198"/>
      <c r="AM222" s="23"/>
      <c r="AN222" s="20"/>
      <c r="AO222" s="21"/>
      <c r="AP222" s="21"/>
      <c r="AQ222" s="21"/>
      <c r="AR222" s="21"/>
      <c r="AS222" s="21"/>
      <c r="AT222" s="198"/>
      <c r="AU222" s="23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6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180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6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180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6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66"/>
      <c r="M225" s="66"/>
      <c r="N225" s="66"/>
      <c r="O225" s="28"/>
      <c r="P225" s="66"/>
      <c r="Q225" s="66"/>
      <c r="R225" s="66"/>
      <c r="S225" s="66"/>
      <c r="T225" s="66"/>
      <c r="U225" s="28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180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26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180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39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4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79"/>
      <c r="AM228" s="21"/>
      <c r="AN228" s="21"/>
      <c r="AO228" s="21"/>
      <c r="AP228" s="21"/>
      <c r="AQ228" s="21"/>
      <c r="AR228" s="21"/>
      <c r="AS228" s="21"/>
      <c r="AT228" s="179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180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1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3"/>
      <c r="AK229" s="21"/>
      <c r="AL229" s="198"/>
      <c r="AM229" s="20"/>
      <c r="AN229" s="20"/>
      <c r="AO229" s="21"/>
      <c r="AP229" s="21"/>
      <c r="AQ229" s="21"/>
      <c r="AR229" s="21"/>
      <c r="AS229" s="21"/>
      <c r="AT229" s="198"/>
      <c r="AU229" s="23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6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1"/>
      <c r="AJ230" s="21"/>
      <c r="AK230" s="21"/>
      <c r="AL230" s="198"/>
      <c r="AM230" s="21"/>
      <c r="AN230" s="21"/>
      <c r="AO230" s="21"/>
      <c r="AP230" s="21"/>
      <c r="AQ230" s="21"/>
      <c r="AR230" s="21"/>
      <c r="AS230" s="21"/>
      <c r="AT230" s="198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1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180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36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23"/>
      <c r="BF233" s="23"/>
      <c r="BG233" s="20"/>
      <c r="BH233" s="20"/>
      <c r="BI233" s="23"/>
      <c r="BJ233" s="20"/>
      <c r="BK233" s="23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49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180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11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180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1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8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180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8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8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4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198"/>
      <c r="AU238" s="20"/>
      <c r="AV238" s="21"/>
      <c r="AW238" s="21"/>
      <c r="AX238" s="21"/>
      <c r="AY238" s="21"/>
      <c r="AZ238" s="21"/>
      <c r="BA238" s="21"/>
      <c r="BB238" s="21"/>
      <c r="BC238" s="21"/>
      <c r="BD238" s="198"/>
      <c r="BE238" s="180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94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198"/>
      <c r="AU239" s="20"/>
      <c r="AV239" s="21"/>
      <c r="AW239" s="21"/>
      <c r="AX239" s="21"/>
      <c r="AY239" s="21"/>
      <c r="AZ239" s="21"/>
      <c r="BA239" s="21"/>
      <c r="BB239" s="21"/>
      <c r="BC239" s="21"/>
      <c r="BD239" s="198"/>
      <c r="BE239" s="180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64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180"/>
      <c r="BF240" s="23"/>
      <c r="BG240" s="20"/>
      <c r="BH240" s="20"/>
      <c r="BI240" s="23"/>
      <c r="BJ240" s="20"/>
      <c r="BK240" s="21"/>
      <c r="BL240" s="20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4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198"/>
      <c r="AU241" s="20"/>
      <c r="AV241" s="21"/>
      <c r="AW241" s="21"/>
      <c r="AX241" s="21"/>
      <c r="AY241" s="21"/>
      <c r="AZ241" s="21"/>
      <c r="BA241" s="21"/>
      <c r="BB241" s="21"/>
      <c r="BC241" s="21"/>
      <c r="BD241" s="198"/>
      <c r="BE241" s="180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94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180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3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0"/>
      <c r="BD243" s="20"/>
      <c r="BE243" s="180"/>
      <c r="BF243" s="23"/>
      <c r="BG243" s="20"/>
      <c r="BH243" s="20"/>
      <c r="BI243" s="29"/>
      <c r="BJ243" s="20"/>
      <c r="BK243" s="29"/>
      <c r="BL243" s="20"/>
      <c r="BM243" s="20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180"/>
      <c r="BF244" s="23"/>
      <c r="BG244" s="20"/>
      <c r="BH244" s="20"/>
      <c r="BI244" s="29"/>
      <c r="BJ244" s="20"/>
      <c r="BK244" s="29"/>
      <c r="BL244" s="20"/>
      <c r="BM244" s="20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198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79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8"/>
      <c r="BE246" s="180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77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79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0"/>
      <c r="BD247" s="198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77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79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180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7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79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180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67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79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0"/>
      <c r="BD250" s="198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67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79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180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67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79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180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8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0"/>
      <c r="AJ253" s="20"/>
      <c r="AK253" s="21"/>
      <c r="AL253" s="198"/>
      <c r="AM253" s="20"/>
      <c r="AN253" s="20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23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38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79"/>
      <c r="AE254" s="21"/>
      <c r="AF254" s="21"/>
      <c r="AG254" s="21"/>
      <c r="AH254" s="20"/>
      <c r="AI254" s="20"/>
      <c r="AJ254" s="20"/>
      <c r="AK254" s="21"/>
      <c r="AL254" s="198"/>
      <c r="AM254" s="20"/>
      <c r="AN254" s="20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3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79"/>
      <c r="AE255" s="21"/>
      <c r="AF255" s="21"/>
      <c r="AG255" s="21"/>
      <c r="AH255" s="20"/>
      <c r="AI255" s="20"/>
      <c r="AJ255" s="20"/>
      <c r="AK255" s="21"/>
      <c r="AL255" s="198"/>
      <c r="AM255" s="20"/>
      <c r="AN255" s="20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8"/>
      <c r="BE255" s="180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8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179"/>
      <c r="AE256" s="21"/>
      <c r="AF256" s="21"/>
      <c r="AG256" s="21"/>
      <c r="AH256" s="21"/>
      <c r="AI256" s="21"/>
      <c r="AJ256" s="21"/>
      <c r="AK256" s="21"/>
      <c r="AL256" s="179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8"/>
      <c r="BE256" s="180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8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8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98"/>
      <c r="AE257" s="23"/>
      <c r="AF257" s="23"/>
      <c r="AG257" s="23"/>
      <c r="AH257" s="20"/>
      <c r="AI257" s="21"/>
      <c r="AJ257" s="21"/>
      <c r="AK257" s="21"/>
      <c r="AL257" s="198"/>
      <c r="AM257" s="20"/>
      <c r="AN257" s="20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8"/>
      <c r="BE257" s="180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8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0"/>
      <c r="BC258" s="20"/>
      <c r="BD258" s="198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9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180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9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80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1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180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8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98"/>
      <c r="AE262" s="23"/>
      <c r="AF262" s="23"/>
      <c r="AG262" s="23"/>
      <c r="AH262" s="23"/>
      <c r="AI262" s="21"/>
      <c r="AJ262" s="21"/>
      <c r="AK262" s="21"/>
      <c r="AL262" s="198"/>
      <c r="AM262" s="20"/>
      <c r="AN262" s="20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2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63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8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98"/>
      <c r="AE263" s="23"/>
      <c r="AF263" s="23"/>
      <c r="AG263" s="23"/>
      <c r="AH263" s="23"/>
      <c r="AI263" s="21"/>
      <c r="AJ263" s="21"/>
      <c r="AK263" s="21"/>
      <c r="AL263" s="198"/>
      <c r="AM263" s="20"/>
      <c r="AN263" s="20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0"/>
      <c r="BF263" s="20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6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198"/>
      <c r="AM264" s="23"/>
      <c r="AN264" s="23"/>
      <c r="AO264" s="21"/>
      <c r="AP264" s="21"/>
      <c r="AQ264" s="21"/>
      <c r="AR264" s="21"/>
      <c r="AS264" s="21"/>
      <c r="AT264" s="198"/>
      <c r="AU264" s="23"/>
      <c r="AV264" s="21"/>
      <c r="AW264" s="21"/>
      <c r="AX264" s="21"/>
      <c r="AY264" s="21"/>
      <c r="AZ264" s="21"/>
      <c r="BA264" s="21"/>
      <c r="BB264" s="21"/>
      <c r="BC264" s="21"/>
      <c r="BD264" s="198"/>
      <c r="BE264" s="20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3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20"/>
      <c r="BF265" s="20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3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20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3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20"/>
      <c r="BF267" s="20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3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20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54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1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20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31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9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5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7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20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6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6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79"/>
      <c r="AM276" s="21"/>
      <c r="AN276" s="21"/>
      <c r="AO276" s="21"/>
      <c r="AP276" s="21"/>
      <c r="AQ276" s="21"/>
      <c r="AR276" s="21"/>
      <c r="AS276" s="21"/>
      <c r="AT276" s="179"/>
      <c r="AU276" s="21"/>
      <c r="AV276" s="179"/>
      <c r="AW276" s="21"/>
      <c r="AX276" s="21"/>
      <c r="AY276" s="21"/>
      <c r="AZ276" s="21"/>
      <c r="BA276" s="21"/>
      <c r="BB276" s="21"/>
      <c r="BC276" s="21"/>
      <c r="BD276" s="198"/>
      <c r="BE276" s="180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3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79"/>
      <c r="AM277" s="21"/>
      <c r="AN277" s="21"/>
      <c r="AO277" s="21"/>
      <c r="AP277" s="21"/>
      <c r="AQ277" s="21"/>
      <c r="AR277" s="21"/>
      <c r="AS277" s="21"/>
      <c r="AT277" s="179"/>
      <c r="AU277" s="21"/>
      <c r="AV277" s="179"/>
      <c r="AW277" s="21"/>
      <c r="AX277" s="21"/>
      <c r="AY277" s="21"/>
      <c r="AZ277" s="21"/>
      <c r="BA277" s="21"/>
      <c r="BB277" s="21"/>
      <c r="BC277" s="21"/>
      <c r="BD277" s="198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82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79"/>
      <c r="AM278" s="21"/>
      <c r="AN278" s="21"/>
      <c r="AO278" s="21"/>
      <c r="AP278" s="21"/>
      <c r="AQ278" s="21"/>
      <c r="AR278" s="21"/>
      <c r="AS278" s="21"/>
      <c r="AT278" s="179"/>
      <c r="AU278" s="21"/>
      <c r="AV278" s="179"/>
      <c r="AW278" s="21"/>
      <c r="AX278" s="21"/>
      <c r="AY278" s="21"/>
      <c r="AZ278" s="21"/>
      <c r="BA278" s="21"/>
      <c r="BB278" s="21"/>
      <c r="BC278" s="21"/>
      <c r="BD278" s="198"/>
      <c r="BE278" s="198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57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79"/>
      <c r="AM279" s="21"/>
      <c r="AN279" s="21"/>
      <c r="AO279" s="21"/>
      <c r="AP279" s="21"/>
      <c r="AQ279" s="21"/>
      <c r="AR279" s="21"/>
      <c r="AS279" s="21"/>
      <c r="AT279" s="179"/>
      <c r="AU279" s="21"/>
      <c r="AV279" s="179"/>
      <c r="AW279" s="21"/>
      <c r="AX279" s="21"/>
      <c r="AY279" s="21"/>
      <c r="AZ279" s="21"/>
      <c r="BA279" s="21"/>
      <c r="BB279" s="20"/>
      <c r="BC279" s="20"/>
      <c r="BD279" s="198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4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79"/>
      <c r="AM280" s="21"/>
      <c r="AN280" s="21"/>
      <c r="AO280" s="21"/>
      <c r="AP280" s="21"/>
      <c r="AQ280" s="21"/>
      <c r="AR280" s="21"/>
      <c r="AS280" s="21"/>
      <c r="AT280" s="179"/>
      <c r="AU280" s="21"/>
      <c r="AV280" s="179"/>
      <c r="AW280" s="21"/>
      <c r="AX280" s="21"/>
      <c r="AY280" s="21"/>
      <c r="AZ280" s="21"/>
      <c r="BA280" s="21"/>
      <c r="BB280" s="20"/>
      <c r="BC280" s="20"/>
      <c r="BD280" s="198"/>
      <c r="BE280" s="198"/>
      <c r="BF280" s="20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5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79"/>
      <c r="AM281" s="21"/>
      <c r="AN281" s="21"/>
      <c r="AO281" s="21"/>
      <c r="AP281" s="21"/>
      <c r="AQ281" s="21"/>
      <c r="AR281" s="21"/>
      <c r="AS281" s="21"/>
      <c r="AT281" s="179"/>
      <c r="AU281" s="21"/>
      <c r="AV281" s="179"/>
      <c r="AW281" s="21"/>
      <c r="AX281" s="21"/>
      <c r="AY281" s="21"/>
      <c r="AZ281" s="21"/>
      <c r="BA281" s="21"/>
      <c r="BB281" s="21"/>
      <c r="BC281" s="21"/>
      <c r="BD281" s="198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79"/>
      <c r="AM282" s="21"/>
      <c r="AN282" s="21"/>
      <c r="AO282" s="21"/>
      <c r="AP282" s="21"/>
      <c r="AQ282" s="21"/>
      <c r="AR282" s="21"/>
      <c r="AS282" s="21"/>
      <c r="AT282" s="179"/>
      <c r="AU282" s="21"/>
      <c r="AV282" s="179"/>
      <c r="AW282" s="21"/>
      <c r="AX282" s="21"/>
      <c r="AY282" s="21"/>
      <c r="AZ282" s="21"/>
      <c r="BA282" s="21"/>
      <c r="BB282" s="21"/>
      <c r="BC282" s="21"/>
      <c r="BD282" s="198"/>
      <c r="BE282" s="180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54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79"/>
      <c r="AM283" s="21"/>
      <c r="AN283" s="21"/>
      <c r="AO283" s="21"/>
      <c r="AP283" s="21"/>
      <c r="AQ283" s="21"/>
      <c r="AR283" s="21"/>
      <c r="AS283" s="21"/>
      <c r="AT283" s="179"/>
      <c r="AU283" s="21"/>
      <c r="AV283" s="179"/>
      <c r="AW283" s="21"/>
      <c r="AX283" s="21"/>
      <c r="AY283" s="21"/>
      <c r="AZ283" s="21"/>
      <c r="BA283" s="21"/>
      <c r="BB283" s="21"/>
      <c r="BC283" s="21"/>
      <c r="BD283" s="198"/>
      <c r="BE283" s="23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66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79"/>
      <c r="AM284" s="21"/>
      <c r="AN284" s="21"/>
      <c r="AO284" s="21"/>
      <c r="AP284" s="21"/>
      <c r="AQ284" s="21"/>
      <c r="AR284" s="21"/>
      <c r="AS284" s="21"/>
      <c r="AT284" s="179"/>
      <c r="AU284" s="21"/>
      <c r="AV284" s="179"/>
      <c r="AW284" s="21"/>
      <c r="AX284" s="21"/>
      <c r="AY284" s="21"/>
      <c r="AZ284" s="21"/>
      <c r="BA284" s="21"/>
      <c r="BB284" s="21"/>
      <c r="BC284" s="21"/>
      <c r="BD284" s="198"/>
      <c r="BE284" s="180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81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0"/>
      <c r="T285" s="20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79"/>
      <c r="AM285" s="21"/>
      <c r="AN285" s="21"/>
      <c r="AO285" s="21"/>
      <c r="AP285" s="21"/>
      <c r="AQ285" s="21"/>
      <c r="AR285" s="21"/>
      <c r="AS285" s="21"/>
      <c r="AT285" s="179"/>
      <c r="AU285" s="21"/>
      <c r="AV285" s="179"/>
      <c r="AW285" s="21"/>
      <c r="AX285" s="21"/>
      <c r="AY285" s="21"/>
      <c r="AZ285" s="21"/>
      <c r="BA285" s="21"/>
      <c r="BB285" s="21"/>
      <c r="BC285" s="21"/>
      <c r="BD285" s="198"/>
      <c r="BE285" s="180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71" customFormat="1" ht="197.25" customHeight="1" x14ac:dyDescent="0.25">
      <c r="A286" s="17"/>
      <c r="B286" s="18"/>
      <c r="C286" s="18"/>
      <c r="D286" s="19"/>
      <c r="E286" s="19"/>
      <c r="F286" s="66"/>
      <c r="G286" s="18"/>
      <c r="H286" s="18"/>
      <c r="I286" s="18"/>
      <c r="J286" s="18"/>
      <c r="K286" s="18"/>
      <c r="L286" s="66"/>
      <c r="M286" s="66"/>
      <c r="N286" s="66"/>
      <c r="O286" s="19"/>
      <c r="P286" s="19"/>
      <c r="Q286" s="19"/>
      <c r="R286" s="19"/>
      <c r="S286" s="19"/>
      <c r="T286" s="19"/>
      <c r="U286" s="19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181"/>
      <c r="BE286" s="181"/>
      <c r="BF286" s="66"/>
      <c r="BG286" s="66"/>
      <c r="BH286" s="66"/>
      <c r="BI286" s="28"/>
      <c r="BJ286" s="66"/>
      <c r="BK286" s="66"/>
      <c r="BL286" s="28"/>
      <c r="BM286" s="27"/>
      <c r="BN286" s="27"/>
      <c r="BO286" s="17"/>
      <c r="BP286" s="27"/>
      <c r="BQ286" s="27"/>
      <c r="BR286" s="28"/>
      <c r="BS286" s="28"/>
      <c r="BT286" s="17"/>
      <c r="BU286" s="70"/>
    </row>
    <row r="287" spans="1:73" s="22" customFormat="1" ht="136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3"/>
      <c r="R287" s="23"/>
      <c r="S287" s="23"/>
      <c r="T287" s="23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98"/>
      <c r="BF287" s="20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3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3"/>
      <c r="R288" s="23"/>
      <c r="S288" s="23"/>
      <c r="T288" s="23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20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43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3"/>
      <c r="R289" s="23"/>
      <c r="S289" s="23"/>
      <c r="T289" s="23"/>
      <c r="U289" s="20"/>
      <c r="V289" s="21"/>
      <c r="W289" s="21"/>
      <c r="X289" s="21"/>
      <c r="Y289" s="21"/>
      <c r="Z289" s="21"/>
      <c r="AA289" s="21"/>
      <c r="AB289" s="21"/>
      <c r="AC289" s="21"/>
      <c r="AD289" s="179"/>
      <c r="AE289" s="21"/>
      <c r="AF289" s="21"/>
      <c r="AG289" s="21"/>
      <c r="AH289" s="21"/>
      <c r="AI289" s="21"/>
      <c r="AJ289" s="21"/>
      <c r="AK289" s="21"/>
      <c r="AL289" s="179"/>
      <c r="AM289" s="21"/>
      <c r="AN289" s="21"/>
      <c r="AO289" s="21"/>
      <c r="AP289" s="21"/>
      <c r="AQ289" s="21"/>
      <c r="AR289" s="21"/>
      <c r="AS289" s="21"/>
      <c r="AT289" s="179"/>
      <c r="AU289" s="21"/>
      <c r="AV289" s="179"/>
      <c r="AW289" s="21"/>
      <c r="AX289" s="21"/>
      <c r="AY289" s="21"/>
      <c r="AZ289" s="21"/>
      <c r="BA289" s="21"/>
      <c r="BB289" s="21"/>
      <c r="BC289" s="21"/>
      <c r="BD289" s="198"/>
      <c r="BE289" s="198"/>
      <c r="BF289" s="20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7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8"/>
      <c r="O290" s="28"/>
      <c r="P290" s="18"/>
      <c r="Q290" s="28"/>
      <c r="R290" s="28"/>
      <c r="S290" s="28"/>
      <c r="T290" s="28"/>
      <c r="U290" s="28"/>
      <c r="V290" s="21"/>
      <c r="W290" s="21"/>
      <c r="X290" s="21"/>
      <c r="Y290" s="21"/>
      <c r="Z290" s="21"/>
      <c r="AA290" s="21"/>
      <c r="AB290" s="21"/>
      <c r="AC290" s="21"/>
      <c r="AD290" s="179"/>
      <c r="AE290" s="21"/>
      <c r="AF290" s="21"/>
      <c r="AG290" s="21"/>
      <c r="AH290" s="20"/>
      <c r="AI290" s="29"/>
      <c r="AJ290" s="29"/>
      <c r="AK290" s="21"/>
      <c r="AL290" s="198"/>
      <c r="AM290" s="29"/>
      <c r="AN290" s="29"/>
      <c r="AO290" s="21"/>
      <c r="AP290" s="21"/>
      <c r="AQ290" s="21"/>
      <c r="AR290" s="21"/>
      <c r="AS290" s="21"/>
      <c r="AT290" s="198"/>
      <c r="AU290" s="29"/>
      <c r="AV290" s="198"/>
      <c r="AW290" s="29"/>
      <c r="AX290" s="21"/>
      <c r="AY290" s="21"/>
      <c r="AZ290" s="21"/>
      <c r="BA290" s="21"/>
      <c r="BB290" s="20"/>
      <c r="BC290" s="23"/>
      <c r="BD290" s="198"/>
      <c r="BE290" s="29"/>
      <c r="BF290" s="29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6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9"/>
      <c r="P291" s="29"/>
      <c r="Q291" s="29"/>
      <c r="R291" s="29"/>
      <c r="S291" s="29"/>
      <c r="T291" s="29"/>
      <c r="U291" s="29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198"/>
      <c r="BF291" s="20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9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180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46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79"/>
      <c r="AM293" s="21"/>
      <c r="AN293" s="21"/>
      <c r="AO293" s="21"/>
      <c r="AP293" s="21"/>
      <c r="AQ293" s="21"/>
      <c r="AR293" s="21"/>
      <c r="AS293" s="21"/>
      <c r="AT293" s="179"/>
      <c r="AU293" s="21"/>
      <c r="AV293" s="179"/>
      <c r="AW293" s="21"/>
      <c r="AX293" s="21"/>
      <c r="AY293" s="21"/>
      <c r="AZ293" s="21"/>
      <c r="BA293" s="21"/>
      <c r="BB293" s="20"/>
      <c r="BC293" s="29"/>
      <c r="BD293" s="29"/>
      <c r="BE293" s="29"/>
      <c r="BF293" s="29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0"/>
      <c r="AE294" s="23"/>
      <c r="AF294" s="23"/>
      <c r="AG294" s="23"/>
      <c r="AH294" s="23"/>
      <c r="AI294" s="29"/>
      <c r="AJ294" s="29"/>
      <c r="AK294" s="21"/>
      <c r="AL294" s="198"/>
      <c r="AM294" s="23"/>
      <c r="AN294" s="23"/>
      <c r="AO294" s="21"/>
      <c r="AP294" s="21"/>
      <c r="AQ294" s="21"/>
      <c r="AR294" s="21"/>
      <c r="AS294" s="21"/>
      <c r="AT294" s="198"/>
      <c r="AU294" s="23"/>
      <c r="AV294" s="198"/>
      <c r="AW294" s="23"/>
      <c r="AX294" s="21"/>
      <c r="AY294" s="21"/>
      <c r="AZ294" s="21"/>
      <c r="BA294" s="21"/>
      <c r="BB294" s="20"/>
      <c r="BC294" s="23"/>
      <c r="BD294" s="198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23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179"/>
      <c r="AE295" s="21"/>
      <c r="AF295" s="21"/>
      <c r="AG295" s="21"/>
      <c r="AH295" s="20"/>
      <c r="AI295" s="29"/>
      <c r="AJ295" s="29"/>
      <c r="AK295" s="21"/>
      <c r="AL295" s="198"/>
      <c r="AM295" s="29"/>
      <c r="AN295" s="29"/>
      <c r="AO295" s="21"/>
      <c r="AP295" s="21"/>
      <c r="AQ295" s="21"/>
      <c r="AR295" s="21"/>
      <c r="AS295" s="21"/>
      <c r="AT295" s="198"/>
      <c r="AU295" s="29"/>
      <c r="AV295" s="198"/>
      <c r="AW295" s="29"/>
      <c r="AX295" s="21"/>
      <c r="AY295" s="21"/>
      <c r="AZ295" s="21"/>
      <c r="BA295" s="21"/>
      <c r="BB295" s="20"/>
      <c r="BC295" s="23"/>
      <c r="BD295" s="198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23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8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179"/>
      <c r="AE296" s="21"/>
      <c r="AF296" s="21"/>
      <c r="AG296" s="21"/>
      <c r="AH296" s="20"/>
      <c r="AI296" s="29"/>
      <c r="AJ296" s="29"/>
      <c r="AK296" s="21"/>
      <c r="AL296" s="198"/>
      <c r="AM296" s="29"/>
      <c r="AN296" s="29"/>
      <c r="AO296" s="21"/>
      <c r="AP296" s="21"/>
      <c r="AQ296" s="21"/>
      <c r="AR296" s="21"/>
      <c r="AS296" s="21"/>
      <c r="AT296" s="198"/>
      <c r="AU296" s="29"/>
      <c r="AV296" s="198"/>
      <c r="AW296" s="29"/>
      <c r="AX296" s="21"/>
      <c r="AY296" s="21"/>
      <c r="AZ296" s="21"/>
      <c r="BA296" s="21"/>
      <c r="BB296" s="20"/>
      <c r="BC296" s="23"/>
      <c r="BD296" s="198"/>
      <c r="BE296" s="29"/>
      <c r="BF296" s="29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8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179"/>
      <c r="AE297" s="21"/>
      <c r="AF297" s="21"/>
      <c r="AG297" s="21"/>
      <c r="AH297" s="20"/>
      <c r="AI297" s="29"/>
      <c r="AJ297" s="29"/>
      <c r="AK297" s="21"/>
      <c r="AL297" s="198"/>
      <c r="AM297" s="29"/>
      <c r="AN297" s="29"/>
      <c r="AO297" s="21"/>
      <c r="AP297" s="21"/>
      <c r="AQ297" s="21"/>
      <c r="AR297" s="21"/>
      <c r="AS297" s="21"/>
      <c r="AT297" s="198"/>
      <c r="AU297" s="29"/>
      <c r="AV297" s="198"/>
      <c r="AW297" s="29"/>
      <c r="AX297" s="21"/>
      <c r="AY297" s="21"/>
      <c r="AZ297" s="21"/>
      <c r="BA297" s="21"/>
      <c r="BB297" s="20"/>
      <c r="BC297" s="23"/>
      <c r="BD297" s="198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8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179"/>
      <c r="AE298" s="21"/>
      <c r="AF298" s="21"/>
      <c r="AG298" s="21"/>
      <c r="AH298" s="20"/>
      <c r="AI298" s="29"/>
      <c r="AJ298" s="29"/>
      <c r="AK298" s="21"/>
      <c r="AL298" s="198"/>
      <c r="AM298" s="29"/>
      <c r="AN298" s="29"/>
      <c r="AO298" s="21"/>
      <c r="AP298" s="21"/>
      <c r="AQ298" s="21"/>
      <c r="AR298" s="21"/>
      <c r="AS298" s="21"/>
      <c r="AT298" s="198"/>
      <c r="AU298" s="29"/>
      <c r="AV298" s="198"/>
      <c r="AW298" s="29"/>
      <c r="AX298" s="21"/>
      <c r="AY298" s="21"/>
      <c r="AZ298" s="21"/>
      <c r="BA298" s="21"/>
      <c r="BB298" s="20"/>
      <c r="BC298" s="23"/>
      <c r="BD298" s="198"/>
      <c r="BE298" s="29"/>
      <c r="BF298" s="29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198"/>
      <c r="O299" s="28"/>
      <c r="P299" s="18"/>
      <c r="Q299" s="28"/>
      <c r="R299" s="28"/>
      <c r="S299" s="28"/>
      <c r="T299" s="28"/>
      <c r="U299" s="28"/>
      <c r="V299" s="21"/>
      <c r="W299" s="21"/>
      <c r="X299" s="21"/>
      <c r="Y299" s="21"/>
      <c r="Z299" s="21"/>
      <c r="AA299" s="21"/>
      <c r="AB299" s="21"/>
      <c r="AC299" s="21"/>
      <c r="AD299" s="179"/>
      <c r="AE299" s="21"/>
      <c r="AF299" s="21"/>
      <c r="AG299" s="21"/>
      <c r="AH299" s="20"/>
      <c r="AI299" s="29"/>
      <c r="AJ299" s="29"/>
      <c r="AK299" s="21"/>
      <c r="AL299" s="198"/>
      <c r="AM299" s="29"/>
      <c r="AN299" s="29"/>
      <c r="AO299" s="21"/>
      <c r="AP299" s="21"/>
      <c r="AQ299" s="21"/>
      <c r="AR299" s="21"/>
      <c r="AS299" s="21"/>
      <c r="AT299" s="198"/>
      <c r="AU299" s="29"/>
      <c r="AV299" s="198"/>
      <c r="AW299" s="29"/>
      <c r="AX299" s="21"/>
      <c r="AY299" s="21"/>
      <c r="AZ299" s="21"/>
      <c r="BA299" s="21"/>
      <c r="BB299" s="20"/>
      <c r="BC299" s="23"/>
      <c r="BD299" s="198"/>
      <c r="BE299" s="29"/>
      <c r="BF299" s="29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1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8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179"/>
      <c r="AE300" s="21"/>
      <c r="AF300" s="21"/>
      <c r="AG300" s="21"/>
      <c r="AH300" s="20"/>
      <c r="AI300" s="29"/>
      <c r="AJ300" s="29"/>
      <c r="AK300" s="21"/>
      <c r="AL300" s="198"/>
      <c r="AM300" s="29"/>
      <c r="AN300" s="29"/>
      <c r="AO300" s="21"/>
      <c r="AP300" s="21"/>
      <c r="AQ300" s="21"/>
      <c r="AR300" s="21"/>
      <c r="AS300" s="21"/>
      <c r="AT300" s="198"/>
      <c r="AU300" s="29"/>
      <c r="AV300" s="198"/>
      <c r="AW300" s="29"/>
      <c r="AX300" s="21"/>
      <c r="AY300" s="21"/>
      <c r="AZ300" s="21"/>
      <c r="BA300" s="21"/>
      <c r="BB300" s="20"/>
      <c r="BC300" s="23"/>
      <c r="BD300" s="198"/>
      <c r="BE300" s="29"/>
      <c r="BF300" s="29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5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98"/>
      <c r="AE301" s="29"/>
      <c r="AF301" s="29"/>
      <c r="AG301" s="29"/>
      <c r="AH301" s="29"/>
      <c r="AI301" s="21"/>
      <c r="AJ301" s="21"/>
      <c r="AK301" s="21"/>
      <c r="AL301" s="198"/>
      <c r="AM301" s="29"/>
      <c r="AN301" s="29"/>
      <c r="AO301" s="21"/>
      <c r="AP301" s="21"/>
      <c r="AQ301" s="21"/>
      <c r="AR301" s="21"/>
      <c r="AS301" s="21"/>
      <c r="AT301" s="198"/>
      <c r="AU301" s="29"/>
      <c r="AV301" s="198"/>
      <c r="AW301" s="29"/>
      <c r="AX301" s="21"/>
      <c r="AY301" s="21"/>
      <c r="AZ301" s="21"/>
      <c r="BA301" s="21"/>
      <c r="BB301" s="20"/>
      <c r="BC301" s="23"/>
      <c r="BD301" s="198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47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8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98"/>
      <c r="AE302" s="29"/>
      <c r="AF302" s="29"/>
      <c r="AG302" s="29"/>
      <c r="AH302" s="29"/>
      <c r="AI302" s="21"/>
      <c r="AJ302" s="21"/>
      <c r="AK302" s="21"/>
      <c r="AL302" s="198"/>
      <c r="AM302" s="29"/>
      <c r="AN302" s="29"/>
      <c r="AO302" s="21"/>
      <c r="AP302" s="21"/>
      <c r="AQ302" s="21"/>
      <c r="AR302" s="21"/>
      <c r="AS302" s="21"/>
      <c r="AT302" s="198"/>
      <c r="AU302" s="29"/>
      <c r="AV302" s="198"/>
      <c r="AW302" s="29"/>
      <c r="AX302" s="21"/>
      <c r="AY302" s="21"/>
      <c r="AZ302" s="21"/>
      <c r="BA302" s="21"/>
      <c r="BB302" s="20"/>
      <c r="BC302" s="23"/>
      <c r="BD302" s="198"/>
      <c r="BE302" s="29"/>
      <c r="BF302" s="29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44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98"/>
      <c r="AE303" s="63"/>
      <c r="AF303" s="63"/>
      <c r="AG303" s="63"/>
      <c r="AH303" s="63"/>
      <c r="AI303" s="21"/>
      <c r="AJ303" s="21"/>
      <c r="AK303" s="21"/>
      <c r="AL303" s="198"/>
      <c r="AM303" s="63"/>
      <c r="AN303" s="63"/>
      <c r="AO303" s="21"/>
      <c r="AP303" s="21"/>
      <c r="AQ303" s="21"/>
      <c r="AR303" s="21"/>
      <c r="AS303" s="21"/>
      <c r="AT303" s="198"/>
      <c r="AU303" s="29"/>
      <c r="AV303" s="198"/>
      <c r="AW303" s="23"/>
      <c r="AX303" s="21"/>
      <c r="AY303" s="21"/>
      <c r="AZ303" s="21"/>
      <c r="BA303" s="21"/>
      <c r="BB303" s="20"/>
      <c r="BC303" s="23"/>
      <c r="BD303" s="198"/>
      <c r="BE303" s="23"/>
      <c r="BF303" s="23"/>
      <c r="BG303" s="21"/>
      <c r="BH303" s="20"/>
      <c r="BI303" s="23"/>
      <c r="BJ303" s="20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44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0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198"/>
      <c r="AE304" s="63"/>
      <c r="AF304" s="63"/>
      <c r="AG304" s="63"/>
      <c r="AH304" s="63"/>
      <c r="AI304" s="21"/>
      <c r="AJ304" s="21"/>
      <c r="AK304" s="21"/>
      <c r="AL304" s="198"/>
      <c r="AM304" s="63"/>
      <c r="AN304" s="63"/>
      <c r="AO304" s="21"/>
      <c r="AP304" s="21"/>
      <c r="AQ304" s="21"/>
      <c r="AR304" s="21"/>
      <c r="AS304" s="21"/>
      <c r="AT304" s="198"/>
      <c r="AU304" s="29"/>
      <c r="AV304" s="198"/>
      <c r="AW304" s="23"/>
      <c r="AX304" s="21"/>
      <c r="AY304" s="21"/>
      <c r="AZ304" s="21"/>
      <c r="BA304" s="21"/>
      <c r="BB304" s="20"/>
      <c r="BC304" s="23"/>
      <c r="BD304" s="198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44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198"/>
      <c r="AE305" s="63"/>
      <c r="AF305" s="63"/>
      <c r="AG305" s="63"/>
      <c r="AH305" s="63"/>
      <c r="AI305" s="21"/>
      <c r="AJ305" s="21"/>
      <c r="AK305" s="21"/>
      <c r="AL305" s="198"/>
      <c r="AM305" s="63"/>
      <c r="AN305" s="63"/>
      <c r="AO305" s="21"/>
      <c r="AP305" s="21"/>
      <c r="AQ305" s="21"/>
      <c r="AR305" s="21"/>
      <c r="AS305" s="21"/>
      <c r="AT305" s="198"/>
      <c r="AU305" s="29"/>
      <c r="AV305" s="198"/>
      <c r="AW305" s="23"/>
      <c r="AX305" s="21"/>
      <c r="AY305" s="21"/>
      <c r="AZ305" s="21"/>
      <c r="BA305" s="21"/>
      <c r="BB305" s="20"/>
      <c r="BC305" s="23"/>
      <c r="BD305" s="198"/>
      <c r="BE305" s="23"/>
      <c r="BF305" s="23"/>
      <c r="BG305" s="21"/>
      <c r="BH305" s="20"/>
      <c r="BI305" s="23"/>
      <c r="BJ305" s="23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44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98"/>
      <c r="AE306" s="63"/>
      <c r="AF306" s="63"/>
      <c r="AG306" s="63"/>
      <c r="AH306" s="63"/>
      <c r="AI306" s="21"/>
      <c r="AJ306" s="21"/>
      <c r="AK306" s="21"/>
      <c r="AL306" s="198"/>
      <c r="AM306" s="63"/>
      <c r="AN306" s="63"/>
      <c r="AO306" s="21"/>
      <c r="AP306" s="21"/>
      <c r="AQ306" s="21"/>
      <c r="AR306" s="21"/>
      <c r="AS306" s="21"/>
      <c r="AT306" s="198"/>
      <c r="AU306" s="29"/>
      <c r="AV306" s="198"/>
      <c r="AW306" s="23"/>
      <c r="AX306" s="21"/>
      <c r="AY306" s="21"/>
      <c r="AZ306" s="21"/>
      <c r="BA306" s="21"/>
      <c r="BB306" s="20"/>
      <c r="BC306" s="23"/>
      <c r="BD306" s="198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8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0"/>
      <c r="R307" s="20"/>
      <c r="S307" s="20"/>
      <c r="T307" s="20"/>
      <c r="U307" s="23"/>
      <c r="V307" s="21"/>
      <c r="W307" s="21"/>
      <c r="X307" s="21"/>
      <c r="Y307" s="21"/>
      <c r="Z307" s="21"/>
      <c r="AA307" s="21"/>
      <c r="AB307" s="21"/>
      <c r="AC307" s="21"/>
      <c r="AD307" s="198"/>
      <c r="AE307" s="63"/>
      <c r="AF307" s="63"/>
      <c r="AG307" s="63"/>
      <c r="AH307" s="63"/>
      <c r="AI307" s="21"/>
      <c r="AJ307" s="21"/>
      <c r="AK307" s="21"/>
      <c r="AL307" s="198"/>
      <c r="AM307" s="63"/>
      <c r="AN307" s="63"/>
      <c r="AO307" s="21"/>
      <c r="AP307" s="21"/>
      <c r="AQ307" s="21"/>
      <c r="AR307" s="21"/>
      <c r="AS307" s="21"/>
      <c r="AT307" s="198"/>
      <c r="AU307" s="29"/>
      <c r="AV307" s="198"/>
      <c r="AW307" s="23"/>
      <c r="AX307" s="21"/>
      <c r="AY307" s="21"/>
      <c r="AZ307" s="21"/>
      <c r="BA307" s="21"/>
      <c r="BB307" s="20"/>
      <c r="BC307" s="23"/>
      <c r="BD307" s="198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46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198"/>
      <c r="AE308" s="63"/>
      <c r="AF308" s="63"/>
      <c r="AG308" s="63"/>
      <c r="AH308" s="63"/>
      <c r="AI308" s="21"/>
      <c r="AJ308" s="21"/>
      <c r="AK308" s="21"/>
      <c r="AL308" s="198"/>
      <c r="AM308" s="63"/>
      <c r="AN308" s="63"/>
      <c r="AO308" s="21"/>
      <c r="AP308" s="21"/>
      <c r="AQ308" s="21"/>
      <c r="AR308" s="21"/>
      <c r="AS308" s="21"/>
      <c r="AT308" s="198"/>
      <c r="AU308" s="29"/>
      <c r="AV308" s="198"/>
      <c r="AW308" s="23"/>
      <c r="AX308" s="21"/>
      <c r="AY308" s="21"/>
      <c r="AZ308" s="21"/>
      <c r="BA308" s="21"/>
      <c r="BB308" s="20"/>
      <c r="BC308" s="23"/>
      <c r="BD308" s="198"/>
      <c r="BE308" s="23"/>
      <c r="BF308" s="20"/>
      <c r="BG308" s="21"/>
      <c r="BH308" s="20"/>
      <c r="BI308" s="23"/>
      <c r="BJ308" s="23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58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98"/>
      <c r="AE309" s="63"/>
      <c r="AF309" s="63"/>
      <c r="AG309" s="63"/>
      <c r="AH309" s="20"/>
      <c r="AI309" s="21"/>
      <c r="AJ309" s="21"/>
      <c r="AK309" s="21"/>
      <c r="AL309" s="198"/>
      <c r="AM309" s="63"/>
      <c r="AN309" s="20"/>
      <c r="AO309" s="21"/>
      <c r="AP309" s="21"/>
      <c r="AQ309" s="21"/>
      <c r="AR309" s="21"/>
      <c r="AS309" s="21"/>
      <c r="AT309" s="198"/>
      <c r="AU309" s="23"/>
      <c r="AV309" s="198"/>
      <c r="AW309" s="23"/>
      <c r="AX309" s="21"/>
      <c r="AY309" s="21"/>
      <c r="AZ309" s="21"/>
      <c r="BA309" s="21"/>
      <c r="BB309" s="20"/>
      <c r="BC309" s="23"/>
      <c r="BD309" s="198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01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8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198"/>
      <c r="AE310" s="63"/>
      <c r="AF310" s="63"/>
      <c r="AG310" s="63"/>
      <c r="AH310" s="20"/>
      <c r="AI310" s="21"/>
      <c r="AJ310" s="21"/>
      <c r="AK310" s="21"/>
      <c r="AL310" s="198"/>
      <c r="AM310" s="63"/>
      <c r="AN310" s="20"/>
      <c r="AO310" s="21"/>
      <c r="AP310" s="21"/>
      <c r="AQ310" s="21"/>
      <c r="AR310" s="21"/>
      <c r="AS310" s="21"/>
      <c r="AT310" s="198"/>
      <c r="AU310" s="23"/>
      <c r="AV310" s="198"/>
      <c r="AW310" s="23"/>
      <c r="AX310" s="21"/>
      <c r="AY310" s="21"/>
      <c r="AZ310" s="21"/>
      <c r="BA310" s="21"/>
      <c r="BB310" s="20"/>
      <c r="BC310" s="23"/>
      <c r="BD310" s="198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1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198"/>
      <c r="AE311" s="63"/>
      <c r="AF311" s="63"/>
      <c r="AG311" s="63"/>
      <c r="AH311" s="20"/>
      <c r="AI311" s="21"/>
      <c r="AJ311" s="21"/>
      <c r="AK311" s="21"/>
      <c r="AL311" s="198"/>
      <c r="AM311" s="63"/>
      <c r="AN311" s="20"/>
      <c r="AO311" s="21"/>
      <c r="AP311" s="21"/>
      <c r="AQ311" s="21"/>
      <c r="AR311" s="21"/>
      <c r="AS311" s="21"/>
      <c r="AT311" s="198"/>
      <c r="AU311" s="23"/>
      <c r="AV311" s="198"/>
      <c r="AW311" s="23"/>
      <c r="AX311" s="21"/>
      <c r="AY311" s="21"/>
      <c r="AZ311" s="21"/>
      <c r="BA311" s="21"/>
      <c r="BB311" s="20"/>
      <c r="BC311" s="23"/>
      <c r="BD311" s="198"/>
      <c r="BE311" s="23"/>
      <c r="BF311" s="23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1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8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198"/>
      <c r="AE312" s="63"/>
      <c r="AF312" s="63"/>
      <c r="AG312" s="63"/>
      <c r="AH312" s="20"/>
      <c r="AI312" s="21"/>
      <c r="AJ312" s="21"/>
      <c r="AK312" s="21"/>
      <c r="AL312" s="198"/>
      <c r="AM312" s="63"/>
      <c r="AN312" s="20"/>
      <c r="AO312" s="21"/>
      <c r="AP312" s="21"/>
      <c r="AQ312" s="21"/>
      <c r="AR312" s="21"/>
      <c r="AS312" s="21"/>
      <c r="AT312" s="198"/>
      <c r="AU312" s="23"/>
      <c r="AV312" s="198"/>
      <c r="AW312" s="23"/>
      <c r="AX312" s="21"/>
      <c r="AY312" s="21"/>
      <c r="AZ312" s="21"/>
      <c r="BA312" s="21"/>
      <c r="BB312" s="20"/>
      <c r="BC312" s="23"/>
      <c r="BD312" s="198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47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8"/>
      <c r="O313" s="23"/>
      <c r="P313" s="23"/>
      <c r="Q313" s="23"/>
      <c r="R313" s="23"/>
      <c r="S313" s="23"/>
      <c r="T313" s="23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79"/>
      <c r="AM313" s="21"/>
      <c r="AN313" s="21"/>
      <c r="AO313" s="21"/>
      <c r="AP313" s="21"/>
      <c r="AQ313" s="21"/>
      <c r="AR313" s="21"/>
      <c r="AS313" s="21"/>
      <c r="AT313" s="179"/>
      <c r="AU313" s="21"/>
      <c r="AV313" s="179"/>
      <c r="AW313" s="21"/>
      <c r="AX313" s="21"/>
      <c r="AY313" s="21"/>
      <c r="AZ313" s="21"/>
      <c r="BA313" s="21"/>
      <c r="BB313" s="20"/>
      <c r="BC313" s="23"/>
      <c r="BD313" s="198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71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8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79"/>
      <c r="AM314" s="21"/>
      <c r="AN314" s="21"/>
      <c r="AO314" s="21"/>
      <c r="AP314" s="21"/>
      <c r="AQ314" s="21"/>
      <c r="AR314" s="21"/>
      <c r="AS314" s="21"/>
      <c r="AT314" s="179"/>
      <c r="AU314" s="21"/>
      <c r="AV314" s="179"/>
      <c r="AW314" s="21"/>
      <c r="AX314" s="21"/>
      <c r="AY314" s="21"/>
      <c r="AZ314" s="21"/>
      <c r="BA314" s="21"/>
      <c r="BB314" s="20"/>
      <c r="BC314" s="23"/>
      <c r="BD314" s="198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61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8"/>
      <c r="O315" s="28"/>
      <c r="P315" s="18"/>
      <c r="Q315" s="28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79"/>
      <c r="AM315" s="21"/>
      <c r="AN315" s="21"/>
      <c r="AO315" s="21"/>
      <c r="AP315" s="21"/>
      <c r="AQ315" s="21"/>
      <c r="AR315" s="21"/>
      <c r="AS315" s="21"/>
      <c r="AT315" s="179"/>
      <c r="AU315" s="21"/>
      <c r="AV315" s="179"/>
      <c r="AW315" s="21"/>
      <c r="AX315" s="21"/>
      <c r="AY315" s="21"/>
      <c r="AZ315" s="21"/>
      <c r="BA315" s="21"/>
      <c r="BB315" s="20"/>
      <c r="BC315" s="23"/>
      <c r="BD315" s="198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04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79"/>
      <c r="AM316" s="21"/>
      <c r="AN316" s="21"/>
      <c r="AO316" s="21"/>
      <c r="AP316" s="21"/>
      <c r="AQ316" s="21"/>
      <c r="AR316" s="21"/>
      <c r="AS316" s="21"/>
      <c r="AT316" s="179"/>
      <c r="AU316" s="21"/>
      <c r="AV316" s="179"/>
      <c r="AW316" s="21"/>
      <c r="AX316" s="21"/>
      <c r="AY316" s="21"/>
      <c r="AZ316" s="21"/>
      <c r="BA316" s="21"/>
      <c r="BB316" s="20"/>
      <c r="BC316" s="23"/>
      <c r="BD316" s="198"/>
      <c r="BE316" s="20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04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8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79"/>
      <c r="AM317" s="21"/>
      <c r="AN317" s="21"/>
      <c r="AO317" s="21"/>
      <c r="AP317" s="21"/>
      <c r="AQ317" s="21"/>
      <c r="AR317" s="21"/>
      <c r="AS317" s="21"/>
      <c r="AT317" s="179"/>
      <c r="AU317" s="21"/>
      <c r="AV317" s="179"/>
      <c r="AW317" s="21"/>
      <c r="AX317" s="21"/>
      <c r="AY317" s="21"/>
      <c r="AZ317" s="21"/>
      <c r="BA317" s="21"/>
      <c r="BB317" s="20"/>
      <c r="BC317" s="23"/>
      <c r="BD317" s="198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04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8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79"/>
      <c r="AM318" s="21"/>
      <c r="AN318" s="21"/>
      <c r="AO318" s="21"/>
      <c r="AP318" s="21"/>
      <c r="AQ318" s="21"/>
      <c r="AR318" s="21"/>
      <c r="AS318" s="21"/>
      <c r="AT318" s="179"/>
      <c r="AU318" s="21"/>
      <c r="AV318" s="179"/>
      <c r="AW318" s="21"/>
      <c r="AX318" s="21"/>
      <c r="AY318" s="21"/>
      <c r="AZ318" s="21"/>
      <c r="BA318" s="21"/>
      <c r="BB318" s="20"/>
      <c r="BC318" s="23"/>
      <c r="BD318" s="198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83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79"/>
      <c r="AM319" s="21"/>
      <c r="AN319" s="21"/>
      <c r="AO319" s="21"/>
      <c r="AP319" s="21"/>
      <c r="AQ319" s="21"/>
      <c r="AR319" s="21"/>
      <c r="AS319" s="21"/>
      <c r="AT319" s="179"/>
      <c r="AU319" s="21"/>
      <c r="AV319" s="179"/>
      <c r="AW319" s="21"/>
      <c r="AX319" s="21"/>
      <c r="AY319" s="21"/>
      <c r="AZ319" s="21"/>
      <c r="BA319" s="21"/>
      <c r="BB319" s="20"/>
      <c r="BC319" s="23"/>
      <c r="BD319" s="198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3"/>
      <c r="AJ320" s="23"/>
      <c r="AK320" s="21"/>
      <c r="AL320" s="198"/>
      <c r="AM320" s="23"/>
      <c r="AN320" s="23"/>
      <c r="AO320" s="21"/>
      <c r="AP320" s="21"/>
      <c r="AQ320" s="21"/>
      <c r="AR320" s="21"/>
      <c r="AS320" s="21"/>
      <c r="AT320" s="198"/>
      <c r="AU320" s="23"/>
      <c r="AV320" s="198"/>
      <c r="AW320" s="23"/>
      <c r="AX320" s="21"/>
      <c r="AY320" s="21"/>
      <c r="AZ320" s="21"/>
      <c r="BA320" s="21"/>
      <c r="BB320" s="20"/>
      <c r="BC320" s="23"/>
      <c r="BD320" s="198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1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79"/>
      <c r="AM321" s="21"/>
      <c r="AN321" s="21"/>
      <c r="AO321" s="21"/>
      <c r="AP321" s="21"/>
      <c r="AQ321" s="21"/>
      <c r="AR321" s="21"/>
      <c r="AS321" s="21"/>
      <c r="AT321" s="179"/>
      <c r="AU321" s="21"/>
      <c r="AV321" s="179"/>
      <c r="AW321" s="21"/>
      <c r="AX321" s="21"/>
      <c r="AY321" s="21"/>
      <c r="AZ321" s="21"/>
      <c r="BA321" s="21"/>
      <c r="BB321" s="20"/>
      <c r="BC321" s="23"/>
      <c r="BD321" s="198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14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8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79"/>
      <c r="AM322" s="21"/>
      <c r="AN322" s="21"/>
      <c r="AO322" s="21"/>
      <c r="AP322" s="21"/>
      <c r="AQ322" s="21"/>
      <c r="AR322" s="21"/>
      <c r="AS322" s="21"/>
      <c r="AT322" s="179"/>
      <c r="AU322" s="21"/>
      <c r="AV322" s="179"/>
      <c r="AW322" s="21"/>
      <c r="AX322" s="21"/>
      <c r="AY322" s="21"/>
      <c r="AZ322" s="21"/>
      <c r="BA322" s="21"/>
      <c r="BB322" s="20"/>
      <c r="BC322" s="23"/>
      <c r="BD322" s="198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1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8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79"/>
      <c r="AM323" s="21"/>
      <c r="AN323" s="21"/>
      <c r="AO323" s="21"/>
      <c r="AP323" s="21"/>
      <c r="AQ323" s="21"/>
      <c r="AR323" s="21"/>
      <c r="AS323" s="21"/>
      <c r="AT323" s="179"/>
      <c r="AU323" s="21"/>
      <c r="AV323" s="179"/>
      <c r="AW323" s="21"/>
      <c r="AX323" s="21"/>
      <c r="AY323" s="21"/>
      <c r="AZ323" s="21"/>
      <c r="BA323" s="21"/>
      <c r="BB323" s="20"/>
      <c r="BC323" s="23"/>
      <c r="BD323" s="198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1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8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79"/>
      <c r="AM324" s="21"/>
      <c r="AN324" s="21"/>
      <c r="AO324" s="21"/>
      <c r="AP324" s="21"/>
      <c r="AQ324" s="21"/>
      <c r="AR324" s="21"/>
      <c r="AS324" s="21"/>
      <c r="AT324" s="179"/>
      <c r="AU324" s="21"/>
      <c r="AV324" s="179"/>
      <c r="AW324" s="21"/>
      <c r="AX324" s="21"/>
      <c r="AY324" s="21"/>
      <c r="AZ324" s="21"/>
      <c r="BA324" s="21"/>
      <c r="BB324" s="20"/>
      <c r="BC324" s="23"/>
      <c r="BD324" s="198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1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8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79"/>
      <c r="AM325" s="21"/>
      <c r="AN325" s="21"/>
      <c r="AO325" s="21"/>
      <c r="AP325" s="21"/>
      <c r="AQ325" s="21"/>
      <c r="AR325" s="21"/>
      <c r="AS325" s="21"/>
      <c r="AT325" s="179"/>
      <c r="AU325" s="21"/>
      <c r="AV325" s="179"/>
      <c r="AW325" s="21"/>
      <c r="AX325" s="21"/>
      <c r="AY325" s="21"/>
      <c r="AZ325" s="21"/>
      <c r="BA325" s="21"/>
      <c r="BB325" s="20"/>
      <c r="BC325" s="23"/>
      <c r="BD325" s="198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4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79"/>
      <c r="AM326" s="21"/>
      <c r="AN326" s="21"/>
      <c r="AO326" s="21"/>
      <c r="AP326" s="21"/>
      <c r="AQ326" s="21"/>
      <c r="AR326" s="21"/>
      <c r="AS326" s="21"/>
      <c r="AT326" s="179"/>
      <c r="AU326" s="21"/>
      <c r="AV326" s="179"/>
      <c r="AW326" s="21"/>
      <c r="AX326" s="21"/>
      <c r="AY326" s="21"/>
      <c r="AZ326" s="21"/>
      <c r="BA326" s="21"/>
      <c r="BB326" s="20"/>
      <c r="BC326" s="23"/>
      <c r="BD326" s="198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04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8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79"/>
      <c r="AM327" s="21"/>
      <c r="AN327" s="21"/>
      <c r="AO327" s="21"/>
      <c r="AP327" s="21"/>
      <c r="AQ327" s="21"/>
      <c r="AR327" s="21"/>
      <c r="AS327" s="21"/>
      <c r="AT327" s="179"/>
      <c r="AU327" s="21"/>
      <c r="AV327" s="179"/>
      <c r="AW327" s="21"/>
      <c r="AX327" s="21"/>
      <c r="AY327" s="21"/>
      <c r="AZ327" s="21"/>
      <c r="BA327" s="21"/>
      <c r="BB327" s="20"/>
      <c r="BC327" s="23"/>
      <c r="BD327" s="198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16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0"/>
      <c r="AK328" s="63"/>
      <c r="AL328" s="179"/>
      <c r="AM328" s="21"/>
      <c r="AN328" s="21"/>
      <c r="AO328" s="21"/>
      <c r="AP328" s="21"/>
      <c r="AQ328" s="21"/>
      <c r="AR328" s="21"/>
      <c r="AS328" s="21"/>
      <c r="AT328" s="179"/>
      <c r="AU328" s="21"/>
      <c r="AV328" s="179"/>
      <c r="AW328" s="21"/>
      <c r="AX328" s="21"/>
      <c r="AY328" s="21"/>
      <c r="AZ328" s="21"/>
      <c r="BA328" s="21"/>
      <c r="BB328" s="20"/>
      <c r="BC328" s="63"/>
      <c r="BD328" s="198"/>
      <c r="BE328" s="6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8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63"/>
      <c r="P329" s="63"/>
      <c r="Q329" s="63"/>
      <c r="R329" s="63"/>
      <c r="S329" s="63"/>
      <c r="T329" s="63"/>
      <c r="U329" s="6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79"/>
      <c r="AM329" s="21"/>
      <c r="AN329" s="21"/>
      <c r="AO329" s="21"/>
      <c r="AP329" s="21"/>
      <c r="AQ329" s="21"/>
      <c r="AR329" s="21"/>
      <c r="AS329" s="21"/>
      <c r="AT329" s="179"/>
      <c r="AU329" s="21"/>
      <c r="AV329" s="179"/>
      <c r="AW329" s="21"/>
      <c r="AX329" s="21"/>
      <c r="AY329" s="21"/>
      <c r="AZ329" s="21"/>
      <c r="BA329" s="21"/>
      <c r="BB329" s="20"/>
      <c r="BC329" s="23"/>
      <c r="BD329" s="198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1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63"/>
      <c r="P330" s="63"/>
      <c r="Q330" s="63"/>
      <c r="R330" s="63"/>
      <c r="S330" s="63"/>
      <c r="T330" s="63"/>
      <c r="U330" s="6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79"/>
      <c r="AM330" s="21"/>
      <c r="AN330" s="21"/>
      <c r="AO330" s="21"/>
      <c r="AP330" s="21"/>
      <c r="AQ330" s="21"/>
      <c r="AR330" s="21"/>
      <c r="AS330" s="21"/>
      <c r="AT330" s="179"/>
      <c r="AU330" s="21"/>
      <c r="AV330" s="179"/>
      <c r="AW330" s="21"/>
      <c r="AX330" s="21"/>
      <c r="AY330" s="21"/>
      <c r="AZ330" s="21"/>
      <c r="BA330" s="21"/>
      <c r="BB330" s="20"/>
      <c r="BC330" s="23"/>
      <c r="BD330" s="198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6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198"/>
      <c r="AM331" s="23"/>
      <c r="AN331" s="23"/>
      <c r="AO331" s="21"/>
      <c r="AP331" s="21"/>
      <c r="AQ331" s="21"/>
      <c r="AR331" s="21"/>
      <c r="AS331" s="21"/>
      <c r="AT331" s="198"/>
      <c r="AU331" s="29"/>
      <c r="AV331" s="198"/>
      <c r="AW331" s="23"/>
      <c r="AX331" s="21"/>
      <c r="AY331" s="21"/>
      <c r="AZ331" s="21"/>
      <c r="BA331" s="21"/>
      <c r="BB331" s="20"/>
      <c r="BC331" s="23"/>
      <c r="BD331" s="198"/>
      <c r="BE331" s="23"/>
      <c r="BF331" s="23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53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198"/>
      <c r="AM332" s="23"/>
      <c r="AN332" s="23"/>
      <c r="AO332" s="21"/>
      <c r="AP332" s="21"/>
      <c r="AQ332" s="21"/>
      <c r="AR332" s="21"/>
      <c r="AS332" s="21"/>
      <c r="AT332" s="198"/>
      <c r="AU332" s="29"/>
      <c r="AV332" s="198"/>
      <c r="AW332" s="23"/>
      <c r="AX332" s="21"/>
      <c r="AY332" s="21"/>
      <c r="AZ332" s="21"/>
      <c r="BA332" s="21"/>
      <c r="BB332" s="20"/>
      <c r="BC332" s="23"/>
      <c r="BD332" s="198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64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8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198"/>
      <c r="AM333" s="23"/>
      <c r="AN333" s="23"/>
      <c r="AO333" s="21"/>
      <c r="AP333" s="21"/>
      <c r="AQ333" s="21"/>
      <c r="AR333" s="21"/>
      <c r="AS333" s="21"/>
      <c r="AT333" s="198"/>
      <c r="AU333" s="29"/>
      <c r="AV333" s="198"/>
      <c r="AW333" s="23"/>
      <c r="AX333" s="21"/>
      <c r="AY333" s="21"/>
      <c r="AZ333" s="21"/>
      <c r="BA333" s="21"/>
      <c r="BB333" s="20"/>
      <c r="BC333" s="23"/>
      <c r="BD333" s="198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38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9"/>
      <c r="AJ334" s="29"/>
      <c r="AK334" s="21"/>
      <c r="AL334" s="198"/>
      <c r="AM334" s="29"/>
      <c r="AN334" s="29"/>
      <c r="AO334" s="21"/>
      <c r="AP334" s="21"/>
      <c r="AQ334" s="21"/>
      <c r="AR334" s="21"/>
      <c r="AS334" s="21"/>
      <c r="AT334" s="198"/>
      <c r="AU334" s="29"/>
      <c r="AV334" s="198"/>
      <c r="AW334" s="29"/>
      <c r="AX334" s="21"/>
      <c r="AY334" s="21"/>
      <c r="AZ334" s="21"/>
      <c r="BA334" s="21"/>
      <c r="BB334" s="20"/>
      <c r="BC334" s="23"/>
      <c r="BD334" s="198"/>
      <c r="BE334" s="29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21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3"/>
      <c r="AJ335" s="23"/>
      <c r="AK335" s="21"/>
      <c r="AL335" s="198"/>
      <c r="AM335" s="23"/>
      <c r="AN335" s="23"/>
      <c r="AO335" s="21"/>
      <c r="AP335" s="21"/>
      <c r="AQ335" s="21"/>
      <c r="AR335" s="21"/>
      <c r="AS335" s="21"/>
      <c r="AT335" s="198"/>
      <c r="AU335" s="23"/>
      <c r="AV335" s="198"/>
      <c r="AW335" s="23"/>
      <c r="AX335" s="21"/>
      <c r="AY335" s="21"/>
      <c r="AZ335" s="21"/>
      <c r="BA335" s="21"/>
      <c r="BB335" s="20"/>
      <c r="BC335" s="23"/>
      <c r="BD335" s="198"/>
      <c r="BE335" s="23"/>
      <c r="BF335" s="23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21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3"/>
      <c r="AJ336" s="23"/>
      <c r="AK336" s="21"/>
      <c r="AL336" s="198"/>
      <c r="AM336" s="23"/>
      <c r="AN336" s="23"/>
      <c r="AO336" s="21"/>
      <c r="AP336" s="21"/>
      <c r="AQ336" s="21"/>
      <c r="AR336" s="21"/>
      <c r="AS336" s="21"/>
      <c r="AT336" s="198"/>
      <c r="AU336" s="23"/>
      <c r="AV336" s="198"/>
      <c r="AW336" s="23"/>
      <c r="AX336" s="21"/>
      <c r="AY336" s="21"/>
      <c r="AZ336" s="21"/>
      <c r="BA336" s="21"/>
      <c r="BB336" s="20"/>
      <c r="BC336" s="23"/>
      <c r="BD336" s="198"/>
      <c r="BE336" s="23"/>
      <c r="BF336" s="23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2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198"/>
      <c r="AM337" s="23"/>
      <c r="AN337" s="23"/>
      <c r="AO337" s="21"/>
      <c r="AP337" s="21"/>
      <c r="AQ337" s="21"/>
      <c r="AR337" s="21"/>
      <c r="AS337" s="21"/>
      <c r="AT337" s="198"/>
      <c r="AU337" s="23"/>
      <c r="AV337" s="198"/>
      <c r="AW337" s="23"/>
      <c r="AX337" s="21"/>
      <c r="AY337" s="21"/>
      <c r="AZ337" s="21"/>
      <c r="BA337" s="21"/>
      <c r="BB337" s="20"/>
      <c r="BC337" s="23"/>
      <c r="BD337" s="198"/>
      <c r="BE337" s="23"/>
      <c r="BF337" s="23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21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3"/>
      <c r="AJ338" s="23"/>
      <c r="AK338" s="21"/>
      <c r="AL338" s="198"/>
      <c r="AM338" s="23"/>
      <c r="AN338" s="23"/>
      <c r="AO338" s="21"/>
      <c r="AP338" s="21"/>
      <c r="AQ338" s="21"/>
      <c r="AR338" s="21"/>
      <c r="AS338" s="21"/>
      <c r="AT338" s="198"/>
      <c r="AU338" s="23"/>
      <c r="AV338" s="198"/>
      <c r="AW338" s="23"/>
      <c r="AX338" s="21"/>
      <c r="AY338" s="21"/>
      <c r="AZ338" s="21"/>
      <c r="BA338" s="21"/>
      <c r="BB338" s="20"/>
      <c r="BC338" s="23"/>
      <c r="BD338" s="198"/>
      <c r="BE338" s="23"/>
      <c r="BF338" s="23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21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198"/>
      <c r="AM339" s="23"/>
      <c r="AN339" s="23"/>
      <c r="AO339" s="21"/>
      <c r="AP339" s="21"/>
      <c r="AQ339" s="21"/>
      <c r="AR339" s="21"/>
      <c r="AS339" s="21"/>
      <c r="AT339" s="198"/>
      <c r="AU339" s="23"/>
      <c r="AV339" s="198"/>
      <c r="AW339" s="23"/>
      <c r="AX339" s="21"/>
      <c r="AY339" s="21"/>
      <c r="AZ339" s="21"/>
      <c r="BA339" s="21"/>
      <c r="BB339" s="20"/>
      <c r="BC339" s="23"/>
      <c r="BD339" s="198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79"/>
      <c r="AM340" s="21"/>
      <c r="AN340" s="21"/>
      <c r="AO340" s="21"/>
      <c r="AP340" s="21"/>
      <c r="AQ340" s="21"/>
      <c r="AR340" s="21"/>
      <c r="AS340" s="21"/>
      <c r="AT340" s="179"/>
      <c r="AU340" s="21"/>
      <c r="AV340" s="179"/>
      <c r="AW340" s="21"/>
      <c r="AX340" s="21"/>
      <c r="AY340" s="21"/>
      <c r="AZ340" s="21"/>
      <c r="BA340" s="21"/>
      <c r="BB340" s="20"/>
      <c r="BC340" s="23"/>
      <c r="BD340" s="198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6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8"/>
      <c r="O341" s="63"/>
      <c r="P341" s="63"/>
      <c r="Q341" s="63"/>
      <c r="R341" s="63"/>
      <c r="S341" s="63"/>
      <c r="T341" s="63"/>
      <c r="U341" s="6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79"/>
      <c r="AM341" s="21"/>
      <c r="AN341" s="21"/>
      <c r="AO341" s="21"/>
      <c r="AP341" s="21"/>
      <c r="AQ341" s="21"/>
      <c r="AR341" s="21"/>
      <c r="AS341" s="21"/>
      <c r="AT341" s="179"/>
      <c r="AU341" s="21"/>
      <c r="AV341" s="179"/>
      <c r="AW341" s="21"/>
      <c r="AX341" s="21"/>
      <c r="AY341" s="21"/>
      <c r="AZ341" s="21"/>
      <c r="BA341" s="21"/>
      <c r="BB341" s="20"/>
      <c r="BC341" s="23"/>
      <c r="BD341" s="198"/>
      <c r="BE341" s="2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79"/>
      <c r="AM342" s="21"/>
      <c r="AN342" s="21"/>
      <c r="AO342" s="21"/>
      <c r="AP342" s="21"/>
      <c r="AQ342" s="21"/>
      <c r="AR342" s="21"/>
      <c r="AS342" s="21"/>
      <c r="AT342" s="179"/>
      <c r="AU342" s="21"/>
      <c r="AV342" s="179"/>
      <c r="AW342" s="21"/>
      <c r="AX342" s="21"/>
      <c r="AY342" s="21"/>
      <c r="AZ342" s="21"/>
      <c r="BA342" s="21"/>
      <c r="BB342" s="20"/>
      <c r="BC342" s="23"/>
      <c r="BD342" s="198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9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71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198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1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198"/>
      <c r="O345" s="28"/>
      <c r="P345" s="18"/>
      <c r="Q345" s="28"/>
      <c r="R345" s="28"/>
      <c r="S345" s="28"/>
      <c r="T345" s="28"/>
      <c r="U345" s="28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8"/>
      <c r="AM345" s="23"/>
      <c r="AN345" s="23"/>
      <c r="AO345" s="21"/>
      <c r="AP345" s="21"/>
      <c r="AQ345" s="21"/>
      <c r="AR345" s="21"/>
      <c r="AS345" s="21"/>
      <c r="AT345" s="198"/>
      <c r="AU345" s="23"/>
      <c r="AV345" s="198"/>
      <c r="AW345" s="23"/>
      <c r="AX345" s="21"/>
      <c r="AY345" s="21"/>
      <c r="AZ345" s="21"/>
      <c r="BA345" s="21"/>
      <c r="BB345" s="20"/>
      <c r="BC345" s="23"/>
      <c r="BD345" s="198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8"/>
      <c r="AM346" s="23"/>
      <c r="AN346" s="23"/>
      <c r="AO346" s="21"/>
      <c r="AP346" s="21"/>
      <c r="AQ346" s="21"/>
      <c r="AR346" s="21"/>
      <c r="AS346" s="21"/>
      <c r="AT346" s="198"/>
      <c r="AU346" s="23"/>
      <c r="AV346" s="198"/>
      <c r="AW346" s="23"/>
      <c r="AX346" s="21"/>
      <c r="AY346" s="21"/>
      <c r="AZ346" s="21"/>
      <c r="BA346" s="21"/>
      <c r="BB346" s="20"/>
      <c r="BC346" s="23"/>
      <c r="BD346" s="198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0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8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3"/>
      <c r="AJ347" s="23"/>
      <c r="AK347" s="21"/>
      <c r="AL347" s="198"/>
      <c r="AM347" s="23"/>
      <c r="AN347" s="23"/>
      <c r="AO347" s="21"/>
      <c r="AP347" s="21"/>
      <c r="AQ347" s="21"/>
      <c r="AR347" s="21"/>
      <c r="AS347" s="21"/>
      <c r="AT347" s="198"/>
      <c r="AU347" s="23"/>
      <c r="AV347" s="198"/>
      <c r="AW347" s="23"/>
      <c r="AX347" s="21"/>
      <c r="AY347" s="21"/>
      <c r="AZ347" s="21"/>
      <c r="BA347" s="21"/>
      <c r="BB347" s="20"/>
      <c r="BC347" s="23"/>
      <c r="BD347" s="198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8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79"/>
      <c r="AM348" s="21"/>
      <c r="AN348" s="21"/>
      <c r="AO348" s="21"/>
      <c r="AP348" s="21"/>
      <c r="AQ348" s="21"/>
      <c r="AR348" s="21"/>
      <c r="AS348" s="21"/>
      <c r="AT348" s="179"/>
      <c r="AU348" s="21"/>
      <c r="AV348" s="179"/>
      <c r="AW348" s="21"/>
      <c r="AX348" s="21"/>
      <c r="AY348" s="21"/>
      <c r="AZ348" s="21"/>
      <c r="BA348" s="21"/>
      <c r="BB348" s="20"/>
      <c r="BC348" s="23"/>
      <c r="BD348" s="198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8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8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79"/>
      <c r="AM349" s="21"/>
      <c r="AN349" s="21"/>
      <c r="AO349" s="21"/>
      <c r="AP349" s="21"/>
      <c r="AQ349" s="21"/>
      <c r="AR349" s="21"/>
      <c r="AS349" s="21"/>
      <c r="AT349" s="179"/>
      <c r="AU349" s="21"/>
      <c r="AV349" s="179"/>
      <c r="AW349" s="21"/>
      <c r="AX349" s="21"/>
      <c r="AY349" s="21"/>
      <c r="AZ349" s="21"/>
      <c r="BA349" s="21"/>
      <c r="BB349" s="20"/>
      <c r="BC349" s="23"/>
      <c r="BD349" s="198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4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8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79"/>
      <c r="AM350" s="21"/>
      <c r="AN350" s="21"/>
      <c r="AO350" s="21"/>
      <c r="AP350" s="21"/>
      <c r="AQ350" s="21"/>
      <c r="AR350" s="21"/>
      <c r="AS350" s="21"/>
      <c r="AT350" s="179"/>
      <c r="AU350" s="21"/>
      <c r="AV350" s="179"/>
      <c r="AW350" s="21"/>
      <c r="AX350" s="21"/>
      <c r="AY350" s="21"/>
      <c r="AZ350" s="21"/>
      <c r="BA350" s="21"/>
      <c r="BB350" s="20"/>
      <c r="BC350" s="23"/>
      <c r="BD350" s="198"/>
      <c r="BE350" s="23"/>
      <c r="BF350" s="20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61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79"/>
      <c r="AM351" s="21"/>
      <c r="AN351" s="21"/>
      <c r="AO351" s="21"/>
      <c r="AP351" s="21"/>
      <c r="AQ351" s="21"/>
      <c r="AR351" s="21"/>
      <c r="AS351" s="21"/>
      <c r="AT351" s="179"/>
      <c r="AU351" s="21"/>
      <c r="AV351" s="179"/>
      <c r="AW351" s="21"/>
      <c r="AX351" s="21"/>
      <c r="AY351" s="21"/>
      <c r="AZ351" s="21"/>
      <c r="BA351" s="21"/>
      <c r="BB351" s="20"/>
      <c r="BC351" s="23"/>
      <c r="BD351" s="198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9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79"/>
      <c r="AM352" s="21"/>
      <c r="AN352" s="21"/>
      <c r="AO352" s="21"/>
      <c r="AP352" s="21"/>
      <c r="AQ352" s="21"/>
      <c r="AR352" s="21"/>
      <c r="AS352" s="21"/>
      <c r="AT352" s="179"/>
      <c r="AU352" s="21"/>
      <c r="AV352" s="179"/>
      <c r="AW352" s="21"/>
      <c r="AX352" s="21"/>
      <c r="AY352" s="21"/>
      <c r="AZ352" s="21"/>
      <c r="BA352" s="21"/>
      <c r="BB352" s="20"/>
      <c r="BC352" s="23"/>
      <c r="BD352" s="198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8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79"/>
      <c r="AM353" s="21"/>
      <c r="AN353" s="21"/>
      <c r="AO353" s="21"/>
      <c r="AP353" s="21"/>
      <c r="AQ353" s="21"/>
      <c r="AR353" s="21"/>
      <c r="AS353" s="21"/>
      <c r="AT353" s="179"/>
      <c r="AU353" s="21"/>
      <c r="AV353" s="179"/>
      <c r="AW353" s="21"/>
      <c r="AX353" s="21"/>
      <c r="AY353" s="21"/>
      <c r="AZ353" s="21"/>
      <c r="BA353" s="21"/>
      <c r="BB353" s="20"/>
      <c r="BC353" s="23"/>
      <c r="BD353" s="198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9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8"/>
      <c r="O354" s="23"/>
      <c r="P354" s="23"/>
      <c r="Q354" s="23"/>
      <c r="R354" s="23"/>
      <c r="S354" s="23"/>
      <c r="T354" s="23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79"/>
      <c r="AM354" s="21"/>
      <c r="AN354" s="21"/>
      <c r="AO354" s="21"/>
      <c r="AP354" s="21"/>
      <c r="AQ354" s="21"/>
      <c r="AR354" s="21"/>
      <c r="AS354" s="21"/>
      <c r="AT354" s="179"/>
      <c r="AU354" s="21"/>
      <c r="AV354" s="179"/>
      <c r="AW354" s="21"/>
      <c r="AX354" s="21"/>
      <c r="AY354" s="21"/>
      <c r="AZ354" s="21"/>
      <c r="BA354" s="21"/>
      <c r="BB354" s="20"/>
      <c r="BC354" s="23"/>
      <c r="BD354" s="198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8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79"/>
      <c r="AM355" s="21"/>
      <c r="AN355" s="21"/>
      <c r="AO355" s="21"/>
      <c r="AP355" s="21"/>
      <c r="AQ355" s="21"/>
      <c r="AR355" s="21"/>
      <c r="AS355" s="21"/>
      <c r="AT355" s="179"/>
      <c r="AU355" s="21"/>
      <c r="AV355" s="179"/>
      <c r="AW355" s="21"/>
      <c r="AX355" s="21"/>
      <c r="AY355" s="21"/>
      <c r="AZ355" s="21"/>
      <c r="BA355" s="21"/>
      <c r="BB355" s="20"/>
      <c r="BC355" s="23"/>
      <c r="BD355" s="198"/>
      <c r="BE355" s="23"/>
      <c r="BF355" s="20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9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8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79"/>
      <c r="AM356" s="21"/>
      <c r="AN356" s="21"/>
      <c r="AO356" s="21"/>
      <c r="AP356" s="21"/>
      <c r="AQ356" s="21"/>
      <c r="AR356" s="21"/>
      <c r="AS356" s="21"/>
      <c r="AT356" s="179"/>
      <c r="AU356" s="21"/>
      <c r="AV356" s="179"/>
      <c r="AW356" s="21"/>
      <c r="AX356" s="21"/>
      <c r="AY356" s="21"/>
      <c r="AZ356" s="21"/>
      <c r="BA356" s="21"/>
      <c r="BB356" s="20"/>
      <c r="BC356" s="23"/>
      <c r="BD356" s="198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67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79"/>
      <c r="AM357" s="21"/>
      <c r="AN357" s="21"/>
      <c r="AO357" s="21"/>
      <c r="AP357" s="21"/>
      <c r="AQ357" s="21"/>
      <c r="AR357" s="21"/>
      <c r="AS357" s="21"/>
      <c r="AT357" s="179"/>
      <c r="AU357" s="21"/>
      <c r="AV357" s="179"/>
      <c r="AW357" s="21"/>
      <c r="AX357" s="21"/>
      <c r="AY357" s="21"/>
      <c r="AZ357" s="21"/>
      <c r="BA357" s="21"/>
      <c r="BB357" s="20"/>
      <c r="BC357" s="23"/>
      <c r="BD357" s="198"/>
      <c r="BE357" s="23"/>
      <c r="BF357" s="23"/>
      <c r="BG357" s="21"/>
      <c r="BH357" s="21"/>
      <c r="BI357" s="21"/>
      <c r="BJ357" s="20"/>
      <c r="BK357" s="23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5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79"/>
      <c r="AM358" s="21"/>
      <c r="AN358" s="21"/>
      <c r="AO358" s="21"/>
      <c r="AP358" s="21"/>
      <c r="AQ358" s="21"/>
      <c r="AR358" s="21"/>
      <c r="AS358" s="21"/>
      <c r="AT358" s="179"/>
      <c r="AU358" s="21"/>
      <c r="AV358" s="179"/>
      <c r="AW358" s="21"/>
      <c r="AX358" s="21"/>
      <c r="AY358" s="21"/>
      <c r="AZ358" s="21"/>
      <c r="BA358" s="21"/>
      <c r="BB358" s="20"/>
      <c r="BC358" s="23"/>
      <c r="BD358" s="198"/>
      <c r="BE358" s="63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4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79"/>
      <c r="AM359" s="21"/>
      <c r="AN359" s="21"/>
      <c r="AO359" s="21"/>
      <c r="AP359" s="21"/>
      <c r="AQ359" s="21"/>
      <c r="AR359" s="21"/>
      <c r="AS359" s="21"/>
      <c r="AT359" s="179"/>
      <c r="AU359" s="21"/>
      <c r="AV359" s="179"/>
      <c r="AW359" s="21"/>
      <c r="AX359" s="21"/>
      <c r="AY359" s="21"/>
      <c r="AZ359" s="21"/>
      <c r="BA359" s="21"/>
      <c r="BB359" s="20"/>
      <c r="BC359" s="23"/>
      <c r="BD359" s="198"/>
      <c r="BE359" s="63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79"/>
      <c r="AM360" s="21"/>
      <c r="AN360" s="21"/>
      <c r="AO360" s="21"/>
      <c r="AP360" s="21"/>
      <c r="AQ360" s="21"/>
      <c r="AR360" s="21"/>
      <c r="AS360" s="21"/>
      <c r="AT360" s="179"/>
      <c r="AU360" s="21"/>
      <c r="AV360" s="179"/>
      <c r="AW360" s="21"/>
      <c r="AX360" s="21"/>
      <c r="AY360" s="21"/>
      <c r="AZ360" s="21"/>
      <c r="BA360" s="21"/>
      <c r="BB360" s="20"/>
      <c r="BC360" s="20"/>
      <c r="BD360" s="20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79"/>
      <c r="AM361" s="21"/>
      <c r="AN361" s="21"/>
      <c r="AO361" s="21"/>
      <c r="AP361" s="21"/>
      <c r="AQ361" s="21"/>
      <c r="AR361" s="21"/>
      <c r="AS361" s="21"/>
      <c r="AT361" s="179"/>
      <c r="AU361" s="21"/>
      <c r="AV361" s="179"/>
      <c r="AW361" s="21"/>
      <c r="AX361" s="21"/>
      <c r="AY361" s="21"/>
      <c r="AZ361" s="21"/>
      <c r="BA361" s="21"/>
      <c r="BB361" s="20"/>
      <c r="BC361" s="23"/>
      <c r="BD361" s="198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20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79"/>
      <c r="AM362" s="21"/>
      <c r="AN362" s="21"/>
      <c r="AO362" s="21"/>
      <c r="AP362" s="21"/>
      <c r="AQ362" s="21"/>
      <c r="AR362" s="21"/>
      <c r="AS362" s="21"/>
      <c r="AT362" s="179"/>
      <c r="AU362" s="21"/>
      <c r="AV362" s="179"/>
      <c r="AW362" s="21"/>
      <c r="AX362" s="21"/>
      <c r="AY362" s="21"/>
      <c r="AZ362" s="21"/>
      <c r="BA362" s="21"/>
      <c r="BB362" s="20"/>
      <c r="BC362" s="23"/>
      <c r="BD362" s="198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20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79"/>
      <c r="AM363" s="21"/>
      <c r="AN363" s="21"/>
      <c r="AO363" s="21"/>
      <c r="AP363" s="21"/>
      <c r="AQ363" s="21"/>
      <c r="AR363" s="21"/>
      <c r="AS363" s="21"/>
      <c r="AT363" s="179"/>
      <c r="AU363" s="21"/>
      <c r="AV363" s="179"/>
      <c r="AW363" s="21"/>
      <c r="AX363" s="21"/>
      <c r="AY363" s="21"/>
      <c r="AZ363" s="21"/>
      <c r="BA363" s="21"/>
      <c r="BB363" s="20"/>
      <c r="BC363" s="23"/>
      <c r="BD363" s="198"/>
      <c r="BE363" s="20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20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79"/>
      <c r="AM364" s="21"/>
      <c r="AN364" s="21"/>
      <c r="AO364" s="21"/>
      <c r="AP364" s="21"/>
      <c r="AQ364" s="21"/>
      <c r="AR364" s="21"/>
      <c r="AS364" s="21"/>
      <c r="AT364" s="179"/>
      <c r="AU364" s="21"/>
      <c r="AV364" s="179"/>
      <c r="AW364" s="21"/>
      <c r="AX364" s="21"/>
      <c r="AY364" s="21"/>
      <c r="AZ364" s="21"/>
      <c r="BA364" s="21"/>
      <c r="BB364" s="20"/>
      <c r="BC364" s="23"/>
      <c r="BD364" s="198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9"/>
      <c r="AJ365" s="29"/>
      <c r="AK365" s="21"/>
      <c r="AL365" s="198"/>
      <c r="AM365" s="29"/>
      <c r="AN365" s="29"/>
      <c r="AO365" s="21"/>
      <c r="AP365" s="21"/>
      <c r="AQ365" s="21"/>
      <c r="AR365" s="21"/>
      <c r="AS365" s="21"/>
      <c r="AT365" s="198"/>
      <c r="AU365" s="29"/>
      <c r="AV365" s="198"/>
      <c r="AW365" s="29"/>
      <c r="AX365" s="21"/>
      <c r="AY365" s="21"/>
      <c r="AZ365" s="21"/>
      <c r="BA365" s="21"/>
      <c r="BB365" s="20"/>
      <c r="BC365" s="23"/>
      <c r="BD365" s="198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4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9"/>
      <c r="AJ366" s="29"/>
      <c r="AK366" s="21"/>
      <c r="AL366" s="198"/>
      <c r="AM366" s="29"/>
      <c r="AN366" s="29"/>
      <c r="AO366" s="21"/>
      <c r="AP366" s="21"/>
      <c r="AQ366" s="21"/>
      <c r="AR366" s="21"/>
      <c r="AS366" s="21"/>
      <c r="AT366" s="198"/>
      <c r="AU366" s="29"/>
      <c r="AV366" s="198"/>
      <c r="AW366" s="29"/>
      <c r="AX366" s="21"/>
      <c r="AY366" s="21"/>
      <c r="AZ366" s="21"/>
      <c r="BA366" s="21"/>
      <c r="BB366" s="20"/>
      <c r="BC366" s="23"/>
      <c r="BD366" s="198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9"/>
      <c r="AJ367" s="29"/>
      <c r="AK367" s="21"/>
      <c r="AL367" s="198"/>
      <c r="AM367" s="29"/>
      <c r="AN367" s="29"/>
      <c r="AO367" s="21"/>
      <c r="AP367" s="21"/>
      <c r="AQ367" s="21"/>
      <c r="AR367" s="21"/>
      <c r="AS367" s="21"/>
      <c r="AT367" s="198"/>
      <c r="AU367" s="29"/>
      <c r="AV367" s="198"/>
      <c r="AW367" s="29"/>
      <c r="AX367" s="21"/>
      <c r="AY367" s="21"/>
      <c r="AZ367" s="21"/>
      <c r="BA367" s="21"/>
      <c r="BB367" s="20"/>
      <c r="BC367" s="23"/>
      <c r="BD367" s="198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4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9"/>
      <c r="AJ368" s="29"/>
      <c r="AK368" s="21"/>
      <c r="AL368" s="198"/>
      <c r="AM368" s="29"/>
      <c r="AN368" s="29"/>
      <c r="AO368" s="21"/>
      <c r="AP368" s="21"/>
      <c r="AQ368" s="21"/>
      <c r="AR368" s="21"/>
      <c r="AS368" s="21"/>
      <c r="AT368" s="198"/>
      <c r="AU368" s="29"/>
      <c r="AV368" s="198"/>
      <c r="AW368" s="29"/>
      <c r="AX368" s="21"/>
      <c r="AY368" s="21"/>
      <c r="AZ368" s="21"/>
      <c r="BA368" s="21"/>
      <c r="BB368" s="20"/>
      <c r="BC368" s="23"/>
      <c r="BD368" s="198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9"/>
      <c r="AJ369" s="29"/>
      <c r="AK369" s="21"/>
      <c r="AL369" s="198"/>
      <c r="AM369" s="29"/>
      <c r="AN369" s="29"/>
      <c r="AO369" s="21"/>
      <c r="AP369" s="21"/>
      <c r="AQ369" s="21"/>
      <c r="AR369" s="21"/>
      <c r="AS369" s="21"/>
      <c r="AT369" s="198"/>
      <c r="AU369" s="29"/>
      <c r="AV369" s="198"/>
      <c r="AW369" s="29"/>
      <c r="AX369" s="21"/>
      <c r="AY369" s="21"/>
      <c r="AZ369" s="21"/>
      <c r="BA369" s="21"/>
      <c r="BB369" s="20"/>
      <c r="BC369" s="23"/>
      <c r="BD369" s="198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4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0"/>
      <c r="AI370" s="29"/>
      <c r="AJ370" s="29"/>
      <c r="AK370" s="21"/>
      <c r="AL370" s="198"/>
      <c r="AM370" s="29"/>
      <c r="AN370" s="29"/>
      <c r="AO370" s="21"/>
      <c r="AP370" s="21"/>
      <c r="AQ370" s="21"/>
      <c r="AR370" s="21"/>
      <c r="AS370" s="21"/>
      <c r="AT370" s="198"/>
      <c r="AU370" s="29"/>
      <c r="AV370" s="198"/>
      <c r="AW370" s="29"/>
      <c r="AX370" s="21"/>
      <c r="AY370" s="21"/>
      <c r="AZ370" s="21"/>
      <c r="BA370" s="21"/>
      <c r="BB370" s="20"/>
      <c r="BC370" s="23"/>
      <c r="BD370" s="198"/>
      <c r="BE370" s="29"/>
      <c r="BF370" s="29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79"/>
      <c r="AM371" s="21"/>
      <c r="AN371" s="21"/>
      <c r="AO371" s="21"/>
      <c r="AP371" s="21"/>
      <c r="AQ371" s="21"/>
      <c r="AR371" s="21"/>
      <c r="AS371" s="21"/>
      <c r="AT371" s="179"/>
      <c r="AU371" s="21"/>
      <c r="AV371" s="179"/>
      <c r="AW371" s="21"/>
      <c r="AX371" s="21"/>
      <c r="AY371" s="21"/>
      <c r="AZ371" s="21"/>
      <c r="BA371" s="21"/>
      <c r="BB371" s="20"/>
      <c r="BC371" s="23"/>
      <c r="BD371" s="198"/>
      <c r="BE371" s="63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79"/>
      <c r="AM372" s="21"/>
      <c r="AN372" s="21"/>
      <c r="AO372" s="21"/>
      <c r="AP372" s="21"/>
      <c r="AQ372" s="21"/>
      <c r="AR372" s="21"/>
      <c r="AS372" s="21"/>
      <c r="AT372" s="179"/>
      <c r="AU372" s="21"/>
      <c r="AV372" s="179"/>
      <c r="AW372" s="21"/>
      <c r="AX372" s="21"/>
      <c r="AY372" s="21"/>
      <c r="AZ372" s="21"/>
      <c r="BA372" s="21"/>
      <c r="BB372" s="20"/>
      <c r="BC372" s="23"/>
      <c r="BD372" s="198"/>
      <c r="BE372" s="20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6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79"/>
      <c r="AM373" s="21"/>
      <c r="AN373" s="21"/>
      <c r="AO373" s="21"/>
      <c r="AP373" s="21"/>
      <c r="AQ373" s="21"/>
      <c r="AR373" s="21"/>
      <c r="AS373" s="21"/>
      <c r="AT373" s="179"/>
      <c r="AU373" s="21"/>
      <c r="AV373" s="179"/>
      <c r="AW373" s="21"/>
      <c r="AX373" s="21"/>
      <c r="AY373" s="21"/>
      <c r="AZ373" s="21"/>
      <c r="BA373" s="21"/>
      <c r="BB373" s="20"/>
      <c r="BC373" s="23"/>
      <c r="BD373" s="198"/>
      <c r="BE373" s="63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408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79"/>
      <c r="AM374" s="21"/>
      <c r="AN374" s="21"/>
      <c r="AO374" s="21"/>
      <c r="AP374" s="21"/>
      <c r="AQ374" s="21"/>
      <c r="AR374" s="21"/>
      <c r="AS374" s="21"/>
      <c r="AT374" s="179"/>
      <c r="AU374" s="21"/>
      <c r="AV374" s="179"/>
      <c r="AW374" s="21"/>
      <c r="AX374" s="21"/>
      <c r="AY374" s="21"/>
      <c r="AZ374" s="21"/>
      <c r="BA374" s="21"/>
      <c r="BB374" s="20"/>
      <c r="BC374" s="23"/>
      <c r="BD374" s="198"/>
      <c r="BE374" s="20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56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79"/>
      <c r="AM375" s="21"/>
      <c r="AN375" s="21"/>
      <c r="AO375" s="21"/>
      <c r="AP375" s="21"/>
      <c r="AQ375" s="21"/>
      <c r="AR375" s="21"/>
      <c r="AS375" s="21"/>
      <c r="AT375" s="179"/>
      <c r="AU375" s="21"/>
      <c r="AV375" s="179"/>
      <c r="AW375" s="21"/>
      <c r="AX375" s="21"/>
      <c r="AY375" s="21"/>
      <c r="AZ375" s="21"/>
      <c r="BA375" s="21"/>
      <c r="BB375" s="20"/>
      <c r="BC375" s="23"/>
      <c r="BD375" s="198"/>
      <c r="BE375" s="63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3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79"/>
      <c r="AM376" s="21"/>
      <c r="AN376" s="21"/>
      <c r="AO376" s="21"/>
      <c r="AP376" s="21"/>
      <c r="AQ376" s="21"/>
      <c r="AR376" s="21"/>
      <c r="AS376" s="21"/>
      <c r="AT376" s="179"/>
      <c r="AU376" s="21"/>
      <c r="AV376" s="179"/>
      <c r="AW376" s="21"/>
      <c r="AX376" s="21"/>
      <c r="AY376" s="21"/>
      <c r="AZ376" s="21"/>
      <c r="BA376" s="21"/>
      <c r="BB376" s="20"/>
      <c r="BC376" s="23"/>
      <c r="BD376" s="198"/>
      <c r="BE376" s="29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3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79"/>
      <c r="AM377" s="21"/>
      <c r="AN377" s="21"/>
      <c r="AO377" s="21"/>
      <c r="AP377" s="21"/>
      <c r="AQ377" s="21"/>
      <c r="AR377" s="21"/>
      <c r="AS377" s="21"/>
      <c r="AT377" s="179"/>
      <c r="AU377" s="21"/>
      <c r="AV377" s="179"/>
      <c r="AW377" s="21"/>
      <c r="AX377" s="21"/>
      <c r="AY377" s="21"/>
      <c r="AZ377" s="21"/>
      <c r="BA377" s="21"/>
      <c r="BB377" s="20"/>
      <c r="BC377" s="23"/>
      <c r="BD377" s="198"/>
      <c r="BE377" s="63"/>
      <c r="BF377" s="29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6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79"/>
      <c r="AM378" s="21"/>
      <c r="AN378" s="21"/>
      <c r="AO378" s="21"/>
      <c r="AP378" s="21"/>
      <c r="AQ378" s="21"/>
      <c r="AR378" s="21"/>
      <c r="AS378" s="21"/>
      <c r="AT378" s="179"/>
      <c r="AU378" s="21"/>
      <c r="AV378" s="179"/>
      <c r="AW378" s="21"/>
      <c r="AX378" s="21"/>
      <c r="AY378" s="21"/>
      <c r="AZ378" s="21"/>
      <c r="BA378" s="21"/>
      <c r="BB378" s="20"/>
      <c r="BC378" s="23"/>
      <c r="BD378" s="198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8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79"/>
      <c r="AM379" s="21"/>
      <c r="AN379" s="21"/>
      <c r="AO379" s="21"/>
      <c r="AP379" s="21"/>
      <c r="AQ379" s="21"/>
      <c r="AR379" s="21"/>
      <c r="AS379" s="21"/>
      <c r="AT379" s="179"/>
      <c r="AU379" s="21"/>
      <c r="AV379" s="179"/>
      <c r="AW379" s="21"/>
      <c r="AX379" s="21"/>
      <c r="AY379" s="21"/>
      <c r="AZ379" s="21"/>
      <c r="BA379" s="21"/>
      <c r="BB379" s="20"/>
      <c r="BC379" s="23"/>
      <c r="BD379" s="182"/>
      <c r="BE379" s="183"/>
      <c r="BF379" s="29"/>
      <c r="BG379" s="21"/>
      <c r="BH379" s="21"/>
      <c r="BI379" s="21"/>
      <c r="BJ379" s="21"/>
      <c r="BK379" s="21"/>
      <c r="BL379" s="21"/>
      <c r="BM379" s="21"/>
      <c r="BN379" s="192"/>
      <c r="BO379" s="24"/>
      <c r="BP379" s="21"/>
      <c r="BQ379" s="21"/>
      <c r="BR379" s="23"/>
      <c r="BS379" s="23"/>
      <c r="BT379" s="24"/>
      <c r="BU379" s="25"/>
    </row>
    <row r="380" spans="1:73" s="22" customFormat="1" ht="18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8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79"/>
      <c r="AM380" s="21"/>
      <c r="AN380" s="21"/>
      <c r="AO380" s="21"/>
      <c r="AP380" s="21"/>
      <c r="AQ380" s="21"/>
      <c r="AR380" s="21"/>
      <c r="AS380" s="21"/>
      <c r="AT380" s="179"/>
      <c r="AU380" s="21"/>
      <c r="AV380" s="179"/>
      <c r="AW380" s="21"/>
      <c r="AX380" s="21"/>
      <c r="AY380" s="21"/>
      <c r="AZ380" s="21"/>
      <c r="BA380" s="21"/>
      <c r="BB380" s="20"/>
      <c r="BC380" s="23"/>
      <c r="BD380" s="182"/>
      <c r="BE380" s="183"/>
      <c r="BF380" s="29"/>
      <c r="BG380" s="21"/>
      <c r="BH380" s="21"/>
      <c r="BI380" s="21"/>
      <c r="BJ380" s="21"/>
      <c r="BK380" s="21"/>
      <c r="BL380" s="21"/>
      <c r="BM380" s="21"/>
      <c r="BN380" s="192"/>
      <c r="BO380" s="24"/>
      <c r="BP380" s="21"/>
      <c r="BQ380" s="21"/>
      <c r="BR380" s="23"/>
      <c r="BS380" s="23"/>
      <c r="BT380" s="24"/>
      <c r="BU380" s="25"/>
    </row>
    <row r="381" spans="1:73" s="22" customFormat="1" ht="18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79"/>
      <c r="AM381" s="21"/>
      <c r="AN381" s="21"/>
      <c r="AO381" s="21"/>
      <c r="AP381" s="21"/>
      <c r="AQ381" s="21"/>
      <c r="AR381" s="21"/>
      <c r="AS381" s="21"/>
      <c r="AT381" s="179"/>
      <c r="AU381" s="21"/>
      <c r="AV381" s="179"/>
      <c r="AW381" s="21"/>
      <c r="AX381" s="21"/>
      <c r="AY381" s="21"/>
      <c r="AZ381" s="21"/>
      <c r="BA381" s="21"/>
      <c r="BB381" s="20"/>
      <c r="BC381" s="23"/>
      <c r="BD381" s="198"/>
      <c r="BE381" s="20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8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79"/>
      <c r="AM382" s="21"/>
      <c r="AN382" s="21"/>
      <c r="AO382" s="21"/>
      <c r="AP382" s="21"/>
      <c r="AQ382" s="21"/>
      <c r="AR382" s="21"/>
      <c r="AS382" s="21"/>
      <c r="AT382" s="179"/>
      <c r="AU382" s="21"/>
      <c r="AV382" s="179"/>
      <c r="AW382" s="21"/>
      <c r="AX382" s="21"/>
      <c r="AY382" s="21"/>
      <c r="AZ382" s="21"/>
      <c r="BA382" s="21"/>
      <c r="BB382" s="20"/>
      <c r="BC382" s="23"/>
      <c r="BD382" s="182"/>
      <c r="BE382" s="183"/>
      <c r="BF382" s="20"/>
      <c r="BG382" s="21"/>
      <c r="BH382" s="21"/>
      <c r="BI382" s="21"/>
      <c r="BJ382" s="21"/>
      <c r="BK382" s="21"/>
      <c r="BL382" s="21"/>
      <c r="BM382" s="21"/>
      <c r="BN382" s="192"/>
      <c r="BO382" s="24"/>
      <c r="BP382" s="21"/>
      <c r="BQ382" s="21"/>
      <c r="BR382" s="23"/>
      <c r="BS382" s="23"/>
      <c r="BT382" s="24"/>
      <c r="BU382" s="25"/>
    </row>
    <row r="383" spans="1:73" s="22" customFormat="1" ht="189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63"/>
      <c r="P383" s="63"/>
      <c r="Q383" s="63"/>
      <c r="R383" s="63"/>
      <c r="S383" s="63"/>
      <c r="T383" s="63"/>
      <c r="U383" s="6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79"/>
      <c r="AM383" s="21"/>
      <c r="AN383" s="21"/>
      <c r="AO383" s="21"/>
      <c r="AP383" s="21"/>
      <c r="AQ383" s="21"/>
      <c r="AR383" s="21"/>
      <c r="AS383" s="21"/>
      <c r="AT383" s="179"/>
      <c r="AU383" s="21"/>
      <c r="AV383" s="179"/>
      <c r="AW383" s="21"/>
      <c r="AX383" s="21"/>
      <c r="AY383" s="21"/>
      <c r="AZ383" s="21"/>
      <c r="BA383" s="21"/>
      <c r="BB383" s="20"/>
      <c r="BC383" s="23"/>
      <c r="BD383" s="182"/>
      <c r="BE383" s="183"/>
      <c r="BF383" s="20"/>
      <c r="BG383" s="21"/>
      <c r="BH383" s="21"/>
      <c r="BI383" s="21"/>
      <c r="BJ383" s="21"/>
      <c r="BK383" s="21"/>
      <c r="BL383" s="21"/>
      <c r="BM383" s="21"/>
      <c r="BN383" s="192"/>
      <c r="BO383" s="24"/>
      <c r="BP383" s="21"/>
      <c r="BQ383" s="21"/>
      <c r="BR383" s="23"/>
      <c r="BS383" s="23"/>
      <c r="BT383" s="24"/>
      <c r="BU383" s="25"/>
    </row>
    <row r="384" spans="1:73" s="22" customFormat="1" ht="184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79"/>
      <c r="AM384" s="21"/>
      <c r="AN384" s="21"/>
      <c r="AO384" s="21"/>
      <c r="AP384" s="21"/>
      <c r="AQ384" s="21"/>
      <c r="AR384" s="21"/>
      <c r="AS384" s="21"/>
      <c r="AT384" s="179"/>
      <c r="AU384" s="21"/>
      <c r="AV384" s="179"/>
      <c r="AW384" s="21"/>
      <c r="AX384" s="21"/>
      <c r="AY384" s="21"/>
      <c r="AZ384" s="21"/>
      <c r="BA384" s="21"/>
      <c r="BB384" s="20"/>
      <c r="BC384" s="23"/>
      <c r="BD384" s="198"/>
      <c r="BE384" s="20"/>
      <c r="BF384" s="20"/>
      <c r="BG384" s="21"/>
      <c r="BH384" s="21"/>
      <c r="BI384" s="21"/>
      <c r="BJ384" s="20"/>
      <c r="BK384" s="23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84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79"/>
      <c r="AM385" s="21"/>
      <c r="AN385" s="21"/>
      <c r="AO385" s="21"/>
      <c r="AP385" s="21"/>
      <c r="AQ385" s="21"/>
      <c r="AR385" s="21"/>
      <c r="AS385" s="21"/>
      <c r="AT385" s="179"/>
      <c r="AU385" s="21"/>
      <c r="AV385" s="179"/>
      <c r="AW385" s="21"/>
      <c r="AX385" s="21"/>
      <c r="AY385" s="21"/>
      <c r="AZ385" s="21"/>
      <c r="BA385" s="21"/>
      <c r="BB385" s="20"/>
      <c r="BC385" s="23"/>
      <c r="BD385" s="184"/>
      <c r="BE385" s="183"/>
      <c r="BF385" s="20"/>
      <c r="BG385" s="21"/>
      <c r="BH385" s="21"/>
      <c r="BI385" s="21"/>
      <c r="BJ385" s="20"/>
      <c r="BK385" s="23"/>
      <c r="BL385" s="23"/>
      <c r="BM385" s="21"/>
      <c r="BN385" s="192"/>
      <c r="BO385" s="24"/>
      <c r="BP385" s="21"/>
      <c r="BQ385" s="21"/>
      <c r="BR385" s="23"/>
      <c r="BS385" s="23"/>
      <c r="BT385" s="24"/>
      <c r="BU385" s="25"/>
    </row>
    <row r="386" spans="1:73" s="22" customFormat="1" ht="184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79"/>
      <c r="AM386" s="21"/>
      <c r="AN386" s="21"/>
      <c r="AO386" s="21"/>
      <c r="AP386" s="21"/>
      <c r="AQ386" s="21"/>
      <c r="AR386" s="21"/>
      <c r="AS386" s="21"/>
      <c r="AT386" s="179"/>
      <c r="AU386" s="21"/>
      <c r="AV386" s="179"/>
      <c r="AW386" s="21"/>
      <c r="AX386" s="21"/>
      <c r="AY386" s="21"/>
      <c r="AZ386" s="21"/>
      <c r="BA386" s="21"/>
      <c r="BB386" s="20"/>
      <c r="BC386" s="23"/>
      <c r="BD386" s="198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8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79"/>
      <c r="AM387" s="21"/>
      <c r="AN387" s="21"/>
      <c r="AO387" s="21"/>
      <c r="AP387" s="21"/>
      <c r="AQ387" s="21"/>
      <c r="AR387" s="21"/>
      <c r="AS387" s="21"/>
      <c r="AT387" s="179"/>
      <c r="AU387" s="21"/>
      <c r="AV387" s="179"/>
      <c r="AW387" s="21"/>
      <c r="AX387" s="21"/>
      <c r="AY387" s="21"/>
      <c r="AZ387" s="21"/>
      <c r="BA387" s="21"/>
      <c r="BB387" s="20"/>
      <c r="BC387" s="23"/>
      <c r="BD387" s="198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8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79"/>
      <c r="AM388" s="21"/>
      <c r="AN388" s="21"/>
      <c r="AO388" s="21"/>
      <c r="AP388" s="21"/>
      <c r="AQ388" s="21"/>
      <c r="AR388" s="21"/>
      <c r="AS388" s="21"/>
      <c r="AT388" s="179"/>
      <c r="AU388" s="21"/>
      <c r="AV388" s="179"/>
      <c r="AW388" s="21"/>
      <c r="AX388" s="21"/>
      <c r="AY388" s="21"/>
      <c r="AZ388" s="21"/>
      <c r="BA388" s="21"/>
      <c r="BB388" s="20"/>
      <c r="BC388" s="23"/>
      <c r="BD388" s="198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8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79"/>
      <c r="AM389" s="21"/>
      <c r="AN389" s="21"/>
      <c r="AO389" s="21"/>
      <c r="AP389" s="21"/>
      <c r="AQ389" s="21"/>
      <c r="AR389" s="21"/>
      <c r="AS389" s="21"/>
      <c r="AT389" s="179"/>
      <c r="AU389" s="21"/>
      <c r="AV389" s="179"/>
      <c r="AW389" s="21"/>
      <c r="AX389" s="21"/>
      <c r="AY389" s="21"/>
      <c r="AZ389" s="21"/>
      <c r="BA389" s="21"/>
      <c r="BB389" s="20"/>
      <c r="BC389" s="23"/>
      <c r="BD389" s="198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12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8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9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6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8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79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22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23"/>
      <c r="BF393" s="23"/>
      <c r="BG393" s="21"/>
      <c r="BH393" s="21"/>
      <c r="BI393" s="21"/>
      <c r="BJ393" s="21"/>
      <c r="BK393" s="21"/>
      <c r="BL393" s="20"/>
      <c r="BM393" s="23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2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79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2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79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8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82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8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79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2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79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9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3"/>
      <c r="AL399" s="198"/>
      <c r="AM399" s="23"/>
      <c r="AN399" s="23"/>
      <c r="AO399" s="21"/>
      <c r="AP399" s="21"/>
      <c r="AQ399" s="21"/>
      <c r="AR399" s="21"/>
      <c r="AS399" s="21"/>
      <c r="AT399" s="198"/>
      <c r="AU399" s="23"/>
      <c r="AV399" s="198"/>
      <c r="AW399" s="23"/>
      <c r="AX399" s="21"/>
      <c r="AY399" s="21"/>
      <c r="AZ399" s="21"/>
      <c r="BA399" s="21"/>
      <c r="BB399" s="20"/>
      <c r="BC399" s="23"/>
      <c r="BD399" s="198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1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0"/>
      <c r="AK400" s="23"/>
      <c r="AL400" s="23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0"/>
      <c r="BC400" s="23"/>
      <c r="BD400" s="198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4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8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0"/>
      <c r="AK401" s="23"/>
      <c r="AL401" s="23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0"/>
      <c r="BC401" s="23"/>
      <c r="BD401" s="198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4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8"/>
      <c r="O402" s="23"/>
      <c r="P402" s="23"/>
      <c r="Q402" s="23"/>
      <c r="R402" s="23"/>
      <c r="S402" s="23"/>
      <c r="T402" s="23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0"/>
      <c r="AK402" s="23"/>
      <c r="AL402" s="23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0"/>
      <c r="BC402" s="23"/>
      <c r="BD402" s="198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1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8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0"/>
      <c r="AK403" s="23"/>
      <c r="AL403" s="23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0"/>
      <c r="BC403" s="23"/>
      <c r="BD403" s="198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41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8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0"/>
      <c r="AK404" s="23"/>
      <c r="AL404" s="23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0"/>
      <c r="BC404" s="23"/>
      <c r="BD404" s="198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8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0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198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79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0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8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0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8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79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9.6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0"/>
      <c r="R409" s="20"/>
      <c r="S409" s="20"/>
      <c r="T409" s="20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79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0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0"/>
      <c r="R410" s="20"/>
      <c r="S410" s="20"/>
      <c r="T410" s="20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79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0"/>
      <c r="AK411" s="23"/>
      <c r="AL411" s="23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0"/>
      <c r="BC411" s="23"/>
      <c r="BD411" s="198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79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0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0"/>
      <c r="R413" s="20"/>
      <c r="S413" s="20"/>
      <c r="T413" s="20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79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0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8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79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8"/>
      <c r="BE415" s="29"/>
      <c r="BF415" s="29"/>
      <c r="BG415" s="21"/>
      <c r="BH415" s="21"/>
      <c r="BI415" s="21"/>
      <c r="BJ415" s="20"/>
      <c r="BK415" s="63"/>
      <c r="BL415" s="29"/>
      <c r="BM415" s="21"/>
      <c r="BN415" s="192"/>
      <c r="BO415" s="24"/>
      <c r="BP415" s="21"/>
      <c r="BQ415" s="21"/>
      <c r="BR415" s="23"/>
      <c r="BS415" s="23"/>
      <c r="BT415" s="24"/>
      <c r="BU415" s="25"/>
    </row>
    <row r="416" spans="1:73" s="22" customFormat="1" ht="244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8"/>
      <c r="BE416" s="185"/>
      <c r="BF416" s="29"/>
      <c r="BG416" s="21"/>
      <c r="BH416" s="21"/>
      <c r="BI416" s="21"/>
      <c r="BJ416" s="20"/>
      <c r="BK416" s="63"/>
      <c r="BL416" s="29"/>
      <c r="BM416" s="21"/>
      <c r="BN416" s="192"/>
      <c r="BO416" s="24"/>
      <c r="BP416" s="21"/>
      <c r="BQ416" s="21"/>
      <c r="BR416" s="23"/>
      <c r="BS416" s="23"/>
      <c r="BT416" s="24"/>
      <c r="BU416" s="25"/>
    </row>
    <row r="417" spans="1:73" s="22" customFormat="1" ht="219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63"/>
      <c r="P417" s="63"/>
      <c r="Q417" s="63"/>
      <c r="R417" s="63"/>
      <c r="S417" s="63"/>
      <c r="T417" s="63"/>
      <c r="U417" s="6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84"/>
      <c r="BE417" s="186"/>
      <c r="BF417" s="187"/>
      <c r="BG417" s="21"/>
      <c r="BH417" s="21"/>
      <c r="BI417" s="21"/>
      <c r="BJ417" s="21"/>
      <c r="BK417" s="21"/>
      <c r="BL417" s="21"/>
      <c r="BM417" s="21"/>
      <c r="BN417" s="192"/>
      <c r="BO417" s="24"/>
      <c r="BP417" s="21"/>
      <c r="BQ417" s="21"/>
      <c r="BR417" s="23"/>
      <c r="BS417" s="23"/>
      <c r="BT417" s="24"/>
      <c r="BU417" s="25"/>
    </row>
    <row r="418" spans="1:73" s="22" customFormat="1" ht="219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98"/>
      <c r="BE418" s="29"/>
      <c r="BF418" s="29"/>
      <c r="BG418" s="21"/>
      <c r="BH418" s="21"/>
      <c r="BI418" s="21"/>
      <c r="BJ418" s="21"/>
      <c r="BK418" s="21"/>
      <c r="BL418" s="21"/>
      <c r="BM418" s="21"/>
      <c r="BN418" s="192"/>
      <c r="BO418" s="24"/>
      <c r="BP418" s="21"/>
      <c r="BQ418" s="21"/>
      <c r="BR418" s="23"/>
      <c r="BS418" s="23"/>
      <c r="BT418" s="24"/>
      <c r="BU418" s="25"/>
    </row>
    <row r="419" spans="1:73" s="22" customFormat="1" ht="219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84"/>
      <c r="BE419" s="186"/>
      <c r="BF419" s="187"/>
      <c r="BG419" s="21"/>
      <c r="BH419" s="21"/>
      <c r="BI419" s="21"/>
      <c r="BJ419" s="21"/>
      <c r="BK419" s="21"/>
      <c r="BL419" s="21"/>
      <c r="BM419" s="21"/>
      <c r="BN419" s="192"/>
      <c r="BO419" s="24"/>
      <c r="BP419" s="21"/>
      <c r="BQ419" s="21"/>
      <c r="BR419" s="23"/>
      <c r="BS419" s="23"/>
      <c r="BT419" s="24"/>
      <c r="BU419" s="25"/>
    </row>
    <row r="420" spans="1:73" s="22" customFormat="1" ht="409.6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8"/>
      <c r="BE420" s="29"/>
      <c r="BF420" s="20"/>
      <c r="BG420" s="21"/>
      <c r="BH420" s="21"/>
      <c r="BI420" s="21"/>
      <c r="BJ420" s="21"/>
      <c r="BK420" s="21"/>
      <c r="BL420" s="21"/>
      <c r="BM420" s="21"/>
      <c r="BN420" s="192"/>
      <c r="BO420" s="24"/>
      <c r="BP420" s="21"/>
      <c r="BQ420" s="21"/>
      <c r="BR420" s="23"/>
      <c r="BS420" s="23"/>
      <c r="BT420" s="24"/>
      <c r="BU420" s="25"/>
    </row>
    <row r="421" spans="1:73" s="22" customFormat="1" ht="40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9"/>
      <c r="AJ421" s="29"/>
      <c r="AK421" s="21"/>
      <c r="AL421" s="198"/>
      <c r="AM421" s="29"/>
      <c r="AN421" s="29"/>
      <c r="AO421" s="21"/>
      <c r="AP421" s="21"/>
      <c r="AQ421" s="21"/>
      <c r="AR421" s="21"/>
      <c r="AS421" s="21"/>
      <c r="AT421" s="198"/>
      <c r="AU421" s="29"/>
      <c r="AV421" s="198"/>
      <c r="AW421" s="29"/>
      <c r="AX421" s="21"/>
      <c r="AY421" s="21"/>
      <c r="AZ421" s="21"/>
      <c r="BA421" s="21"/>
      <c r="BB421" s="21"/>
      <c r="BC421" s="21"/>
      <c r="BD421" s="198"/>
      <c r="BE421" s="29"/>
      <c r="BF421" s="29"/>
      <c r="BG421" s="21"/>
      <c r="BH421" s="21"/>
      <c r="BI421" s="21"/>
      <c r="BJ421" s="21"/>
      <c r="BK421" s="21"/>
      <c r="BL421" s="21"/>
      <c r="BM421" s="21"/>
      <c r="BN421" s="192"/>
      <c r="BO421" s="24"/>
      <c r="BP421" s="21"/>
      <c r="BQ421" s="21"/>
      <c r="BR421" s="23"/>
      <c r="BS421" s="23"/>
      <c r="BT421" s="24"/>
      <c r="BU421" s="25"/>
    </row>
    <row r="422" spans="1:73" s="22" customFormat="1" ht="137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84"/>
      <c r="BE422" s="186"/>
      <c r="BF422" s="187"/>
      <c r="BG422" s="21"/>
      <c r="BH422" s="21"/>
      <c r="BI422" s="21"/>
      <c r="BJ422" s="21"/>
      <c r="BK422" s="21"/>
      <c r="BL422" s="21"/>
      <c r="BM422" s="21"/>
      <c r="BN422" s="192"/>
      <c r="BO422" s="24"/>
      <c r="BP422" s="21"/>
      <c r="BQ422" s="21"/>
      <c r="BR422" s="23"/>
      <c r="BS422" s="23"/>
      <c r="BT422" s="24"/>
      <c r="BU422" s="25"/>
    </row>
    <row r="423" spans="1:73" s="22" customFormat="1" ht="13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84"/>
      <c r="BE423" s="186"/>
      <c r="BF423" s="187"/>
      <c r="BG423" s="21"/>
      <c r="BH423" s="21"/>
      <c r="BI423" s="21"/>
      <c r="BJ423" s="21"/>
      <c r="BK423" s="21"/>
      <c r="BL423" s="21"/>
      <c r="BM423" s="21"/>
      <c r="BN423" s="192"/>
      <c r="BO423" s="24"/>
      <c r="BP423" s="21"/>
      <c r="BQ423" s="21"/>
      <c r="BR423" s="23"/>
      <c r="BS423" s="23"/>
      <c r="BT423" s="24"/>
      <c r="BU423" s="25"/>
    </row>
    <row r="424" spans="1:73" s="22" customFormat="1" ht="137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84"/>
      <c r="BE424" s="186"/>
      <c r="BF424" s="187"/>
      <c r="BG424" s="21"/>
      <c r="BH424" s="21"/>
      <c r="BI424" s="21"/>
      <c r="BJ424" s="21"/>
      <c r="BK424" s="21"/>
      <c r="BL424" s="21"/>
      <c r="BM424" s="21"/>
      <c r="BN424" s="192"/>
      <c r="BO424" s="24"/>
      <c r="BP424" s="21"/>
      <c r="BQ424" s="21"/>
      <c r="BR424" s="23"/>
      <c r="BS424" s="23"/>
      <c r="BT424" s="24"/>
      <c r="BU424" s="25"/>
    </row>
    <row r="425" spans="1:73" s="22" customFormat="1" ht="13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4"/>
      <c r="BE425" s="186"/>
      <c r="BF425" s="187"/>
      <c r="BG425" s="21"/>
      <c r="BH425" s="21"/>
      <c r="BI425" s="21"/>
      <c r="BJ425" s="21"/>
      <c r="BK425" s="21"/>
      <c r="BL425" s="21"/>
      <c r="BM425" s="21"/>
      <c r="BN425" s="192"/>
      <c r="BO425" s="24"/>
      <c r="BP425" s="21"/>
      <c r="BQ425" s="21"/>
      <c r="BR425" s="23"/>
      <c r="BS425" s="23"/>
      <c r="BT425" s="24"/>
      <c r="BU425" s="25"/>
    </row>
    <row r="426" spans="1:73" s="22" customFormat="1" ht="137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84"/>
      <c r="BE426" s="186"/>
      <c r="BF426" s="187"/>
      <c r="BG426" s="21"/>
      <c r="BH426" s="21"/>
      <c r="BI426" s="21"/>
      <c r="BJ426" s="21"/>
      <c r="BK426" s="21"/>
      <c r="BL426" s="21"/>
      <c r="BM426" s="21"/>
      <c r="BN426" s="192"/>
      <c r="BO426" s="24"/>
      <c r="BP426" s="21"/>
      <c r="BQ426" s="21"/>
      <c r="BR426" s="23"/>
      <c r="BS426" s="23"/>
      <c r="BT426" s="24"/>
      <c r="BU426" s="25"/>
    </row>
    <row r="427" spans="1:73" s="22" customFormat="1" ht="29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0"/>
      <c r="BC427" s="21"/>
      <c r="BD427" s="198"/>
      <c r="BE427" s="29"/>
      <c r="BF427" s="20"/>
      <c r="BG427" s="23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91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0"/>
      <c r="BC428" s="21"/>
      <c r="BD428" s="198"/>
      <c r="BE428" s="180"/>
      <c r="BF428" s="20"/>
      <c r="BG428" s="23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97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8"/>
      <c r="BE429" s="20"/>
      <c r="BF429" s="20"/>
      <c r="BG429" s="21"/>
      <c r="BH429" s="21"/>
      <c r="BI429" s="21"/>
      <c r="BJ429" s="21"/>
      <c r="BK429" s="21"/>
      <c r="BL429" s="21"/>
      <c r="BM429" s="21"/>
      <c r="BN429" s="192"/>
      <c r="BO429" s="24"/>
      <c r="BP429" s="21"/>
      <c r="BQ429" s="21"/>
      <c r="BR429" s="23"/>
      <c r="BS429" s="23"/>
      <c r="BT429" s="24"/>
      <c r="BU429" s="25"/>
    </row>
    <row r="430" spans="1:73" s="22" customFormat="1" ht="19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82"/>
      <c r="BE430" s="187"/>
      <c r="BF430" s="187"/>
      <c r="BG430" s="21"/>
      <c r="BH430" s="21"/>
      <c r="BI430" s="21"/>
      <c r="BJ430" s="21"/>
      <c r="BK430" s="21"/>
      <c r="BL430" s="21"/>
      <c r="BM430" s="21"/>
      <c r="BN430" s="192"/>
      <c r="BO430" s="24"/>
      <c r="BP430" s="21"/>
      <c r="BQ430" s="21"/>
      <c r="BR430" s="23"/>
      <c r="BS430" s="23"/>
      <c r="BT430" s="24"/>
      <c r="BU430" s="25"/>
    </row>
    <row r="431" spans="1:73" s="22" customFormat="1" ht="279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188"/>
      <c r="P431" s="188"/>
      <c r="Q431" s="188"/>
      <c r="R431" s="188"/>
      <c r="S431" s="188"/>
      <c r="T431" s="188"/>
      <c r="U431" s="18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8"/>
      <c r="BE431" s="63"/>
      <c r="BF431" s="6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71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3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98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5" s="22" customFormat="1" ht="129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89"/>
      <c r="BE433" s="29"/>
      <c r="BF433" s="29"/>
      <c r="BG433" s="21"/>
      <c r="BH433" s="21"/>
      <c r="BI433" s="21"/>
      <c r="BJ433" s="21"/>
      <c r="BK433" s="21"/>
      <c r="BL433" s="21"/>
      <c r="BM433" s="21"/>
      <c r="BN433" s="192"/>
      <c r="BO433" s="24"/>
      <c r="BP433" s="21"/>
      <c r="BQ433" s="21"/>
      <c r="BR433" s="23"/>
      <c r="BS433" s="23"/>
      <c r="BT433" s="24"/>
      <c r="BU433" s="25"/>
    </row>
    <row r="434" spans="1:75" s="22" customFormat="1" ht="187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9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98"/>
      <c r="BE434" s="23"/>
      <c r="BF434" s="23"/>
      <c r="BG434" s="21"/>
      <c r="BH434" s="21"/>
      <c r="BI434" s="21"/>
      <c r="BJ434" s="21"/>
      <c r="BK434" s="21"/>
      <c r="BL434" s="21"/>
      <c r="BM434" s="23"/>
      <c r="BN434" s="21"/>
      <c r="BO434" s="24"/>
      <c r="BP434" s="21"/>
      <c r="BQ434" s="21"/>
      <c r="BR434" s="21"/>
      <c r="BS434" s="21"/>
      <c r="BT434" s="23"/>
      <c r="BU434" s="24"/>
      <c r="BV434" s="25"/>
      <c r="BW434" s="30"/>
    </row>
    <row r="435" spans="1:75" s="22" customFormat="1" ht="187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198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3"/>
      <c r="BN435" s="21"/>
      <c r="BO435" s="24"/>
      <c r="BP435" s="25"/>
      <c r="BQ435" s="21"/>
      <c r="BR435" s="21"/>
      <c r="BS435" s="21"/>
      <c r="BT435" s="23"/>
      <c r="BU435" s="24"/>
      <c r="BV435" s="25"/>
      <c r="BW435" s="30"/>
    </row>
    <row r="436" spans="1:75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3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3"/>
      <c r="AV436" s="21"/>
      <c r="AW436" s="23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3"/>
      <c r="BN436" s="21"/>
      <c r="BO436" s="24"/>
      <c r="BP436" s="25"/>
      <c r="BQ436" s="21"/>
      <c r="BR436" s="21"/>
      <c r="BS436" s="21"/>
      <c r="BT436" s="23"/>
      <c r="BU436" s="24"/>
      <c r="BV436" s="25"/>
      <c r="BW436" s="30"/>
    </row>
    <row r="437" spans="1:75" s="22" customFormat="1" ht="409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8"/>
      <c r="BE437" s="23"/>
      <c r="BF437" s="23"/>
      <c r="BG437" s="21"/>
      <c r="BH437" s="21"/>
      <c r="BI437" s="21"/>
      <c r="BJ437" s="21"/>
      <c r="BK437" s="21"/>
      <c r="BL437" s="21"/>
      <c r="BM437" s="23"/>
      <c r="BN437" s="21"/>
      <c r="BO437" s="24"/>
      <c r="BP437" s="25"/>
      <c r="BQ437" s="21"/>
      <c r="BR437" s="21"/>
      <c r="BS437" s="21"/>
      <c r="BT437" s="23"/>
      <c r="BU437" s="24"/>
      <c r="BV437" s="25"/>
      <c r="BW437" s="30"/>
    </row>
    <row r="438" spans="1:75" s="22" customFormat="1" ht="194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8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3"/>
      <c r="BN438" s="21"/>
      <c r="BO438" s="24"/>
      <c r="BP438" s="25"/>
      <c r="BQ438" s="36"/>
      <c r="BR438" s="36"/>
      <c r="BS438" s="36"/>
      <c r="BT438" s="40"/>
      <c r="BU438" s="26"/>
      <c r="BV438" s="36"/>
      <c r="BW438" s="30"/>
    </row>
    <row r="439" spans="1:75" s="22" customFormat="1" ht="219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5"/>
      <c r="BQ439" s="36"/>
      <c r="BR439" s="36"/>
      <c r="BS439" s="36"/>
      <c r="BT439" s="40"/>
      <c r="BU439" s="26"/>
      <c r="BV439" s="36"/>
      <c r="BW439" s="30"/>
    </row>
    <row r="440" spans="1:75" s="22" customFormat="1" ht="198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180"/>
      <c r="P440" s="180"/>
      <c r="Q440" s="180"/>
      <c r="R440" s="180"/>
      <c r="S440" s="180"/>
      <c r="T440" s="180"/>
      <c r="U440" s="18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3"/>
      <c r="BN440" s="21"/>
      <c r="BO440" s="24"/>
      <c r="BP440" s="25"/>
      <c r="BQ440" s="21"/>
      <c r="BR440" s="21"/>
      <c r="BS440" s="21"/>
      <c r="BT440" s="23"/>
      <c r="BU440" s="24"/>
      <c r="BV440" s="25"/>
      <c r="BW440" s="30"/>
    </row>
    <row r="441" spans="1:75" s="22" customFormat="1" ht="19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3"/>
      <c r="BN441" s="21"/>
      <c r="BO441" s="24"/>
      <c r="BP441" s="25"/>
      <c r="BQ441" s="21"/>
      <c r="BR441" s="21"/>
      <c r="BS441" s="21"/>
      <c r="BT441" s="23"/>
      <c r="BU441" s="24"/>
      <c r="BV441" s="25"/>
      <c r="BW441" s="30"/>
    </row>
    <row r="442" spans="1:75" s="22" customFormat="1" ht="198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18"/>
      <c r="M442" s="20"/>
      <c r="N442" s="21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3"/>
      <c r="BN442" s="21"/>
      <c r="BO442" s="24"/>
      <c r="BP442" s="25"/>
      <c r="BQ442" s="21"/>
      <c r="BR442" s="21"/>
      <c r="BS442" s="21"/>
      <c r="BT442" s="23"/>
      <c r="BU442" s="24"/>
      <c r="BV442" s="25"/>
      <c r="BW442" s="30"/>
    </row>
    <row r="443" spans="1:75" s="22" customFormat="1" ht="146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18"/>
      <c r="M443" s="20"/>
      <c r="N443" s="21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3"/>
      <c r="BN443" s="21"/>
      <c r="BO443" s="24"/>
      <c r="BP443" s="25"/>
      <c r="BQ443" s="21"/>
      <c r="BR443" s="21"/>
      <c r="BS443" s="21"/>
      <c r="BT443" s="23"/>
      <c r="BU443" s="24"/>
      <c r="BV443" s="25"/>
      <c r="BW443" s="30"/>
    </row>
    <row r="444" spans="1:75" s="22" customFormat="1" ht="227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18"/>
      <c r="M444" s="20"/>
      <c r="N444" s="21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3"/>
      <c r="BN444" s="21"/>
      <c r="BO444" s="24"/>
      <c r="BP444" s="25"/>
      <c r="BQ444" s="21"/>
      <c r="BR444" s="21"/>
      <c r="BS444" s="21"/>
      <c r="BT444" s="23"/>
      <c r="BU444" s="24"/>
      <c r="BV444" s="25"/>
      <c r="BW444" s="30"/>
    </row>
    <row r="445" spans="1:75" s="22" customFormat="1" ht="15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18"/>
      <c r="M445" s="20"/>
      <c r="N445" s="21"/>
      <c r="O445" s="28"/>
      <c r="P445" s="2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3"/>
      <c r="BN445" s="21"/>
      <c r="BO445" s="24"/>
      <c r="BP445" s="25"/>
      <c r="BQ445" s="21"/>
      <c r="BR445" s="21"/>
      <c r="BS445" s="21"/>
      <c r="BT445" s="23"/>
      <c r="BU445" s="24"/>
      <c r="BV445" s="25"/>
      <c r="BW445" s="30"/>
    </row>
    <row r="446" spans="1:75" s="22" customFormat="1" ht="15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18"/>
      <c r="M446" s="20"/>
      <c r="N446" s="21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3"/>
      <c r="BN446" s="21"/>
      <c r="BO446" s="24"/>
      <c r="BP446" s="25"/>
      <c r="BQ446" s="36"/>
      <c r="BR446" s="36"/>
      <c r="BS446" s="36"/>
      <c r="BT446" s="40"/>
      <c r="BU446" s="26"/>
      <c r="BV446" s="36"/>
      <c r="BW446" s="30"/>
    </row>
    <row r="447" spans="1:75" s="22" customFormat="1" ht="182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20"/>
      <c r="N447" s="21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3"/>
      <c r="BM447" s="21"/>
      <c r="BN447" s="21"/>
      <c r="BO447" s="24"/>
      <c r="BP447" s="25"/>
      <c r="BQ447" s="36"/>
      <c r="BR447" s="36"/>
      <c r="BS447" s="36"/>
      <c r="BT447" s="40"/>
      <c r="BU447" s="26"/>
      <c r="BV447" s="36"/>
      <c r="BW447" s="30"/>
    </row>
    <row r="448" spans="1:75" s="22" customFormat="1" ht="182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23"/>
      <c r="P448" s="23"/>
      <c r="Q448" s="23"/>
      <c r="R448" s="23"/>
      <c r="S448" s="23"/>
      <c r="T448" s="23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4"/>
      <c r="BP448" s="25"/>
      <c r="BQ448" s="36"/>
      <c r="BR448" s="36"/>
      <c r="BS448" s="36"/>
      <c r="BT448" s="40"/>
      <c r="BU448" s="26"/>
      <c r="BV448" s="36"/>
      <c r="BW448" s="30"/>
    </row>
    <row r="449" spans="1:73" s="22" customFormat="1" ht="312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28"/>
      <c r="P449" s="2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79"/>
      <c r="BE449" s="21"/>
      <c r="BF449" s="21"/>
      <c r="BG449" s="23"/>
      <c r="BH449" s="21"/>
      <c r="BI449" s="21"/>
      <c r="BJ449" s="21"/>
      <c r="BK449" s="21"/>
      <c r="BL449" s="23"/>
      <c r="BM449" s="21"/>
      <c r="BN449" s="21"/>
      <c r="BO449" s="24"/>
      <c r="BP449" s="25"/>
      <c r="BQ449" s="26"/>
    </row>
    <row r="450" spans="1:73" s="22" customFormat="1" ht="174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3"/>
      <c r="BH450" s="21"/>
      <c r="BI450" s="21"/>
      <c r="BJ450" s="21"/>
      <c r="BK450" s="21"/>
      <c r="BL450" s="23"/>
      <c r="BM450" s="21"/>
      <c r="BN450" s="21"/>
      <c r="BO450" s="24"/>
      <c r="BP450" s="25"/>
      <c r="BQ450" s="26"/>
    </row>
    <row r="451" spans="1:73" s="22" customFormat="1" ht="167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79"/>
      <c r="BE451" s="21"/>
      <c r="BF451" s="21"/>
      <c r="BG451" s="23"/>
      <c r="BH451" s="21"/>
      <c r="BI451" s="21"/>
      <c r="BJ451" s="21"/>
      <c r="BK451" s="21"/>
      <c r="BL451" s="23"/>
      <c r="BM451" s="21"/>
      <c r="BN451" s="21"/>
      <c r="BO451" s="24"/>
      <c r="BP451" s="25"/>
      <c r="BQ451" s="26"/>
    </row>
    <row r="452" spans="1:73" s="22" customFormat="1" ht="167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3"/>
      <c r="BH452" s="21"/>
      <c r="BI452" s="21"/>
      <c r="BJ452" s="21"/>
      <c r="BK452" s="21"/>
      <c r="BL452" s="23"/>
      <c r="BM452" s="21"/>
      <c r="BN452" s="21"/>
      <c r="BO452" s="24"/>
      <c r="BP452" s="25"/>
      <c r="BQ452" s="26"/>
    </row>
    <row r="453" spans="1:73" s="22" customFormat="1" ht="167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3"/>
      <c r="P453" s="23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3"/>
      <c r="BH453" s="21"/>
      <c r="BI453" s="21"/>
      <c r="BJ453" s="21"/>
      <c r="BK453" s="21"/>
      <c r="BL453" s="23"/>
      <c r="BM453" s="21"/>
      <c r="BN453" s="21"/>
      <c r="BO453" s="24"/>
      <c r="BP453" s="25"/>
      <c r="BQ453" s="26"/>
    </row>
    <row r="454" spans="1:73" s="22" customFormat="1" ht="372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18"/>
      <c r="P454" s="18"/>
      <c r="Q454" s="18"/>
      <c r="R454" s="18"/>
      <c r="S454" s="18"/>
      <c r="T454" s="18"/>
      <c r="U454" s="1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1"/>
      <c r="BS454" s="21"/>
    </row>
    <row r="455" spans="1:73" s="22" customFormat="1" ht="257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18"/>
      <c r="P455" s="18"/>
      <c r="Q455" s="27"/>
      <c r="R455" s="27"/>
      <c r="S455" s="27"/>
      <c r="T455" s="27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1"/>
      <c r="BS455" s="21"/>
    </row>
    <row r="456" spans="1:73" s="22" customFormat="1" ht="254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18"/>
      <c r="P456" s="18"/>
      <c r="Q456" s="27"/>
      <c r="R456" s="27"/>
      <c r="S456" s="27"/>
      <c r="T456" s="27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1"/>
      <c r="BS456" s="21"/>
    </row>
    <row r="457" spans="1:73" s="22" customFormat="1" ht="31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3"/>
      <c r="P457" s="23"/>
      <c r="Q457" s="23"/>
      <c r="R457" s="23"/>
      <c r="S457" s="23"/>
      <c r="T457" s="23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1"/>
      <c r="BS457" s="21"/>
    </row>
    <row r="458" spans="1:73" s="22" customFormat="1" ht="409.6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18"/>
      <c r="N458" s="18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1"/>
      <c r="BS458" s="21"/>
    </row>
    <row r="459" spans="1:73" s="22" customFormat="1" ht="14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1"/>
      <c r="BS459" s="21"/>
    </row>
    <row r="460" spans="1:73" s="22" customFormat="1" ht="14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18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1"/>
      <c r="BS460" s="21"/>
    </row>
    <row r="461" spans="1:73" s="22" customFormat="1" ht="292.5" customHeight="1" x14ac:dyDescent="0.45">
      <c r="A461" s="17"/>
      <c r="B461" s="18"/>
      <c r="C461" s="176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7"/>
      <c r="P461" s="18"/>
      <c r="Q461" s="27"/>
      <c r="R461" s="27"/>
      <c r="S461" s="27"/>
      <c r="T461" s="27"/>
      <c r="U461" s="27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1"/>
      <c r="BS461" s="24"/>
      <c r="BT461" s="25"/>
      <c r="BU461" s="26"/>
    </row>
    <row r="462" spans="1:73" s="22" customFormat="1" ht="177" customHeight="1" x14ac:dyDescent="0.45">
      <c r="A462" s="17"/>
      <c r="B462" s="18"/>
      <c r="C462" s="176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18"/>
      <c r="P462" s="18"/>
      <c r="Q462" s="27"/>
      <c r="R462" s="27"/>
      <c r="S462" s="27"/>
      <c r="T462" s="2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1"/>
      <c r="BR462" s="21"/>
      <c r="BS462" s="24"/>
      <c r="BT462" s="25"/>
      <c r="BU462" s="26"/>
    </row>
  </sheetData>
  <autoFilter ref="A2:BW55"/>
  <mergeCells count="25">
    <mergeCell ref="M178:M179"/>
    <mergeCell ref="J12:J13"/>
    <mergeCell ref="K12:K13"/>
    <mergeCell ref="A52:M52"/>
    <mergeCell ref="J3:J8"/>
    <mergeCell ref="J9:J10"/>
    <mergeCell ref="J27:J28"/>
    <mergeCell ref="J29:J31"/>
    <mergeCell ref="K29:K31"/>
    <mergeCell ref="J32:J34"/>
    <mergeCell ref="K32:K34"/>
    <mergeCell ref="J35:J36"/>
    <mergeCell ref="K35:K36"/>
    <mergeCell ref="J37:J39"/>
    <mergeCell ref="J40:J42"/>
    <mergeCell ref="K40:K42"/>
    <mergeCell ref="J50:J51"/>
    <mergeCell ref="K50:K51"/>
    <mergeCell ref="A1:BT1"/>
    <mergeCell ref="J43:J44"/>
    <mergeCell ref="K43:K44"/>
    <mergeCell ref="J45:J46"/>
    <mergeCell ref="K45:K46"/>
    <mergeCell ref="J47:J49"/>
    <mergeCell ref="K47:K49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D15" sqref="D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2019-09-10T13:49:47Z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