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шаблон!$A$2:$BW$28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шаблон!$A$1:$BP$25</definedName>
  </definedNames>
  <calcPr calcId="145621"/>
</workbook>
</file>

<file path=xl/calcChain.xml><?xml version="1.0" encoding="utf-8"?>
<calcChain xmlns="http://schemas.openxmlformats.org/spreadsheetml/2006/main">
  <c r="P25" i="4" l="1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I25" i="4"/>
  <c r="AJ25" i="4"/>
  <c r="AK25" i="4"/>
  <c r="AM25" i="4"/>
  <c r="AN25" i="4"/>
  <c r="AO25" i="4"/>
  <c r="AP25" i="4"/>
  <c r="AQ25" i="4"/>
  <c r="AR25" i="4"/>
  <c r="AS25" i="4"/>
  <c r="AU25" i="4"/>
  <c r="AV25" i="4"/>
  <c r="AW25" i="4"/>
  <c r="AX25" i="4"/>
  <c r="AY25" i="4"/>
  <c r="AZ25" i="4"/>
  <c r="BA25" i="4"/>
  <c r="BC25" i="4"/>
  <c r="BE25" i="4"/>
  <c r="BG25" i="4"/>
  <c r="BI25" i="4"/>
  <c r="BK25" i="4"/>
  <c r="BL25" i="4"/>
  <c r="BM25" i="4"/>
  <c r="BN25" i="4"/>
  <c r="O25" i="4"/>
  <c r="N24" i="4" l="1"/>
  <c r="O24" i="4" s="1"/>
  <c r="T24" i="4" s="1"/>
  <c r="T22" i="4" s="1"/>
  <c r="U23" i="4"/>
  <c r="O23" i="4" s="1"/>
  <c r="N23" i="4"/>
  <c r="S22" i="4"/>
  <c r="P22" i="4"/>
  <c r="N21" i="4"/>
  <c r="O21" i="4" s="1"/>
  <c r="U20" i="4"/>
  <c r="O20" i="4" s="1"/>
  <c r="N20" i="4"/>
  <c r="S19" i="4"/>
  <c r="P19" i="4"/>
  <c r="N18" i="4"/>
  <c r="O18" i="4" s="1"/>
  <c r="N17" i="4"/>
  <c r="O17" i="4" s="1"/>
  <c r="P11" i="4"/>
  <c r="S11" i="4"/>
  <c r="U14" i="4"/>
  <c r="O14" i="4" s="1"/>
  <c r="O16" i="4"/>
  <c r="R16" i="4" s="1"/>
  <c r="N16" i="4"/>
  <c r="N15" i="4"/>
  <c r="O15" i="4" s="1"/>
  <c r="N14" i="4"/>
  <c r="U13" i="4"/>
  <c r="O13" i="4" s="1"/>
  <c r="N13" i="4"/>
  <c r="N12" i="4"/>
  <c r="O12" i="4" s="1"/>
  <c r="P8" i="4"/>
  <c r="S8" i="4"/>
  <c r="N10" i="4"/>
  <c r="O10" i="4" s="1"/>
  <c r="U9" i="4"/>
  <c r="N9" i="4"/>
  <c r="P3" i="4"/>
  <c r="S3" i="4"/>
  <c r="N7" i="4"/>
  <c r="O7" i="4" s="1"/>
  <c r="U6" i="4"/>
  <c r="O6" i="4" s="1"/>
  <c r="N6" i="4"/>
  <c r="U5" i="4"/>
  <c r="O5" i="4" s="1"/>
  <c r="N5" i="4"/>
  <c r="N4" i="4"/>
  <c r="O4" i="4" s="1"/>
  <c r="O22" i="4" l="1"/>
  <c r="T4" i="4"/>
  <c r="O3" i="4"/>
  <c r="AM3" i="4"/>
  <c r="AU3" i="4"/>
  <c r="BC8" i="4"/>
  <c r="O9" i="4"/>
  <c r="O8" i="4" s="1"/>
  <c r="BC22" i="4"/>
  <c r="R24" i="4"/>
  <c r="R22" i="4" s="1"/>
  <c r="Q24" i="4"/>
  <c r="T21" i="4"/>
  <c r="T19" i="4" s="1"/>
  <c r="Q21" i="4"/>
  <c r="R21" i="4"/>
  <c r="R19" i="4" s="1"/>
  <c r="O19" i="4"/>
  <c r="AU11" i="4"/>
  <c r="AM11" i="4"/>
  <c r="R18" i="4"/>
  <c r="Q18" i="4"/>
  <c r="R17" i="4"/>
  <c r="O11" i="4"/>
  <c r="Q17" i="4"/>
  <c r="R12" i="4"/>
  <c r="T12" i="4"/>
  <c r="Q12" i="4"/>
  <c r="R15" i="4"/>
  <c r="T15" i="4"/>
  <c r="Q15" i="4"/>
  <c r="Q16" i="4"/>
  <c r="U16" i="4" s="1"/>
  <c r="BG11" i="4" s="1"/>
  <c r="R10" i="4"/>
  <c r="R8" i="4" s="1"/>
  <c r="T10" i="4"/>
  <c r="T8" i="4" s="1"/>
  <c r="Q10" i="4"/>
  <c r="T7" i="4"/>
  <c r="Q7" i="4"/>
  <c r="R7" i="4"/>
  <c r="R4" i="4"/>
  <c r="Q4" i="4"/>
  <c r="R3" i="4" l="1"/>
  <c r="U7" i="4"/>
  <c r="BE3" i="4" s="1"/>
  <c r="U12" i="4"/>
  <c r="AI11" i="4" s="1"/>
  <c r="Q3" i="4"/>
  <c r="T11" i="4"/>
  <c r="R11" i="4"/>
  <c r="U10" i="4"/>
  <c r="Q8" i="4"/>
  <c r="T3" i="4"/>
  <c r="Q22" i="4"/>
  <c r="U24" i="4"/>
  <c r="Q19" i="4"/>
  <c r="U21" i="4"/>
  <c r="U18" i="4"/>
  <c r="BK11" i="4" s="1"/>
  <c r="U17" i="4"/>
  <c r="Q11" i="4"/>
  <c r="U15" i="4"/>
  <c r="BE11" i="4" s="1"/>
  <c r="U4" i="4"/>
  <c r="AI3" i="4" l="1"/>
  <c r="U3" i="4"/>
  <c r="BE8" i="4"/>
  <c r="U8" i="4"/>
  <c r="BE22" i="4"/>
  <c r="U22" i="4"/>
  <c r="U19" i="4"/>
  <c r="BE19" i="4"/>
  <c r="BC19" i="4"/>
  <c r="BI11" i="4"/>
  <c r="U11" i="4"/>
  <c r="BS3" i="4" l="1"/>
  <c r="BS8" i="4"/>
  <c r="BS11" i="4"/>
  <c r="BS19" i="4"/>
  <c r="BS22" i="4"/>
  <c r="BT3" i="4" l="1"/>
  <c r="BT8" i="4"/>
  <c r="BT11" i="4"/>
  <c r="BT19" i="4"/>
  <c r="BT22" i="4"/>
  <c r="BN3" i="4" l="1"/>
  <c r="BN8" i="4"/>
  <c r="BN11" i="4"/>
  <c r="BN19" i="4"/>
  <c r="BN22" i="4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P63" i="2"/>
  <c r="P62" i="2" s="1"/>
  <c r="Q63" i="2"/>
  <c r="Q62" i="2" s="1"/>
  <c r="P47" i="2"/>
  <c r="P46" i="2" s="1"/>
  <c r="Q47" i="2"/>
  <c r="Q46" i="2" s="1"/>
  <c r="P37" i="2"/>
  <c r="T37" i="2" s="1"/>
  <c r="BJ35" i="2" s="1"/>
  <c r="Q37" i="2"/>
  <c r="S36" i="2"/>
  <c r="S35" i="2" s="1"/>
  <c r="N35" i="2"/>
  <c r="P36" i="2"/>
  <c r="P35" i="2" s="1"/>
  <c r="Q36" i="2"/>
  <c r="Q35" i="2" s="1"/>
  <c r="P70" i="2"/>
  <c r="T40" i="2"/>
  <c r="P38" i="2"/>
  <c r="T56" i="2"/>
  <c r="AF55" i="2" s="1"/>
  <c r="Q55" i="2"/>
  <c r="T47" i="2"/>
  <c r="BB46" i="2" s="1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N23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Q22" i="2"/>
  <c r="Q21" i="2"/>
  <c r="S12" i="2"/>
  <c r="S11" i="2" s="1"/>
  <c r="S17" i="2"/>
  <c r="S16" i="2" s="1"/>
  <c r="N16" i="2"/>
  <c r="S26" i="2"/>
  <c r="S25" i="2" s="1"/>
  <c r="N25" i="2"/>
  <c r="N29" i="2"/>
  <c r="P30" i="2"/>
  <c r="AJ29" i="2"/>
  <c r="Q34" i="2"/>
  <c r="P24" i="2"/>
  <c r="P23" i="2" s="1"/>
  <c r="Q24" i="2"/>
  <c r="Q23" i="2" s="1"/>
  <c r="P22" i="2"/>
  <c r="P21" i="2" s="1"/>
  <c r="P17" i="2"/>
  <c r="P16" i="2"/>
  <c r="Q17" i="2"/>
  <c r="Q16" i="2"/>
  <c r="P10" i="2"/>
  <c r="T10" i="2"/>
  <c r="BF8" i="2" s="1"/>
  <c r="P9" i="2"/>
  <c r="P8" i="2" s="1"/>
  <c r="M44" i="2"/>
  <c r="N44" i="2" s="1"/>
  <c r="R43" i="2"/>
  <c r="O43" i="2"/>
  <c r="T22" i="2"/>
  <c r="T17" i="2"/>
  <c r="BB16" i="2" s="1"/>
  <c r="BK16" i="2" s="1"/>
  <c r="BH21" i="2"/>
  <c r="BK21" i="2" s="1"/>
  <c r="T21" i="2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/>
  <c r="Q83" i="2" s="1"/>
  <c r="M82" i="2"/>
  <c r="N82" i="2"/>
  <c r="Q82" i="2" s="1"/>
  <c r="R81" i="2"/>
  <c r="O81" i="2"/>
  <c r="M52" i="2"/>
  <c r="N52" i="2"/>
  <c r="Q52" i="2" s="1"/>
  <c r="Q51" i="2" s="1"/>
  <c r="R51" i="2"/>
  <c r="O51" i="2"/>
  <c r="M50" i="2"/>
  <c r="N50" i="2"/>
  <c r="Q50" i="2" s="1"/>
  <c r="Q49" i="2" s="1"/>
  <c r="R49" i="2"/>
  <c r="O49" i="2"/>
  <c r="P83" i="2"/>
  <c r="T83" i="2" s="1"/>
  <c r="BF81" i="2" s="1"/>
  <c r="S82" i="2"/>
  <c r="S81" i="2" s="1"/>
  <c r="P82" i="2"/>
  <c r="S52" i="2"/>
  <c r="S51" i="2" s="1"/>
  <c r="P52" i="2"/>
  <c r="S50" i="2"/>
  <c r="S49" i="2" s="1"/>
  <c r="P50" i="2"/>
  <c r="T50" i="2" s="1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 s="1"/>
  <c r="P5" i="2"/>
  <c r="P3" i="2" s="1"/>
  <c r="M86" i="2"/>
  <c r="M85" i="2"/>
  <c r="N85" i="2" s="1"/>
  <c r="N86" i="2"/>
  <c r="P86" i="2" s="1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/>
  <c r="R18" i="2"/>
  <c r="O18" i="2"/>
  <c r="M14" i="2"/>
  <c r="N14" i="2" s="1"/>
  <c r="R13" i="2"/>
  <c r="O13" i="2"/>
  <c r="M7" i="2"/>
  <c r="N7" i="2"/>
  <c r="P7" i="2" s="1"/>
  <c r="S6" i="2"/>
  <c r="R6" i="2"/>
  <c r="O6" i="2"/>
  <c r="N19" i="2"/>
  <c r="N18" i="2" s="1"/>
  <c r="S20" i="2"/>
  <c r="S18" i="2" s="1"/>
  <c r="S78" i="2" l="1"/>
  <c r="S77" i="2" s="1"/>
  <c r="N77" i="2"/>
  <c r="Q78" i="2"/>
  <c r="Q77" i="2" s="1"/>
  <c r="Q14" i="2"/>
  <c r="Q13" i="2" s="1"/>
  <c r="N13" i="2"/>
  <c r="S14" i="2"/>
  <c r="S13" i="2" s="1"/>
  <c r="Q44" i="2"/>
  <c r="Q43" i="2" s="1"/>
  <c r="P44" i="2"/>
  <c r="S44" i="2"/>
  <c r="S43" i="2" s="1"/>
  <c r="T52" i="2"/>
  <c r="BK55" i="2"/>
  <c r="S55" i="2"/>
  <c r="BB51" i="2"/>
  <c r="BK51" i="2" s="1"/>
  <c r="T51" i="2"/>
  <c r="P6" i="2"/>
  <c r="Q61" i="2"/>
  <c r="Q60" i="2" s="1"/>
  <c r="N60" i="2"/>
  <c r="P61" i="2"/>
  <c r="S61" i="2"/>
  <c r="S60" i="2" s="1"/>
  <c r="Q85" i="2"/>
  <c r="Q84" i="2" s="1"/>
  <c r="P85" i="2"/>
  <c r="S85" i="2"/>
  <c r="S84" i="2" s="1"/>
  <c r="N84" i="2"/>
  <c r="T49" i="2"/>
  <c r="BB49" i="2"/>
  <c r="BK49" i="2" s="1"/>
  <c r="Q54" i="2"/>
  <c r="Q53" i="2" s="1"/>
  <c r="N53" i="2"/>
  <c r="P54" i="2"/>
  <c r="S54" i="2"/>
  <c r="S53" i="2" s="1"/>
  <c r="Q81" i="2"/>
  <c r="T82" i="2"/>
  <c r="S9" i="2"/>
  <c r="S8" i="2" s="1"/>
  <c r="N8" i="2"/>
  <c r="S28" i="2"/>
  <c r="S27" i="2" s="1"/>
  <c r="N27" i="2"/>
  <c r="P28" i="2"/>
  <c r="Q28" i="2"/>
  <c r="Q27" i="2" s="1"/>
  <c r="S68" i="2"/>
  <c r="P68" i="2"/>
  <c r="Q68" i="2"/>
  <c r="S74" i="2"/>
  <c r="S73" i="2" s="1"/>
  <c r="Q74" i="2"/>
  <c r="Q73" i="2" s="1"/>
  <c r="P74" i="2"/>
  <c r="N73" i="2"/>
  <c r="Q7" i="2"/>
  <c r="Q6" i="2" s="1"/>
  <c r="P14" i="2"/>
  <c r="P20" i="2"/>
  <c r="N6" i="2"/>
  <c r="T5" i="2"/>
  <c r="AZ3" i="2"/>
  <c r="N49" i="2"/>
  <c r="N51" i="2"/>
  <c r="N81" i="2"/>
  <c r="P78" i="2"/>
  <c r="T16" i="2"/>
  <c r="N43" i="2"/>
  <c r="Q9" i="2"/>
  <c r="Q12" i="2"/>
  <c r="Q11" i="2" s="1"/>
  <c r="P12" i="2"/>
  <c r="S24" i="2"/>
  <c r="S23" i="2" s="1"/>
  <c r="P26" i="2"/>
  <c r="Q26" i="2"/>
  <c r="Q25" i="2" s="1"/>
  <c r="S30" i="2"/>
  <c r="S29" i="2" s="1"/>
  <c r="Q30" i="2"/>
  <c r="P34" i="2"/>
  <c r="S34" i="2"/>
  <c r="BK46" i="2"/>
  <c r="BB41" i="2"/>
  <c r="BK41" i="2" s="1"/>
  <c r="T41" i="2"/>
  <c r="Q65" i="2"/>
  <c r="N64" i="2"/>
  <c r="S65" i="2"/>
  <c r="P65" i="2"/>
  <c r="N75" i="2"/>
  <c r="S76" i="2"/>
  <c r="S75" i="2" s="1"/>
  <c r="Q76" i="2"/>
  <c r="Q75" i="2" s="1"/>
  <c r="P76" i="2"/>
  <c r="T55" i="2"/>
  <c r="T46" i="2"/>
  <c r="T36" i="2"/>
  <c r="T63" i="2"/>
  <c r="P55" i="2"/>
  <c r="T72" i="2"/>
  <c r="P41" i="2"/>
  <c r="T44" i="2" l="1"/>
  <c r="P43" i="2"/>
  <c r="T7" i="2"/>
  <c r="BB62" i="2"/>
  <c r="BK62" i="2" s="1"/>
  <c r="T62" i="2"/>
  <c r="T76" i="2"/>
  <c r="P75" i="2"/>
  <c r="T65" i="2"/>
  <c r="P64" i="2"/>
  <c r="T12" i="2"/>
  <c r="P11" i="2"/>
  <c r="T9" i="2"/>
  <c r="Q8" i="2"/>
  <c r="P77" i="2"/>
  <c r="T78" i="2"/>
  <c r="P13" i="2"/>
  <c r="T14" i="2"/>
  <c r="BB81" i="2"/>
  <c r="BK81" i="2" s="1"/>
  <c r="T81" i="2"/>
  <c r="P84" i="2"/>
  <c r="T85" i="2"/>
  <c r="T6" i="2"/>
  <c r="BH6" i="2"/>
  <c r="BK6" i="2" s="1"/>
  <c r="BB70" i="2"/>
  <c r="BK70" i="2" s="1"/>
  <c r="T70" i="2"/>
  <c r="T34" i="2"/>
  <c r="BB29" i="2" s="1"/>
  <c r="P29" i="2"/>
  <c r="T26" i="2"/>
  <c r="P25" i="2"/>
  <c r="BB35" i="2"/>
  <c r="BK35" i="2" s="1"/>
  <c r="T35" i="2"/>
  <c r="S64" i="2"/>
  <c r="Q64" i="2"/>
  <c r="T30" i="2"/>
  <c r="Q29" i="2"/>
  <c r="T24" i="2"/>
  <c r="BB3" i="2"/>
  <c r="BK3" i="2" s="1"/>
  <c r="T3" i="2"/>
  <c r="P18" i="2"/>
  <c r="T20" i="2"/>
  <c r="T74" i="2"/>
  <c r="P73" i="2"/>
  <c r="T68" i="2"/>
  <c r="BB64" i="2" s="1"/>
  <c r="T28" i="2"/>
  <c r="P27" i="2"/>
  <c r="P53" i="2"/>
  <c r="T54" i="2"/>
  <c r="P60" i="2"/>
  <c r="T61" i="2"/>
  <c r="BB43" i="2" l="1"/>
  <c r="BK43" i="2" s="1"/>
  <c r="T43" i="2"/>
  <c r="T27" i="2"/>
  <c r="BB27" i="2"/>
  <c r="BK27" i="2" s="1"/>
  <c r="BB18" i="2"/>
  <c r="BK18" i="2" s="1"/>
  <c r="T18" i="2"/>
  <c r="T23" i="2"/>
  <c r="BB23" i="2"/>
  <c r="BK23" i="2" s="1"/>
  <c r="BB25" i="2"/>
  <c r="BK25" i="2" s="1"/>
  <c r="T25" i="2"/>
  <c r="BB77" i="2"/>
  <c r="BK77" i="2" s="1"/>
  <c r="T77" i="2"/>
  <c r="AF29" i="2"/>
  <c r="BK29" i="2" s="1"/>
  <c r="T29" i="2"/>
  <c r="T60" i="2"/>
  <c r="BB60" i="2"/>
  <c r="BK60" i="2" s="1"/>
  <c r="BB53" i="2"/>
  <c r="BK53" i="2" s="1"/>
  <c r="T53" i="2"/>
  <c r="BB73" i="2"/>
  <c r="BK73" i="2" s="1"/>
  <c r="T73" i="2"/>
  <c r="T84" i="2"/>
  <c r="BB84" i="2"/>
  <c r="BK84" i="2" s="1"/>
  <c r="T13" i="2"/>
  <c r="BB13" i="2"/>
  <c r="BK13" i="2" s="1"/>
  <c r="BB8" i="2"/>
  <c r="BK8" i="2" s="1"/>
  <c r="T8" i="2"/>
  <c r="BB11" i="2"/>
  <c r="BK11" i="2" s="1"/>
  <c r="T11" i="2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<sst xmlns="http://schemas.openxmlformats.org/spreadsheetml/2006/main" count="515" uniqueCount="364">
  <si>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</si>
  <si>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</si>
  <si>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</si>
  <si>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</si>
  <si>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</si>
  <si>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</si>
  <si>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</si>
  <si>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</si>
  <si>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</si>
  <si>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</si>
  <si>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</si>
  <si>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</si>
  <si>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</si>
  <si>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</si>
  <si>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</si>
  <si>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</si>
  <si>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</si>
  <si>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</si>
  <si>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</si>
  <si>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</si>
  <si>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</si>
  <si>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</si>
  <si>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</si>
  <si>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</si>
  <si>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</si>
  <si>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</si>
  <si>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</si>
  <si>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</si>
  <si>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</si>
  <si>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</si>
  <si>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</si>
  <si>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</si>
  <si>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</si>
  <si>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</si>
  <si>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</si>
  <si>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</si>
  <si>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</si>
  <si>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</si>
  <si>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</si>
  <si>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</si>
  <si>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</si>
  <si>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</si>
  <si>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</si>
  <si>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</si>
  <si>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</si>
  <si>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</si>
  <si>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</si>
  <si>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</si>
  <si>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</si>
  <si>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</si>
  <si>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</si>
  <si>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</si>
  <si>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</si>
  <si>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</si>
  <si>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</si>
  <si>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</si>
  <si>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</si>
  <si>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</si>
  <si>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</si>
  <si>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</si>
  <si>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</si>
  <si>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</si>
  <si>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</si>
  <si>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</si>
  <si>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</si>
  <si>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</si>
  <si>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</si>
  <si>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</si>
  <si>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</si>
  <si>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</si>
  <si>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</si>
  <si>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</si>
  <si>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</si>
  <si>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</si>
  <si>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</si>
  <si>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</si>
  <si>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</si>
  <si>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</si>
  <si>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</si>
  <si>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</si>
  <si>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</si>
  <si>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</si>
  <si>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</si>
  <si>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</si>
  <si>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</si>
  <si>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</si>
  <si>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</si>
  <si>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</si>
  <si>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</si>
  <si>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</si>
  <si>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</si>
  <si>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</si>
  <si>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</si>
  <si>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</si>
  <si>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</si>
  <si>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</si>
  <si>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</si>
  <si>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</si>
  <si>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</si>
  <si>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</si>
  <si>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</si>
  <si>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</si>
  <si>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</si>
  <si>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</si>
  <si>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</si>
  <si>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</si>
  <si>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</si>
  <si>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</si>
  <si>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</si>
  <si>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</si>
  <si>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</si>
  <si>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</si>
  <si>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</si>
  <si>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</si>
  <si>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</si>
  <si>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</si>
  <si>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</si>
  <si>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</si>
  <si>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</si>
  <si>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</si>
  <si>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</si>
  <si>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</si>
  <si>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</si>
  <si>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</si>
  <si>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</si>
  <si>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</si>
  <si>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</si>
  <si>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</si>
  <si>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</si>
  <si>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</si>
  <si>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</si>
  <si>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</si>
  <si>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</si>
  <si>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</si>
  <si>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</si>
  <si>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</si>
  <si>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</si>
  <si>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</si>
  <si>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</si>
  <si>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</si>
  <si>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</si>
  <si>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</si>
  <si>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</si>
  <si>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</si>
  <si>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</si>
  <si>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</si>
  <si>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</si>
  <si>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</si>
  <si>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</si>
  <si>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</si>
  <si>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</si>
  <si>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</si>
  <si>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</si>
  <si>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</si>
  <si>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</si>
  <si>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</si>
  <si>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</si>
  <si>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</si>
  <si>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</si>
  <si>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</si>
  <si>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</si>
  <si>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</si>
  <si>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</si>
  <si>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</si>
  <si>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</si>
  <si>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</si>
  <si>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</si>
  <si>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</si>
  <si>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</si>
  <si>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</si>
  <si>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</si>
  <si>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</si>
  <si>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</si>
  <si>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</si>
  <si>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</si>
  <si>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</si>
  <si>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</si>
  <si>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</si>
  <si>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</si>
  <si>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</si>
  <si>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</si>
  <si>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</si>
  <si>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</si>
  <si>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</si>
  <si>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</si>
  <si>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</si>
  <si>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</si>
  <si>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</si>
  <si>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</si>
  <si>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</si>
  <si>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</si>
  <si>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</si>
  <si>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</si>
  <si>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</si>
  <si>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</si>
  <si>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</si>
  <si>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</si>
  <si>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</si>
  <si>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</si>
  <si>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</si>
  <si>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</si>
  <si>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</si>
  <si>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</si>
  <si>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</si>
  <si>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</si>
  <si>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</si>
  <si>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</si>
  <si>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</si>
  <si>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</si>
  <si>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</si>
  <si>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</si>
  <si>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</si>
  <si>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</si>
  <si>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</si>
  <si>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</si>
  <si>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</si>
  <si>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</si>
  <si>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</si>
  <si>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</si>
  <si>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</si>
  <si>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</si>
  <si>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</si>
  <si>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</si>
  <si>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</si>
  <si>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</si>
  <si>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</si>
  <si>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</si>
  <si>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</si>
  <si>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</si>
  <si>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</si>
  <si>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</si>
  <si>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</si>
  <si>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</si>
  <si>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</si>
  <si>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</si>
  <si>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</si>
  <si>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</si>
  <si>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</si>
  <si>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</si>
  <si>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</si>
  <si>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</si>
  <si>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</si>
  <si>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</si>
  <si>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</si>
  <si>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</si>
  <si>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</si>
  <si>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</si>
  <si>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</si>
  <si>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</si>
  <si>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</si>
  <si>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</si>
  <si>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</si>
  <si>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</si>
  <si>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</si>
  <si>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</si>
  <si>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</si>
  <si>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</si>
  <si>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</si>
  <si>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</si>
  <si>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</si>
  <si>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</si>
  <si>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</si>
  <si>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</si>
  <si>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</si>
  <si>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</si>
  <si>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</si>
  <si>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</si>
  <si>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</si>
  <si>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</si>
  <si>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</si>
  <si>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</si>
  <si>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</si>
  <si>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</si>
  <si>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</si>
  <si>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</si>
  <si>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</si>
  <si>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</si>
  <si>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</si>
  <si>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</si>
  <si>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</si>
  <si>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</si>
  <si>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</si>
  <si>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</si>
  <si>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</si>
  <si>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</si>
  <si>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</si>
  <si>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</si>
  <si>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</si>
  <si>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</si>
  <si>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</si>
  <si>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</si>
  <si>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</si>
  <si>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</si>
  <si>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</si>
  <si>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</si>
  <si>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</si>
  <si>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</si>
  <si>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</si>
  <si>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</si>
  <si>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</si>
  <si>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</si>
  <si>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</si>
  <si>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</si>
  <si>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</si>
  <si>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</si>
  <si>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</si>
  <si>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</si>
  <si>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</si>
  <si>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</si>
  <si>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</si>
  <si>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</si>
  <si>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</si>
  <si>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</si>
  <si>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</si>
  <si>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</si>
  <si>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</si>
  <si>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</si>
  <si>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</si>
  <si>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</si>
  <si>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</si>
  <si>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</si>
  <si>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</si>
  <si>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</si>
  <si>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</si>
  <si>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</si>
  <si>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</si>
  <si>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</si>
  <si>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</si>
  <si>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</si>
  <si>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</si>
  <si>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41656637 (СЭС-3708/2018)</t>
  </si>
  <si>
    <t>41656544 (СЭС-3726/2018)</t>
  </si>
  <si>
    <t>41657896 (СЭС-3747/2018)</t>
  </si>
  <si>
    <t>41672459 (ЦЭС-16326/2018)</t>
  </si>
  <si>
    <t>41673896 (ЦЭС-16367/2018)</t>
  </si>
  <si>
    <t>Федеральное государственное унитарное предприятие «Российская телевизионная и радиовещательная сеть»</t>
  </si>
  <si>
    <t>Терешкин Сергей Олегович</t>
  </si>
  <si>
    <t>Рудаков Владимир Иванович</t>
  </si>
  <si>
    <t>Титяев Владимир Владимирович</t>
  </si>
  <si>
    <t>Милостная Наталья Анатольевна</t>
  </si>
  <si>
    <t>ФРЭС</t>
  </si>
  <si>
    <t>ДРЭС</t>
  </si>
  <si>
    <t>Курская область, Дмитриевский район, с. Крупец</t>
  </si>
  <si>
    <t>Курская обл., Железногорский р-н ,Разветьевский с/с,с/о Здоровье,уч.227</t>
  </si>
  <si>
    <t>Курская обл., Фатежский р-н, Молотычевский сельсовет, с. Хмелевое, д. № 194, кад. № 46:25:200111:35</t>
  </si>
  <si>
    <t>Курская обл., г.Курск, Урочище Кулига</t>
  </si>
  <si>
    <t>Курская обл., г. Курск, ул. Тургенева, д. 37</t>
  </si>
  <si>
    <t>Строительство воздушной линии электропередачи 10 кВ защищенным проводом – ответвления протяженностью 0,9 км от опоры № 8 существующей ВЛ-10 кВ № 11 до проектируемой ТП-10/0,4 кВ 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№11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
10.2.	 Строительство новых подстанций: строительство трансформаторной подстанции 10/0,4 кВ столбового типа, с одним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</si>
  <si>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0,7 км от опоры № 282 существующей ВЛ-10 кВ № 3.11.1 (инв. № 12010297) до проектируемой ТП-10/0,4 кВ, с увеличением протяженности существующей ВЛ-10 кВ № 3.11.1 (инв. № 12010297) (марку и сечение провода, протяженность уточнить при проектировании);
- монтаж линейного разъединителя 10 кВ на концевой опоре проектируемого   ответвления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опоры №19  существующей ВЛ-0,4 кВ № 1.	
10.2.	Строительство новых подстанций: строительство трансформаторной подстанции 10/0,4 кВ столбового типа с одним силовым трансформатором мощностью 63 кВА (тип, мощность ТП, схемы соединений РУ-10 кВ и РУ-0,4 кВ, количество и параметры оборудования уточнить при проектировании). Место установки и комплектацию уточнить при проектировании.</t>
  </si>
  <si>
    <t>строительство воздушной линии электропередачи 0,4 кВ самонесущим изолированным проводом – ответвления протяженностью 0,28 км от ТП-10/04 кВ № 086 кВА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</si>
  <si>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0,36 км от ТП-10/04 кВ № 082 кВА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</si>
  <si>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ВЛ-10 кВ № 11  в части монтажа ответвительной арматуры в точке врезки (объем реконструкции уточнить при проектировании).</t>
  </si>
  <si>
    <t>реконструкция существующей ТП-10/0,4 кВ № 162 в части адаптации шин 0,4 кВ, для стыковки с проектируемым коммутационным аппаратом (объем реконструкции уточнить при проектировании) (в том числе по ТУ С-3725).</t>
  </si>
  <si>
    <t>реконструкция существующей ВЛ-0,4 кВ № 1 ТП № 504 в части монтажа одного дополнительного провода на участке в пролетах опор №№19…23 и двух дополнительных проводов в пролетах опор №№23…36 (объем реконструкции уточнить при проектировании). Выполнить переключение участка ВЛ-0,4 кВ №1 ТП № 504 в пролетах опор №№ 6…39 на питание от проектируемой ТП-10/0,4 кВ с обеспечением разрыва в пролетах опор № 6-7</t>
  </si>
  <si>
    <t>реконструкция существующей ТП №086 кВА в части монтажа дополнительного линейного коммутационного аппарата (объем реконструкции уточнить при проектировании).</t>
  </si>
  <si>
    <t>реконструкция существующей ТП №082 кВА в части монтажа дополнительного линейного коммутационного аппарата (объем реконструкции уточнить при проектировании).</t>
  </si>
  <si>
    <t>Реконструкция ВЛ-0,4 кВ, км</t>
  </si>
  <si>
    <t>ВЛ-10 кВ № 11 от ПС Дмитриев</t>
  </si>
  <si>
    <t>строительство воздушной линии электропередачи 0,4 кВ самонесущим изолированным проводом ВЛИ-0,4 кВ протяженностью 0,63 км от  от ТП-10/0,4 кВ № 162 до границы земельного участка заявителя (марку и сечение провода, протяженность уточнить при проектировании) (в том числе 0,63 км по ТУ С-3725 не подписан).
10.2.	Строительство новых подстанций:                                                                              нет.
10.3.	Увеличение сечения проводов и кабелей:	нет.
10.4.	Замена или увеличение мощности трансформаторов:	нет.
10.5.	Расширение распределительных устройств:  монтаж дополнительного коммутационного аппарата проектируемой ВЛИ-0,4 кВ отходящей от ТП-10/0,4 кВ № 162 (тип и технические характеристики коммутационного аппарата уточнить при проектировании) (в том числе по ТУ С-3725).</t>
  </si>
  <si>
    <t>Аналог. С-3726 и С-3725. 
(С-3725 не подписа)</t>
  </si>
  <si>
    <t xml:space="preserve"> ВЛ-10 кВ № 3.11.1 (инв. № 12010297); ВЛ-0,4 кВ № 1 (инв.№ 301130265600)</t>
  </si>
  <si>
    <t>Реконструкция ВЛ-0,4 кВ №1 ТП № 504 в части переключения участка на питание от проектируемой ТП-10/0,4 кВ</t>
  </si>
  <si>
    <t xml:space="preserve">Реконструкция ВЛ-0,4 -10 кВ 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</si>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</sst>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8" fontId="18" fillId="9" borderId="5" xfId="0" applyNumberFormat="1" applyFont="1" applyFill="1" applyBorder="1" applyAlignment="1" applyProtection="1">
      <alignment horizontal="right" vertical="center" wrapText="1"/>
    </xf>
    <xf numFmtId="0" fontId="18" fillId="9" borderId="5" xfId="0" applyFont="1" applyFill="1" applyBorder="1" applyAlignment="1" applyProtection="1">
      <alignment vertical="center" wrapText="1"/>
    </xf>
    <xf numFmtId="0" fontId="15" fillId="9" borderId="0" xfId="0" applyFont="1" applyFill="1" applyAlignment="1">
      <alignment horizontal="center" vertical="center" wrapText="1"/>
    </xf>
    <xf numFmtId="168" fontId="15" fillId="9" borderId="0" xfId="0" applyNumberFormat="1" applyFont="1" applyFill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8" fillId="8" borderId="1" xfId="0" applyNumberFormat="1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164" fontId="8" fillId="8" borderId="1" xfId="0" applyNumberFormat="1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164" fontId="8" fillId="8" borderId="3" xfId="0" applyNumberFormat="1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168" fontId="16" fillId="8" borderId="5" xfId="0" applyNumberFormat="1" applyFont="1" applyFill="1" applyBorder="1" applyAlignment="1" applyProtection="1">
      <alignment horizontal="right" vertical="center" wrapText="1"/>
    </xf>
    <xf numFmtId="0" fontId="16" fillId="8" borderId="5" xfId="0" applyFont="1" applyFill="1" applyBorder="1" applyAlignment="1" applyProtection="1">
      <alignment vertical="center" wrapText="1"/>
    </xf>
    <xf numFmtId="168" fontId="8" fillId="8" borderId="0" xfId="0" applyNumberFormat="1" applyFont="1" applyFill="1" applyAlignment="1">
      <alignment horizontal="center" vertical="center" wrapText="1"/>
    </xf>
    <xf numFmtId="167" fontId="8" fillId="8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86"/>
  <sheetViews>
    <sheetView tabSelected="1" view="pageBreakPreview" zoomScale="30" zoomScaleNormal="30" zoomScaleSheetLayoutView="30" workbookViewId="0">
      <pane ySplit="2" topLeftCell="A21" activePane="bottomLeft" state="frozen"/>
      <selection pane="bottomLeft" activeCell="BO25" sqref="BO25"/>
    </sheetView>
  </sheetViews>
  <sheetFormatPr defaultColWidth="9.140625" defaultRowHeight="34.5" x14ac:dyDescent="0.45"/>
  <cols>
    <col min="1" max="1" width="2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29.7109375" style="176" customWidth="1"/>
    <col min="8" max="8" width="23" style="176" customWidth="1"/>
    <col min="9" max="9" width="39.85546875" style="176" customWidth="1"/>
    <col min="10" max="10" width="65.28515625" style="176" customWidth="1"/>
    <col min="11" max="11" width="68.140625" style="176" customWidth="1"/>
    <col min="12" max="12" width="25.140625" style="176" customWidth="1"/>
    <col min="13" max="13" width="74.140625" style="176" customWidth="1"/>
    <col min="14" max="14" width="75.5703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21.28515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53.5703125" style="176" hidden="1" customWidth="1"/>
    <col min="33" max="33" width="26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35.710937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55.28515625" style="176" customWidth="1"/>
    <col min="59" max="59" width="33.7109375" style="176" customWidth="1"/>
    <col min="60" max="60" width="41.5703125" style="176" customWidth="1"/>
    <col min="61" max="61" width="24.140625" style="176" customWidth="1"/>
    <col min="62" max="62" width="36.42578125" style="176" customWidth="1"/>
    <col min="63" max="63" width="34.28515625" style="176" customWidth="1"/>
    <col min="64" max="64" width="53.7109375" style="176" hidden="1" customWidth="1"/>
    <col min="65" max="65" width="41.85546875" style="176" hidden="1" customWidth="1"/>
    <col min="66" max="66" width="48.7109375" style="196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35.25" x14ac:dyDescent="0.5">
      <c r="B1" s="177"/>
      <c r="C1" s="177"/>
      <c r="D1" s="177"/>
    </row>
    <row r="2" spans="1:72" s="22" customFormat="1" ht="352.5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356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80" t="s">
        <v>18</v>
      </c>
      <c r="BQ2" s="181"/>
    </row>
    <row r="3" spans="1:72" s="174" customFormat="1" ht="408.75" customHeight="1" x14ac:dyDescent="0.25">
      <c r="A3" s="232" t="s">
        <v>330</v>
      </c>
      <c r="B3" s="215">
        <v>41656637</v>
      </c>
      <c r="C3" s="170">
        <v>43272</v>
      </c>
      <c r="D3" s="219">
        <v>11915.52</v>
      </c>
      <c r="E3" s="219"/>
      <c r="F3" s="163">
        <v>8</v>
      </c>
      <c r="G3" s="163" t="s">
        <v>335</v>
      </c>
      <c r="H3" s="163" t="s">
        <v>341</v>
      </c>
      <c r="I3" s="163" t="s">
        <v>342</v>
      </c>
      <c r="J3" s="216" t="s">
        <v>347</v>
      </c>
      <c r="K3" s="163" t="s">
        <v>351</v>
      </c>
      <c r="L3" s="163" t="s">
        <v>357</v>
      </c>
      <c r="M3" s="163"/>
      <c r="N3" s="217"/>
      <c r="O3" s="217">
        <f>SUM(O4:O7)</f>
        <v>1547.0200000000002</v>
      </c>
      <c r="P3" s="217">
        <f t="shared" ref="P3:U3" si="0">SUM(P4:P7)</f>
        <v>0</v>
      </c>
      <c r="Q3" s="217">
        <f t="shared" si="0"/>
        <v>144.94920000000002</v>
      </c>
      <c r="R3" s="217">
        <f t="shared" si="0"/>
        <v>1054.2975999999999</v>
      </c>
      <c r="S3" s="217">
        <f t="shared" si="0"/>
        <v>281.54000000000002</v>
      </c>
      <c r="T3" s="217">
        <f t="shared" si="0"/>
        <v>66.233199999999997</v>
      </c>
      <c r="U3" s="217">
        <f t="shared" si="0"/>
        <v>1547.0199999999998</v>
      </c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>
        <v>0.9</v>
      </c>
      <c r="AI3" s="217">
        <f>U4</f>
        <v>1151.9999999999998</v>
      </c>
      <c r="AJ3" s="163"/>
      <c r="AK3" s="163"/>
      <c r="AL3" s="218">
        <v>1</v>
      </c>
      <c r="AM3" s="217">
        <f>U5</f>
        <v>58.910000000000004</v>
      </c>
      <c r="AN3" s="163"/>
      <c r="AO3" s="163"/>
      <c r="AP3" s="163"/>
      <c r="AQ3" s="163"/>
      <c r="AR3" s="163"/>
      <c r="AS3" s="163"/>
      <c r="AT3" s="218" t="s">
        <v>272</v>
      </c>
      <c r="AU3" s="217">
        <f>U6</f>
        <v>302.39</v>
      </c>
      <c r="AV3" s="163"/>
      <c r="AW3" s="163"/>
      <c r="AX3" s="163"/>
      <c r="AY3" s="163"/>
      <c r="AZ3" s="163"/>
      <c r="BA3" s="163"/>
      <c r="BB3" s="163"/>
      <c r="BC3" s="163"/>
      <c r="BD3" s="218">
        <v>0.03</v>
      </c>
      <c r="BE3" s="217">
        <f>U7</f>
        <v>33.72</v>
      </c>
      <c r="BF3" s="163"/>
      <c r="BG3" s="217"/>
      <c r="BH3" s="163"/>
      <c r="BI3" s="219"/>
      <c r="BJ3" s="219"/>
      <c r="BK3" s="163"/>
      <c r="BL3" s="163"/>
      <c r="BM3" s="163"/>
      <c r="BN3" s="220">
        <f t="shared" ref="BN3:BN11" si="1">W3+Y3+AA3+AC3+AE3+AG3+AI3+AM3+AO3+AQ3+AS3+AU3+AW3+AY3+BA3+BC3+BE3+BG3+BI3+BK3+BM3</f>
        <v>1547.0199999999998</v>
      </c>
      <c r="BO3" s="170">
        <v>43452</v>
      </c>
      <c r="BP3" s="221" t="s">
        <v>210</v>
      </c>
      <c r="BQ3" s="170">
        <v>43272</v>
      </c>
      <c r="BR3" s="223">
        <v>6</v>
      </c>
      <c r="BS3" s="174">
        <f t="shared" ref="BS3:BS11" si="2">BR3*30</f>
        <v>180</v>
      </c>
      <c r="BT3" s="224">
        <f t="shared" ref="BT3:BT11" si="3">BQ3+BS3</f>
        <v>43452</v>
      </c>
    </row>
    <row r="4" spans="1:72" s="22" customFormat="1" ht="136.9" customHeight="1" x14ac:dyDescent="0.25">
      <c r="A4" s="20"/>
      <c r="B4" s="198"/>
      <c r="C4" s="24"/>
      <c r="D4" s="29"/>
      <c r="E4" s="29"/>
      <c r="F4" s="20"/>
      <c r="G4" s="20"/>
      <c r="H4" s="20"/>
      <c r="I4" s="20"/>
      <c r="J4" s="202"/>
      <c r="K4" s="20"/>
      <c r="L4" s="20"/>
      <c r="M4" s="20" t="s">
        <v>314</v>
      </c>
      <c r="N4" s="20">
        <f>AH3</f>
        <v>0.9</v>
      </c>
      <c r="O4" s="21">
        <f>N4*1280</f>
        <v>1152</v>
      </c>
      <c r="P4" s="21"/>
      <c r="Q4" s="21">
        <f>O4*0.11</f>
        <v>126.72</v>
      </c>
      <c r="R4" s="21">
        <f>O4*0.84</f>
        <v>967.68</v>
      </c>
      <c r="S4" s="21">
        <v>0</v>
      </c>
      <c r="T4" s="21">
        <f>O4*0.05</f>
        <v>57.6</v>
      </c>
      <c r="U4" s="21">
        <f>SUM(Q4:T4)</f>
        <v>1151.9999999999998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3"/>
      <c r="AM4" s="20"/>
      <c r="AN4" s="20"/>
      <c r="AO4" s="20"/>
      <c r="AP4" s="20"/>
      <c r="AQ4" s="20"/>
      <c r="AR4" s="20"/>
      <c r="AS4" s="20"/>
      <c r="AT4" s="203"/>
      <c r="AU4" s="20"/>
      <c r="AV4" s="20"/>
      <c r="AW4" s="20"/>
      <c r="AX4" s="20"/>
      <c r="AY4" s="20"/>
      <c r="AZ4" s="20"/>
      <c r="BA4" s="20"/>
      <c r="BB4" s="20"/>
      <c r="BC4" s="20"/>
      <c r="BD4" s="203"/>
      <c r="BE4" s="21"/>
      <c r="BF4" s="20"/>
      <c r="BG4" s="21"/>
      <c r="BH4" s="20"/>
      <c r="BI4" s="29"/>
      <c r="BJ4" s="29"/>
      <c r="BK4" s="20"/>
      <c r="BL4" s="20"/>
      <c r="BM4" s="20"/>
      <c r="BN4" s="182"/>
      <c r="BO4" s="24"/>
      <c r="BP4" s="180"/>
      <c r="BQ4" s="24"/>
      <c r="BR4" s="194"/>
      <c r="BT4" s="193"/>
    </row>
    <row r="5" spans="1:72" s="22" customFormat="1" ht="136.9" customHeight="1" x14ac:dyDescent="0.25">
      <c r="A5" s="20"/>
      <c r="B5" s="198"/>
      <c r="C5" s="24"/>
      <c r="D5" s="29"/>
      <c r="E5" s="29"/>
      <c r="F5" s="20"/>
      <c r="G5" s="20"/>
      <c r="H5" s="20"/>
      <c r="I5" s="20"/>
      <c r="J5" s="202"/>
      <c r="K5" s="20"/>
      <c r="L5" s="20"/>
      <c r="M5" s="20" t="s">
        <v>316</v>
      </c>
      <c r="N5" s="20">
        <f>AL3</f>
        <v>1</v>
      </c>
      <c r="O5" s="21">
        <f>U5</f>
        <v>58.910000000000004</v>
      </c>
      <c r="P5" s="21"/>
      <c r="Q5" s="21">
        <v>4.3600000000000003</v>
      </c>
      <c r="R5" s="21">
        <v>7.33</v>
      </c>
      <c r="S5" s="21">
        <v>45.49</v>
      </c>
      <c r="T5" s="21">
        <v>1.73</v>
      </c>
      <c r="U5" s="21">
        <f t="shared" ref="U5:U7" si="4">SUM(Q5:T5)</f>
        <v>58.910000000000004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3"/>
      <c r="AM5" s="20"/>
      <c r="AN5" s="20"/>
      <c r="AO5" s="20"/>
      <c r="AP5" s="20"/>
      <c r="AQ5" s="20"/>
      <c r="AR5" s="20"/>
      <c r="AS5" s="20"/>
      <c r="AT5" s="203"/>
      <c r="AU5" s="20"/>
      <c r="AV5" s="20"/>
      <c r="AW5" s="20"/>
      <c r="AX5" s="20"/>
      <c r="AY5" s="20"/>
      <c r="AZ5" s="20"/>
      <c r="BA5" s="20"/>
      <c r="BB5" s="20"/>
      <c r="BC5" s="20"/>
      <c r="BD5" s="203"/>
      <c r="BE5" s="21"/>
      <c r="BF5" s="20"/>
      <c r="BG5" s="21"/>
      <c r="BH5" s="20"/>
      <c r="BI5" s="29"/>
      <c r="BJ5" s="29"/>
      <c r="BK5" s="20"/>
      <c r="BL5" s="20"/>
      <c r="BM5" s="20"/>
      <c r="BN5" s="182"/>
      <c r="BO5" s="24"/>
      <c r="BP5" s="180"/>
      <c r="BQ5" s="24"/>
      <c r="BR5" s="194"/>
      <c r="BT5" s="193"/>
    </row>
    <row r="6" spans="1:72" s="22" customFormat="1" ht="135" customHeight="1" x14ac:dyDescent="0.25">
      <c r="A6" s="20"/>
      <c r="B6" s="198"/>
      <c r="C6" s="24"/>
      <c r="D6" s="29"/>
      <c r="E6" s="29"/>
      <c r="F6" s="20"/>
      <c r="G6" s="20"/>
      <c r="H6" s="20"/>
      <c r="I6" s="20"/>
      <c r="J6" s="202"/>
      <c r="K6" s="20"/>
      <c r="L6" s="20"/>
      <c r="M6" s="20" t="s">
        <v>318</v>
      </c>
      <c r="N6" s="20" t="str">
        <f>AT3</f>
        <v>СТП 63 кВА</v>
      </c>
      <c r="O6" s="21">
        <f>U6</f>
        <v>302.39</v>
      </c>
      <c r="P6" s="21"/>
      <c r="Q6" s="21">
        <v>10.16</v>
      </c>
      <c r="R6" s="21">
        <v>51.3</v>
      </c>
      <c r="S6" s="21">
        <v>236.05</v>
      </c>
      <c r="T6" s="21">
        <v>4.88</v>
      </c>
      <c r="U6" s="21">
        <f t="shared" si="4"/>
        <v>302.39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3"/>
      <c r="AM6" s="20"/>
      <c r="AN6" s="20"/>
      <c r="AO6" s="20"/>
      <c r="AP6" s="20"/>
      <c r="AQ6" s="20"/>
      <c r="AR6" s="20"/>
      <c r="AS6" s="20"/>
      <c r="AT6" s="203"/>
      <c r="AU6" s="20"/>
      <c r="AV6" s="20"/>
      <c r="AW6" s="20"/>
      <c r="AX6" s="20"/>
      <c r="AY6" s="20"/>
      <c r="AZ6" s="20"/>
      <c r="BA6" s="20"/>
      <c r="BB6" s="20"/>
      <c r="BC6" s="20"/>
      <c r="BD6" s="203"/>
      <c r="BE6" s="21"/>
      <c r="BF6" s="20"/>
      <c r="BG6" s="21"/>
      <c r="BH6" s="20"/>
      <c r="BI6" s="29"/>
      <c r="BJ6" s="29"/>
      <c r="BK6" s="20"/>
      <c r="BL6" s="20"/>
      <c r="BM6" s="20"/>
      <c r="BN6" s="182"/>
      <c r="BO6" s="24"/>
      <c r="BP6" s="180"/>
      <c r="BQ6" s="24"/>
      <c r="BR6" s="194"/>
      <c r="BT6" s="193"/>
    </row>
    <row r="7" spans="1:72" s="22" customFormat="1" ht="135" customHeight="1" x14ac:dyDescent="0.25">
      <c r="A7" s="20"/>
      <c r="B7" s="198"/>
      <c r="C7" s="24"/>
      <c r="D7" s="29"/>
      <c r="E7" s="29"/>
      <c r="F7" s="20"/>
      <c r="G7" s="20"/>
      <c r="H7" s="20"/>
      <c r="I7" s="20"/>
      <c r="J7" s="202"/>
      <c r="K7" s="20"/>
      <c r="L7" s="20"/>
      <c r="M7" s="20" t="s">
        <v>310</v>
      </c>
      <c r="N7" s="20">
        <f>BD3</f>
        <v>0.03</v>
      </c>
      <c r="O7" s="21">
        <f>N7*1124</f>
        <v>33.72</v>
      </c>
      <c r="P7" s="21"/>
      <c r="Q7" s="21">
        <f>O7*0.11</f>
        <v>3.7092000000000001</v>
      </c>
      <c r="R7" s="21">
        <f>O7*0.83</f>
        <v>27.987599999999997</v>
      </c>
      <c r="S7" s="21">
        <v>0</v>
      </c>
      <c r="T7" s="21">
        <f>O7*0.06</f>
        <v>2.0231999999999997</v>
      </c>
      <c r="U7" s="21">
        <f t="shared" si="4"/>
        <v>33.72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3"/>
      <c r="AM7" s="20"/>
      <c r="AN7" s="20"/>
      <c r="AO7" s="20"/>
      <c r="AP7" s="20"/>
      <c r="AQ7" s="20"/>
      <c r="AR7" s="20"/>
      <c r="AS7" s="20"/>
      <c r="AT7" s="203"/>
      <c r="AU7" s="20"/>
      <c r="AV7" s="20"/>
      <c r="AW7" s="20"/>
      <c r="AX7" s="20"/>
      <c r="AY7" s="20"/>
      <c r="AZ7" s="20"/>
      <c r="BA7" s="20"/>
      <c r="BB7" s="20"/>
      <c r="BC7" s="20"/>
      <c r="BD7" s="203"/>
      <c r="BE7" s="21"/>
      <c r="BF7" s="20"/>
      <c r="BG7" s="21"/>
      <c r="BH7" s="20"/>
      <c r="BI7" s="29"/>
      <c r="BJ7" s="29"/>
      <c r="BK7" s="20"/>
      <c r="BL7" s="20"/>
      <c r="BM7" s="20"/>
      <c r="BN7" s="182"/>
      <c r="BO7" s="24"/>
      <c r="BP7" s="180"/>
      <c r="BQ7" s="24"/>
      <c r="BR7" s="194"/>
      <c r="BT7" s="193"/>
    </row>
    <row r="8" spans="1:72" s="174" customFormat="1" ht="259.14999999999998" customHeight="1" x14ac:dyDescent="0.25">
      <c r="A8" s="232" t="s">
        <v>331</v>
      </c>
      <c r="B8" s="215">
        <v>41656544</v>
      </c>
      <c r="C8" s="170">
        <v>43265</v>
      </c>
      <c r="D8" s="219">
        <v>11915.52</v>
      </c>
      <c r="E8" s="219"/>
      <c r="F8" s="163">
        <v>15</v>
      </c>
      <c r="G8" s="163" t="s">
        <v>336</v>
      </c>
      <c r="H8" s="163" t="s">
        <v>135</v>
      </c>
      <c r="I8" s="163" t="s">
        <v>343</v>
      </c>
      <c r="J8" s="216" t="s">
        <v>358</v>
      </c>
      <c r="K8" s="163" t="s">
        <v>352</v>
      </c>
      <c r="L8" s="163"/>
      <c r="M8" s="163"/>
      <c r="N8" s="217"/>
      <c r="O8" s="217">
        <f>SUM(O9:O10)</f>
        <v>712.31000000000006</v>
      </c>
      <c r="P8" s="217">
        <f t="shared" ref="P8:U8" si="5">SUM(P9:P10)</f>
        <v>0</v>
      </c>
      <c r="Q8" s="217">
        <f t="shared" si="5"/>
        <v>78.193200000000004</v>
      </c>
      <c r="R8" s="217">
        <f t="shared" si="5"/>
        <v>588.36959999999999</v>
      </c>
      <c r="S8" s="217">
        <f t="shared" si="5"/>
        <v>3.26</v>
      </c>
      <c r="T8" s="217">
        <f t="shared" si="5"/>
        <v>42.487200000000001</v>
      </c>
      <c r="U8" s="217">
        <f t="shared" si="5"/>
        <v>712.31000000000006</v>
      </c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217"/>
      <c r="AJ8" s="163"/>
      <c r="AK8" s="163"/>
      <c r="AL8" s="218"/>
      <c r="AM8" s="217"/>
      <c r="AN8" s="163"/>
      <c r="AO8" s="217"/>
      <c r="AP8" s="163"/>
      <c r="AQ8" s="163"/>
      <c r="AR8" s="163"/>
      <c r="AS8" s="163"/>
      <c r="AT8" s="218"/>
      <c r="AU8" s="163"/>
      <c r="AV8" s="163"/>
      <c r="AW8" s="163"/>
      <c r="AX8" s="163"/>
      <c r="AY8" s="163"/>
      <c r="AZ8" s="163"/>
      <c r="BA8" s="163"/>
      <c r="BB8" s="163" t="s">
        <v>243</v>
      </c>
      <c r="BC8" s="217">
        <f>U9</f>
        <v>4.1899999999999995</v>
      </c>
      <c r="BD8" s="218">
        <v>0.63</v>
      </c>
      <c r="BE8" s="217">
        <f>U10</f>
        <v>708.12</v>
      </c>
      <c r="BF8" s="163"/>
      <c r="BG8" s="163"/>
      <c r="BH8" s="163"/>
      <c r="BI8" s="219"/>
      <c r="BJ8" s="219"/>
      <c r="BK8" s="163"/>
      <c r="BL8" s="163"/>
      <c r="BM8" s="163"/>
      <c r="BN8" s="220">
        <f t="shared" si="1"/>
        <v>712.31000000000006</v>
      </c>
      <c r="BO8" s="170">
        <v>43445</v>
      </c>
      <c r="BP8" s="225" t="s">
        <v>359</v>
      </c>
      <c r="BQ8" s="170">
        <v>43265</v>
      </c>
      <c r="BR8" s="223">
        <v>6</v>
      </c>
      <c r="BS8" s="174">
        <f t="shared" si="2"/>
        <v>180</v>
      </c>
      <c r="BT8" s="224">
        <f t="shared" si="3"/>
        <v>43445</v>
      </c>
    </row>
    <row r="9" spans="1:72" s="22" customFormat="1" ht="159" customHeight="1" x14ac:dyDescent="0.25">
      <c r="A9" s="20"/>
      <c r="B9" s="198"/>
      <c r="C9" s="24"/>
      <c r="D9" s="29"/>
      <c r="E9" s="29"/>
      <c r="F9" s="20"/>
      <c r="G9" s="20"/>
      <c r="H9" s="20"/>
      <c r="I9" s="20"/>
      <c r="J9" s="202"/>
      <c r="K9" s="20"/>
      <c r="L9" s="20"/>
      <c r="M9" s="20" t="s">
        <v>311</v>
      </c>
      <c r="N9" s="21" t="str">
        <f>BB8</f>
        <v>Монтаж АВ-0,4 кВ (до 63 А)</v>
      </c>
      <c r="O9" s="21">
        <f>U9</f>
        <v>4.1899999999999995</v>
      </c>
      <c r="P9" s="21"/>
      <c r="Q9" s="21">
        <v>0.3</v>
      </c>
      <c r="R9" s="21">
        <v>0.63</v>
      </c>
      <c r="S9" s="21">
        <v>3.26</v>
      </c>
      <c r="T9" s="21">
        <v>0</v>
      </c>
      <c r="U9" s="21">
        <f>SUM(Q9:T9)</f>
        <v>4.1899999999999995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1"/>
      <c r="AJ9" s="20"/>
      <c r="AK9" s="20"/>
      <c r="AL9" s="203"/>
      <c r="AM9" s="21"/>
      <c r="AN9" s="20"/>
      <c r="AO9" s="21"/>
      <c r="AP9" s="20"/>
      <c r="AQ9" s="20"/>
      <c r="AR9" s="20"/>
      <c r="AS9" s="20"/>
      <c r="AT9" s="203"/>
      <c r="AU9" s="20"/>
      <c r="AV9" s="20"/>
      <c r="AW9" s="20"/>
      <c r="AX9" s="20"/>
      <c r="AY9" s="20"/>
      <c r="AZ9" s="20"/>
      <c r="BA9" s="20"/>
      <c r="BB9" s="20"/>
      <c r="BC9" s="20"/>
      <c r="BD9" s="203"/>
      <c r="BE9" s="20"/>
      <c r="BF9" s="20"/>
      <c r="BG9" s="20"/>
      <c r="BH9" s="20"/>
      <c r="BI9" s="29"/>
      <c r="BJ9" s="29"/>
      <c r="BK9" s="20"/>
      <c r="BL9" s="20"/>
      <c r="BM9" s="20"/>
      <c r="BN9" s="182"/>
      <c r="BO9" s="24"/>
      <c r="BP9" s="201"/>
      <c r="BQ9" s="24"/>
      <c r="BR9" s="194"/>
      <c r="BT9" s="193"/>
    </row>
    <row r="10" spans="1:72" s="22" customFormat="1" ht="141" customHeight="1" x14ac:dyDescent="0.25">
      <c r="A10" s="20"/>
      <c r="B10" s="198"/>
      <c r="C10" s="24"/>
      <c r="D10" s="29"/>
      <c r="E10" s="29"/>
      <c r="F10" s="20"/>
      <c r="G10" s="20"/>
      <c r="H10" s="20"/>
      <c r="I10" s="20"/>
      <c r="J10" s="202"/>
      <c r="K10" s="20"/>
      <c r="L10" s="20"/>
      <c r="M10" s="20" t="s">
        <v>310</v>
      </c>
      <c r="N10" s="20">
        <f>BD8</f>
        <v>0.63</v>
      </c>
      <c r="O10" s="21">
        <f>N10*1124</f>
        <v>708.12</v>
      </c>
      <c r="P10" s="21"/>
      <c r="Q10" s="21">
        <f>O10*0.11</f>
        <v>77.893200000000007</v>
      </c>
      <c r="R10" s="21">
        <f>O10*0.83</f>
        <v>587.7396</v>
      </c>
      <c r="S10" s="21">
        <v>0</v>
      </c>
      <c r="T10" s="21">
        <f>O10*0.06</f>
        <v>42.487200000000001</v>
      </c>
      <c r="U10" s="21">
        <f t="shared" ref="U10" si="6">SUM(Q10:T10)</f>
        <v>708.12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1"/>
      <c r="AJ10" s="20"/>
      <c r="AK10" s="20"/>
      <c r="AL10" s="203"/>
      <c r="AM10" s="21"/>
      <c r="AN10" s="20"/>
      <c r="AO10" s="21"/>
      <c r="AP10" s="20"/>
      <c r="AQ10" s="20"/>
      <c r="AR10" s="20"/>
      <c r="AS10" s="20"/>
      <c r="AT10" s="203"/>
      <c r="AU10" s="20"/>
      <c r="AV10" s="20"/>
      <c r="AW10" s="20"/>
      <c r="AX10" s="20"/>
      <c r="AY10" s="20"/>
      <c r="AZ10" s="20"/>
      <c r="BA10" s="20"/>
      <c r="BB10" s="20"/>
      <c r="BC10" s="20"/>
      <c r="BD10" s="203"/>
      <c r="BE10" s="20"/>
      <c r="BF10" s="20"/>
      <c r="BG10" s="20"/>
      <c r="BH10" s="20"/>
      <c r="BI10" s="29"/>
      <c r="BJ10" s="29"/>
      <c r="BK10" s="20"/>
      <c r="BL10" s="20"/>
      <c r="BM10" s="20"/>
      <c r="BN10" s="182"/>
      <c r="BO10" s="24"/>
      <c r="BP10" s="201"/>
      <c r="BQ10" s="24"/>
      <c r="BR10" s="194"/>
      <c r="BT10" s="193"/>
    </row>
    <row r="11" spans="1:72" s="174" customFormat="1" ht="264.60000000000002" customHeight="1" x14ac:dyDescent="0.25">
      <c r="A11" s="232" t="s">
        <v>332</v>
      </c>
      <c r="B11" s="215">
        <v>41657896</v>
      </c>
      <c r="C11" s="170">
        <v>43265</v>
      </c>
      <c r="D11" s="219">
        <v>466.1</v>
      </c>
      <c r="E11" s="219"/>
      <c r="F11" s="163">
        <v>15</v>
      </c>
      <c r="G11" s="163" t="s">
        <v>337</v>
      </c>
      <c r="H11" s="163" t="s">
        <v>340</v>
      </c>
      <c r="I11" s="163" t="s">
        <v>344</v>
      </c>
      <c r="J11" s="216" t="s">
        <v>348</v>
      </c>
      <c r="K11" s="163" t="s">
        <v>353</v>
      </c>
      <c r="L11" s="163" t="s">
        <v>360</v>
      </c>
      <c r="M11" s="163"/>
      <c r="N11" s="163"/>
      <c r="O11" s="217">
        <f>SUM(O12:O18)</f>
        <v>1520.0116</v>
      </c>
      <c r="P11" s="217">
        <f t="shared" ref="P11:U11" si="7">SUM(P12:P18)</f>
        <v>0</v>
      </c>
      <c r="Q11" s="217">
        <f t="shared" si="7"/>
        <v>135.10852799999998</v>
      </c>
      <c r="R11" s="217">
        <f t="shared" si="7"/>
        <v>1049.9298720000002</v>
      </c>
      <c r="S11" s="217">
        <f t="shared" si="7"/>
        <v>281.54000000000002</v>
      </c>
      <c r="T11" s="217">
        <f t="shared" si="7"/>
        <v>53.433200000000006</v>
      </c>
      <c r="U11" s="217">
        <f t="shared" si="7"/>
        <v>1520.0116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>
        <v>0.7</v>
      </c>
      <c r="AI11" s="217">
        <f>U12</f>
        <v>896</v>
      </c>
      <c r="AJ11" s="163"/>
      <c r="AK11" s="163"/>
      <c r="AL11" s="218">
        <v>1</v>
      </c>
      <c r="AM11" s="217">
        <f>U13</f>
        <v>58.910000000000004</v>
      </c>
      <c r="AN11" s="163"/>
      <c r="AO11" s="163"/>
      <c r="AP11" s="163"/>
      <c r="AQ11" s="163"/>
      <c r="AR11" s="163"/>
      <c r="AS11" s="163"/>
      <c r="AT11" s="218" t="s">
        <v>272</v>
      </c>
      <c r="AU11" s="217">
        <f>U14</f>
        <v>302.39</v>
      </c>
      <c r="AV11" s="163"/>
      <c r="AW11" s="163"/>
      <c r="AX11" s="163"/>
      <c r="AY11" s="163"/>
      <c r="AZ11" s="163"/>
      <c r="BA11" s="163"/>
      <c r="BB11" s="163"/>
      <c r="BC11" s="217"/>
      <c r="BD11" s="218">
        <v>0.03</v>
      </c>
      <c r="BE11" s="217">
        <f>U15</f>
        <v>33.72</v>
      </c>
      <c r="BF11" s="163" t="s">
        <v>361</v>
      </c>
      <c r="BG11" s="217">
        <f>U16</f>
        <v>8.85</v>
      </c>
      <c r="BH11" s="163">
        <v>0.16</v>
      </c>
      <c r="BI11" s="219">
        <f>U17</f>
        <v>99.283199999999994</v>
      </c>
      <c r="BJ11" s="219">
        <v>0.52</v>
      </c>
      <c r="BK11" s="217">
        <f>U18</f>
        <v>120.8584</v>
      </c>
      <c r="BL11" s="163"/>
      <c r="BM11" s="163"/>
      <c r="BN11" s="220">
        <f t="shared" si="1"/>
        <v>1520.0116</v>
      </c>
      <c r="BO11" s="170">
        <v>43445</v>
      </c>
      <c r="BP11" s="221" t="s">
        <v>210</v>
      </c>
      <c r="BQ11" s="170">
        <v>43265</v>
      </c>
      <c r="BR11" s="223">
        <v>6</v>
      </c>
      <c r="BS11" s="174">
        <f t="shared" si="2"/>
        <v>180</v>
      </c>
      <c r="BT11" s="224">
        <f t="shared" si="3"/>
        <v>43445</v>
      </c>
    </row>
    <row r="12" spans="1:72" s="22" customFormat="1" ht="128.44999999999999" customHeight="1" x14ac:dyDescent="0.25">
      <c r="A12" s="20"/>
      <c r="B12" s="198"/>
      <c r="C12" s="24"/>
      <c r="D12" s="29"/>
      <c r="E12" s="29"/>
      <c r="F12" s="20"/>
      <c r="G12" s="20"/>
      <c r="H12" s="20"/>
      <c r="I12" s="20"/>
      <c r="J12" s="202"/>
      <c r="K12" s="20"/>
      <c r="L12" s="20"/>
      <c r="M12" s="20" t="s">
        <v>314</v>
      </c>
      <c r="N12" s="20">
        <f>AH11</f>
        <v>0.7</v>
      </c>
      <c r="O12" s="21">
        <f>N12*1280</f>
        <v>896</v>
      </c>
      <c r="P12" s="21"/>
      <c r="Q12" s="21">
        <f>O12*0.11</f>
        <v>98.56</v>
      </c>
      <c r="R12" s="21">
        <f>O12*0.84</f>
        <v>752.64</v>
      </c>
      <c r="S12" s="21">
        <v>0</v>
      </c>
      <c r="T12" s="21">
        <f>O12*0.05</f>
        <v>44.800000000000004</v>
      </c>
      <c r="U12" s="21">
        <f>SUM(Q12:T12)</f>
        <v>896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3"/>
      <c r="AM12" s="20"/>
      <c r="AN12" s="20"/>
      <c r="AO12" s="20"/>
      <c r="AP12" s="20"/>
      <c r="AQ12" s="20"/>
      <c r="AR12" s="20"/>
      <c r="AS12" s="20"/>
      <c r="AT12" s="203"/>
      <c r="AU12" s="20"/>
      <c r="AV12" s="20"/>
      <c r="AW12" s="20"/>
      <c r="AX12" s="20"/>
      <c r="AY12" s="20"/>
      <c r="AZ12" s="20"/>
      <c r="BA12" s="20"/>
      <c r="BB12" s="20"/>
      <c r="BC12" s="21"/>
      <c r="BD12" s="203"/>
      <c r="BE12" s="21"/>
      <c r="BF12" s="20"/>
      <c r="BG12" s="21"/>
      <c r="BH12" s="20"/>
      <c r="BI12" s="29"/>
      <c r="BJ12" s="29"/>
      <c r="BK12" s="20"/>
      <c r="BL12" s="20"/>
      <c r="BM12" s="20"/>
      <c r="BN12" s="182"/>
      <c r="BO12" s="24"/>
      <c r="BP12" s="180"/>
      <c r="BQ12" s="24"/>
      <c r="BR12" s="194"/>
      <c r="BT12" s="193"/>
    </row>
    <row r="13" spans="1:72" s="22" customFormat="1" ht="130.15" customHeight="1" x14ac:dyDescent="0.25">
      <c r="A13" s="20"/>
      <c r="B13" s="198"/>
      <c r="C13" s="24"/>
      <c r="D13" s="29"/>
      <c r="E13" s="29"/>
      <c r="F13" s="20"/>
      <c r="G13" s="20"/>
      <c r="H13" s="20"/>
      <c r="I13" s="20"/>
      <c r="J13" s="202"/>
      <c r="K13" s="20"/>
      <c r="L13" s="20"/>
      <c r="M13" s="20" t="s">
        <v>316</v>
      </c>
      <c r="N13" s="20">
        <f>AL11</f>
        <v>1</v>
      </c>
      <c r="O13" s="21">
        <f>U13</f>
        <v>58.910000000000004</v>
      </c>
      <c r="P13" s="21"/>
      <c r="Q13" s="21">
        <v>4.3600000000000003</v>
      </c>
      <c r="R13" s="21">
        <v>7.33</v>
      </c>
      <c r="S13" s="21">
        <v>45.49</v>
      </c>
      <c r="T13" s="21">
        <v>1.73</v>
      </c>
      <c r="U13" s="21">
        <f t="shared" ref="U13:U16" si="8">SUM(Q13:T13)</f>
        <v>58.910000000000004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3"/>
      <c r="AM13" s="20"/>
      <c r="AN13" s="20"/>
      <c r="AO13" s="20"/>
      <c r="AP13" s="20"/>
      <c r="AQ13" s="20"/>
      <c r="AR13" s="20"/>
      <c r="AS13" s="20"/>
      <c r="AT13" s="203"/>
      <c r="AU13" s="20"/>
      <c r="AV13" s="20"/>
      <c r="AW13" s="20"/>
      <c r="AX13" s="20"/>
      <c r="AY13" s="20"/>
      <c r="AZ13" s="20"/>
      <c r="BA13" s="20"/>
      <c r="BB13" s="20"/>
      <c r="BC13" s="21"/>
      <c r="BD13" s="203"/>
      <c r="BE13" s="21"/>
      <c r="BF13" s="20"/>
      <c r="BG13" s="21"/>
      <c r="BH13" s="20"/>
      <c r="BI13" s="29"/>
      <c r="BJ13" s="29"/>
      <c r="BK13" s="20"/>
      <c r="BL13" s="20"/>
      <c r="BM13" s="20"/>
      <c r="BN13" s="182"/>
      <c r="BO13" s="24"/>
      <c r="BP13" s="180"/>
      <c r="BQ13" s="24"/>
      <c r="BR13" s="194"/>
      <c r="BT13" s="193"/>
    </row>
    <row r="14" spans="1:72" s="22" customFormat="1" ht="126.6" customHeight="1" x14ac:dyDescent="0.25">
      <c r="A14" s="20"/>
      <c r="B14" s="198"/>
      <c r="C14" s="24"/>
      <c r="D14" s="29"/>
      <c r="E14" s="29"/>
      <c r="F14" s="20"/>
      <c r="G14" s="20"/>
      <c r="H14" s="20"/>
      <c r="I14" s="20"/>
      <c r="J14" s="202"/>
      <c r="K14" s="20"/>
      <c r="L14" s="20"/>
      <c r="M14" s="20" t="s">
        <v>318</v>
      </c>
      <c r="N14" s="20" t="str">
        <f>AT11</f>
        <v>СТП 63 кВА</v>
      </c>
      <c r="O14" s="21">
        <f>U14</f>
        <v>302.39</v>
      </c>
      <c r="P14" s="21"/>
      <c r="Q14" s="21">
        <v>10.16</v>
      </c>
      <c r="R14" s="21">
        <v>51.3</v>
      </c>
      <c r="S14" s="21">
        <v>236.05</v>
      </c>
      <c r="T14" s="21">
        <v>4.88</v>
      </c>
      <c r="U14" s="21">
        <f t="shared" si="8"/>
        <v>302.39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3"/>
      <c r="AM14" s="20"/>
      <c r="AN14" s="20"/>
      <c r="AO14" s="20"/>
      <c r="AP14" s="20"/>
      <c r="AQ14" s="20"/>
      <c r="AR14" s="20"/>
      <c r="AS14" s="20"/>
      <c r="AT14" s="203"/>
      <c r="AU14" s="20"/>
      <c r="AV14" s="20"/>
      <c r="AW14" s="20"/>
      <c r="AX14" s="20"/>
      <c r="AY14" s="20"/>
      <c r="AZ14" s="20"/>
      <c r="BA14" s="20"/>
      <c r="BB14" s="20"/>
      <c r="BC14" s="21"/>
      <c r="BD14" s="203"/>
      <c r="BE14" s="21"/>
      <c r="BF14" s="20"/>
      <c r="BG14" s="21"/>
      <c r="BH14" s="20"/>
      <c r="BI14" s="29"/>
      <c r="BJ14" s="29"/>
      <c r="BK14" s="20"/>
      <c r="BL14" s="20"/>
      <c r="BM14" s="20"/>
      <c r="BN14" s="182"/>
      <c r="BO14" s="24"/>
      <c r="BP14" s="180"/>
      <c r="BQ14" s="24"/>
      <c r="BR14" s="194"/>
      <c r="BT14" s="193"/>
    </row>
    <row r="15" spans="1:72" s="22" customFormat="1" ht="132.6" customHeight="1" x14ac:dyDescent="0.25">
      <c r="A15" s="20"/>
      <c r="B15" s="198"/>
      <c r="C15" s="24"/>
      <c r="D15" s="29"/>
      <c r="E15" s="29"/>
      <c r="F15" s="20"/>
      <c r="G15" s="20"/>
      <c r="H15" s="20"/>
      <c r="I15" s="20"/>
      <c r="J15" s="202"/>
      <c r="K15" s="20"/>
      <c r="L15" s="20"/>
      <c r="M15" s="20" t="s">
        <v>310</v>
      </c>
      <c r="N15" s="20">
        <f>BD11</f>
        <v>0.03</v>
      </c>
      <c r="O15" s="21">
        <f>N15*1124</f>
        <v>33.72</v>
      </c>
      <c r="P15" s="21"/>
      <c r="Q15" s="21">
        <f>O15*0.11</f>
        <v>3.7092000000000001</v>
      </c>
      <c r="R15" s="21">
        <f>O15*0.83</f>
        <v>27.987599999999997</v>
      </c>
      <c r="S15" s="21">
        <v>0</v>
      </c>
      <c r="T15" s="21">
        <f>O15*0.06</f>
        <v>2.0231999999999997</v>
      </c>
      <c r="U15" s="21">
        <f t="shared" si="8"/>
        <v>33.72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3"/>
      <c r="AM15" s="20"/>
      <c r="AN15" s="20"/>
      <c r="AO15" s="20"/>
      <c r="AP15" s="20"/>
      <c r="AQ15" s="20"/>
      <c r="AR15" s="20"/>
      <c r="AS15" s="20"/>
      <c r="AT15" s="203"/>
      <c r="AU15" s="20"/>
      <c r="AV15" s="20"/>
      <c r="AW15" s="20"/>
      <c r="AX15" s="20"/>
      <c r="AY15" s="20"/>
      <c r="AZ15" s="20"/>
      <c r="BA15" s="20"/>
      <c r="BB15" s="20"/>
      <c r="BC15" s="21"/>
      <c r="BD15" s="203"/>
      <c r="BE15" s="21"/>
      <c r="BF15" s="20"/>
      <c r="BG15" s="21"/>
      <c r="BH15" s="20"/>
      <c r="BI15" s="29"/>
      <c r="BJ15" s="29"/>
      <c r="BK15" s="20"/>
      <c r="BL15" s="20"/>
      <c r="BM15" s="20"/>
      <c r="BN15" s="182"/>
      <c r="BO15" s="24"/>
      <c r="BP15" s="180"/>
      <c r="BQ15" s="24"/>
      <c r="BR15" s="194"/>
      <c r="BT15" s="193"/>
    </row>
    <row r="16" spans="1:72" s="22" customFormat="1" ht="176.45" customHeight="1" x14ac:dyDescent="0.25">
      <c r="A16" s="20"/>
      <c r="B16" s="198"/>
      <c r="C16" s="24"/>
      <c r="D16" s="29"/>
      <c r="E16" s="29"/>
      <c r="F16" s="20"/>
      <c r="G16" s="20"/>
      <c r="H16" s="20"/>
      <c r="I16" s="20"/>
      <c r="J16" s="202"/>
      <c r="K16" s="20"/>
      <c r="L16" s="20"/>
      <c r="M16" s="20" t="s">
        <v>362</v>
      </c>
      <c r="N16" s="20" t="str">
        <f>BF11</f>
        <v>Реконструкция ВЛ-0,4 кВ №1 ТП № 504 в части переключения участка на питание от проектируемой ТП-10/0,4 кВ</v>
      </c>
      <c r="O16" s="21">
        <f>8.85</f>
        <v>8.85</v>
      </c>
      <c r="P16" s="21"/>
      <c r="Q16" s="21">
        <f>O16*0.08</f>
        <v>0.70799999999999996</v>
      </c>
      <c r="R16" s="21">
        <f>O16*0.92</f>
        <v>8.1419999999999995</v>
      </c>
      <c r="S16" s="21">
        <v>0</v>
      </c>
      <c r="T16" s="21">
        <v>0</v>
      </c>
      <c r="U16" s="21">
        <f t="shared" si="8"/>
        <v>8.85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3"/>
      <c r="AM16" s="20"/>
      <c r="AN16" s="20"/>
      <c r="AO16" s="20"/>
      <c r="AP16" s="20"/>
      <c r="AQ16" s="20"/>
      <c r="AR16" s="20"/>
      <c r="AS16" s="20"/>
      <c r="AT16" s="203"/>
      <c r="AU16" s="20"/>
      <c r="AV16" s="20"/>
      <c r="AW16" s="20"/>
      <c r="AX16" s="20"/>
      <c r="AY16" s="20"/>
      <c r="AZ16" s="20"/>
      <c r="BA16" s="20"/>
      <c r="BB16" s="20"/>
      <c r="BC16" s="21"/>
      <c r="BD16" s="203"/>
      <c r="BE16" s="21"/>
      <c r="BF16" s="20"/>
      <c r="BG16" s="21"/>
      <c r="BH16" s="20"/>
      <c r="BI16" s="29"/>
      <c r="BJ16" s="29"/>
      <c r="BK16" s="20"/>
      <c r="BL16" s="20"/>
      <c r="BM16" s="20"/>
      <c r="BN16" s="182"/>
      <c r="BO16" s="24"/>
      <c r="BP16" s="180"/>
      <c r="BQ16" s="24"/>
      <c r="BR16" s="194"/>
      <c r="BT16" s="193"/>
    </row>
    <row r="17" spans="1:73" s="22" customFormat="1" ht="158.44999999999999" customHeight="1" x14ac:dyDescent="0.25">
      <c r="A17" s="20"/>
      <c r="B17" s="198"/>
      <c r="C17" s="24"/>
      <c r="D17" s="29"/>
      <c r="E17" s="29"/>
      <c r="F17" s="20"/>
      <c r="G17" s="20"/>
      <c r="H17" s="20"/>
      <c r="I17" s="20"/>
      <c r="J17" s="202"/>
      <c r="K17" s="20"/>
      <c r="L17" s="20"/>
      <c r="M17" s="20" t="s">
        <v>328</v>
      </c>
      <c r="N17" s="20">
        <f>BH11</f>
        <v>0.16</v>
      </c>
      <c r="O17" s="21">
        <f>N17*620.52</f>
        <v>99.283199999999994</v>
      </c>
      <c r="P17" s="21"/>
      <c r="Q17" s="21">
        <f>O17*0.08</f>
        <v>7.9426559999999995</v>
      </c>
      <c r="R17" s="21">
        <f>O17*0.92</f>
        <v>91.340543999999994</v>
      </c>
      <c r="S17" s="21">
        <v>0</v>
      </c>
      <c r="T17" s="21">
        <v>0</v>
      </c>
      <c r="U17" s="21">
        <f t="shared" ref="U17" si="9">SUM(Q17:T17)</f>
        <v>99.283199999999994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3"/>
      <c r="AM17" s="20"/>
      <c r="AN17" s="20"/>
      <c r="AO17" s="20"/>
      <c r="AP17" s="20"/>
      <c r="AQ17" s="20"/>
      <c r="AR17" s="20"/>
      <c r="AS17" s="20"/>
      <c r="AT17" s="203"/>
      <c r="AU17" s="20"/>
      <c r="AV17" s="20"/>
      <c r="AW17" s="20"/>
      <c r="AX17" s="20"/>
      <c r="AY17" s="20"/>
      <c r="AZ17" s="20"/>
      <c r="BA17" s="20"/>
      <c r="BB17" s="20"/>
      <c r="BC17" s="21"/>
      <c r="BD17" s="203"/>
      <c r="BE17" s="21"/>
      <c r="BF17" s="20"/>
      <c r="BG17" s="21"/>
      <c r="BH17" s="20"/>
      <c r="BI17" s="29"/>
      <c r="BJ17" s="29"/>
      <c r="BK17" s="20"/>
      <c r="BL17" s="20"/>
      <c r="BM17" s="20"/>
      <c r="BN17" s="182"/>
      <c r="BO17" s="24"/>
      <c r="BP17" s="180"/>
      <c r="BQ17" s="24"/>
      <c r="BR17" s="194"/>
      <c r="BT17" s="193"/>
    </row>
    <row r="18" spans="1:73" s="22" customFormat="1" ht="150.6" customHeight="1" x14ac:dyDescent="0.25">
      <c r="A18" s="20"/>
      <c r="B18" s="198"/>
      <c r="C18" s="24"/>
      <c r="D18" s="29"/>
      <c r="E18" s="29"/>
      <c r="F18" s="20"/>
      <c r="G18" s="20"/>
      <c r="H18" s="20"/>
      <c r="I18" s="20"/>
      <c r="J18" s="202"/>
      <c r="K18" s="20"/>
      <c r="L18" s="20"/>
      <c r="M18" s="20" t="s">
        <v>319</v>
      </c>
      <c r="N18" s="29">
        <f>BJ11</f>
        <v>0.52</v>
      </c>
      <c r="O18" s="21">
        <f>N18*232.42</f>
        <v>120.8584</v>
      </c>
      <c r="P18" s="21"/>
      <c r="Q18" s="21">
        <f>O18*0.08</f>
        <v>9.6686720000000008</v>
      </c>
      <c r="R18" s="21">
        <f>O18*0.92</f>
        <v>111.189728</v>
      </c>
      <c r="S18" s="21">
        <v>0</v>
      </c>
      <c r="T18" s="21">
        <v>0</v>
      </c>
      <c r="U18" s="21">
        <f t="shared" ref="U18" si="10">SUM(Q18:T18)</f>
        <v>120.8584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3"/>
      <c r="AM18" s="20"/>
      <c r="AN18" s="20"/>
      <c r="AO18" s="20"/>
      <c r="AP18" s="20"/>
      <c r="AQ18" s="20"/>
      <c r="AR18" s="20"/>
      <c r="AS18" s="20"/>
      <c r="AT18" s="203"/>
      <c r="AU18" s="20"/>
      <c r="AV18" s="20"/>
      <c r="AW18" s="20"/>
      <c r="AX18" s="20"/>
      <c r="AY18" s="20"/>
      <c r="AZ18" s="20"/>
      <c r="BA18" s="20"/>
      <c r="BB18" s="20"/>
      <c r="BC18" s="21"/>
      <c r="BD18" s="203"/>
      <c r="BE18" s="21"/>
      <c r="BF18" s="20"/>
      <c r="BG18" s="21"/>
      <c r="BH18" s="20"/>
      <c r="BI18" s="29"/>
      <c r="BJ18" s="29"/>
      <c r="BK18" s="20"/>
      <c r="BL18" s="20"/>
      <c r="BM18" s="20"/>
      <c r="BN18" s="182"/>
      <c r="BO18" s="24"/>
      <c r="BP18" s="180"/>
      <c r="BQ18" s="24"/>
      <c r="BR18" s="194"/>
      <c r="BT18" s="193"/>
    </row>
    <row r="19" spans="1:73" s="174" customFormat="1" ht="152.25" customHeight="1" x14ac:dyDescent="0.25">
      <c r="A19" s="232" t="s">
        <v>333</v>
      </c>
      <c r="B19" s="215">
        <v>41672459</v>
      </c>
      <c r="C19" s="170">
        <v>43284</v>
      </c>
      <c r="D19" s="163">
        <v>466.1</v>
      </c>
      <c r="E19" s="163"/>
      <c r="F19" s="163">
        <v>12</v>
      </c>
      <c r="G19" s="163" t="s">
        <v>338</v>
      </c>
      <c r="H19" s="163" t="s">
        <v>141</v>
      </c>
      <c r="I19" s="163" t="s">
        <v>345</v>
      </c>
      <c r="J19" s="216" t="s">
        <v>349</v>
      </c>
      <c r="K19" s="163" t="s">
        <v>354</v>
      </c>
      <c r="L19" s="163"/>
      <c r="M19" s="163"/>
      <c r="N19" s="217"/>
      <c r="O19" s="217">
        <f>SUM(O20:O21)</f>
        <v>318.91000000000003</v>
      </c>
      <c r="P19" s="217">
        <f t="shared" ref="P19" si="11">SUM(P20:P21)</f>
        <v>0</v>
      </c>
      <c r="Q19" s="217">
        <f t="shared" ref="Q19" si="12">SUM(Q20:Q21)</f>
        <v>34.919200000000004</v>
      </c>
      <c r="R19" s="217">
        <f t="shared" ref="R19" si="13">SUM(R20:R21)</f>
        <v>261.8476</v>
      </c>
      <c r="S19" s="217">
        <f t="shared" ref="S19" si="14">SUM(S20:S21)</f>
        <v>3.26</v>
      </c>
      <c r="T19" s="217">
        <f t="shared" ref="T19" si="15">SUM(T20:T21)</f>
        <v>18.883200000000002</v>
      </c>
      <c r="U19" s="217">
        <f t="shared" ref="U19" si="16">SUM(U20:U21)</f>
        <v>318.91000000000003</v>
      </c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218"/>
      <c r="AM19" s="163"/>
      <c r="AN19" s="163"/>
      <c r="AO19" s="163"/>
      <c r="AP19" s="163"/>
      <c r="AQ19" s="163"/>
      <c r="AR19" s="163"/>
      <c r="AS19" s="163"/>
      <c r="AT19" s="218"/>
      <c r="AU19" s="163"/>
      <c r="AV19" s="163"/>
      <c r="AW19" s="163"/>
      <c r="AX19" s="163"/>
      <c r="AY19" s="163"/>
      <c r="AZ19" s="163"/>
      <c r="BA19" s="163"/>
      <c r="BB19" s="163" t="s">
        <v>243</v>
      </c>
      <c r="BC19" s="163">
        <f>U20</f>
        <v>4.1899999999999995</v>
      </c>
      <c r="BD19" s="218">
        <v>0.28000000000000003</v>
      </c>
      <c r="BE19" s="163">
        <f>U21</f>
        <v>314.72000000000003</v>
      </c>
      <c r="BF19" s="163"/>
      <c r="BG19" s="163"/>
      <c r="BH19" s="163"/>
      <c r="BI19" s="163"/>
      <c r="BJ19" s="163"/>
      <c r="BK19" s="163"/>
      <c r="BL19" s="163"/>
      <c r="BM19" s="163"/>
      <c r="BN19" s="220">
        <f t="shared" ref="BN19:BN22" si="17">W19+Y19+AA19+AC19+AE19+AG19+AI19+AM19+AO19+AQ19+AS19+AU19+AW19+AY19+BA19+BC19+BE19+BG19+BI19+BK19+BM19</f>
        <v>318.91000000000003</v>
      </c>
      <c r="BO19" s="170">
        <v>43465</v>
      </c>
      <c r="BP19" s="221" t="s">
        <v>210</v>
      </c>
      <c r="BQ19" s="222">
        <v>43284</v>
      </c>
      <c r="BR19" s="223">
        <v>6</v>
      </c>
      <c r="BS19" s="174">
        <f t="shared" ref="BS19:BS22" si="18">BR19*30</f>
        <v>180</v>
      </c>
      <c r="BT19" s="224">
        <f t="shared" ref="BT19:BT22" si="19">BQ19+BS19</f>
        <v>43464</v>
      </c>
    </row>
    <row r="20" spans="1:73" s="22" customFormat="1" ht="152.25" customHeight="1" x14ac:dyDescent="0.25">
      <c r="A20" s="20"/>
      <c r="B20" s="198"/>
      <c r="C20" s="24"/>
      <c r="D20" s="20"/>
      <c r="E20" s="20"/>
      <c r="F20" s="20"/>
      <c r="G20" s="20"/>
      <c r="H20" s="20"/>
      <c r="I20" s="20"/>
      <c r="J20" s="202"/>
      <c r="K20" s="20"/>
      <c r="L20" s="20"/>
      <c r="M20" s="20" t="s">
        <v>311</v>
      </c>
      <c r="N20" s="21" t="str">
        <f>BB19</f>
        <v>Монтаж АВ-0,4 кВ (до 63 А)</v>
      </c>
      <c r="O20" s="21">
        <f>U20</f>
        <v>4.1899999999999995</v>
      </c>
      <c r="P20" s="21"/>
      <c r="Q20" s="21">
        <v>0.3</v>
      </c>
      <c r="R20" s="21">
        <v>0.63</v>
      </c>
      <c r="S20" s="21">
        <v>3.26</v>
      </c>
      <c r="T20" s="21">
        <v>0</v>
      </c>
      <c r="U20" s="21">
        <f>SUM(Q20:T20)</f>
        <v>4.1899999999999995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3"/>
      <c r="AM20" s="20"/>
      <c r="AN20" s="20"/>
      <c r="AO20" s="20"/>
      <c r="AP20" s="20"/>
      <c r="AQ20" s="20"/>
      <c r="AR20" s="20"/>
      <c r="AS20" s="20"/>
      <c r="AT20" s="203"/>
      <c r="AU20" s="20"/>
      <c r="AV20" s="20"/>
      <c r="AW20" s="20"/>
      <c r="AX20" s="20"/>
      <c r="AY20" s="20"/>
      <c r="AZ20" s="20"/>
      <c r="BA20" s="20"/>
      <c r="BB20" s="20"/>
      <c r="BC20" s="20"/>
      <c r="BD20" s="203"/>
      <c r="BE20" s="20"/>
      <c r="BF20" s="20"/>
      <c r="BG20" s="20"/>
      <c r="BH20" s="20"/>
      <c r="BI20" s="20"/>
      <c r="BJ20" s="20"/>
      <c r="BK20" s="20"/>
      <c r="BL20" s="20"/>
      <c r="BM20" s="20"/>
      <c r="BN20" s="182"/>
      <c r="BO20" s="24"/>
      <c r="BP20" s="180"/>
      <c r="BQ20" s="195"/>
      <c r="BR20" s="194"/>
      <c r="BT20" s="193"/>
    </row>
    <row r="21" spans="1:73" s="22" customFormat="1" ht="152.25" customHeight="1" x14ac:dyDescent="0.25">
      <c r="A21" s="20"/>
      <c r="B21" s="198"/>
      <c r="C21" s="24"/>
      <c r="D21" s="20"/>
      <c r="E21" s="20"/>
      <c r="F21" s="20"/>
      <c r="G21" s="20"/>
      <c r="H21" s="20"/>
      <c r="I21" s="20"/>
      <c r="J21" s="202"/>
      <c r="K21" s="20"/>
      <c r="L21" s="20"/>
      <c r="M21" s="20" t="s">
        <v>310</v>
      </c>
      <c r="N21" s="20">
        <f>BD19</f>
        <v>0.28000000000000003</v>
      </c>
      <c r="O21" s="21">
        <f>N21*1124</f>
        <v>314.72000000000003</v>
      </c>
      <c r="P21" s="21"/>
      <c r="Q21" s="21">
        <f>O21*0.11</f>
        <v>34.619200000000006</v>
      </c>
      <c r="R21" s="21">
        <f>O21*0.83</f>
        <v>261.2176</v>
      </c>
      <c r="S21" s="21">
        <v>0</v>
      </c>
      <c r="T21" s="21">
        <f>O21*0.06</f>
        <v>18.883200000000002</v>
      </c>
      <c r="U21" s="21">
        <f t="shared" ref="U21" si="20">SUM(Q21:T21)</f>
        <v>314.72000000000003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3"/>
      <c r="AM21" s="20"/>
      <c r="AN21" s="20"/>
      <c r="AO21" s="20"/>
      <c r="AP21" s="20"/>
      <c r="AQ21" s="20"/>
      <c r="AR21" s="20"/>
      <c r="AS21" s="20"/>
      <c r="AT21" s="203"/>
      <c r="AU21" s="20"/>
      <c r="AV21" s="20"/>
      <c r="AW21" s="20"/>
      <c r="AX21" s="20"/>
      <c r="AY21" s="20"/>
      <c r="AZ21" s="20"/>
      <c r="BA21" s="20"/>
      <c r="BB21" s="20"/>
      <c r="BC21" s="20"/>
      <c r="BD21" s="203"/>
      <c r="BE21" s="20"/>
      <c r="BF21" s="20"/>
      <c r="BG21" s="20"/>
      <c r="BH21" s="20"/>
      <c r="BI21" s="20"/>
      <c r="BJ21" s="20"/>
      <c r="BK21" s="20"/>
      <c r="BL21" s="20"/>
      <c r="BM21" s="20"/>
      <c r="BN21" s="182"/>
      <c r="BO21" s="24"/>
      <c r="BP21" s="180"/>
      <c r="BQ21" s="195"/>
      <c r="BR21" s="194"/>
      <c r="BT21" s="193"/>
    </row>
    <row r="22" spans="1:73" s="174" customFormat="1" ht="223.5" customHeight="1" x14ac:dyDescent="0.25">
      <c r="A22" s="232" t="s">
        <v>334</v>
      </c>
      <c r="B22" s="215">
        <v>41673896</v>
      </c>
      <c r="C22" s="170">
        <v>43284</v>
      </c>
      <c r="D22" s="163">
        <v>466.1</v>
      </c>
      <c r="E22" s="163"/>
      <c r="F22" s="163">
        <v>14.5</v>
      </c>
      <c r="G22" s="163" t="s">
        <v>339</v>
      </c>
      <c r="H22" s="163" t="s">
        <v>141</v>
      </c>
      <c r="I22" s="163" t="s">
        <v>346</v>
      </c>
      <c r="J22" s="216" t="s">
        <v>350</v>
      </c>
      <c r="K22" s="163" t="s">
        <v>355</v>
      </c>
      <c r="L22" s="163"/>
      <c r="M22" s="163"/>
      <c r="N22" s="217"/>
      <c r="O22" s="217">
        <f>SUM(O23:O24)</f>
        <v>408.83</v>
      </c>
      <c r="P22" s="217">
        <f t="shared" ref="P22" si="21">SUM(P23:P24)</f>
        <v>0</v>
      </c>
      <c r="Q22" s="217">
        <f t="shared" ref="Q22" si="22">SUM(Q23:Q24)</f>
        <v>44.810399999999994</v>
      </c>
      <c r="R22" s="217">
        <f t="shared" ref="R22" si="23">SUM(R23:R24)</f>
        <v>336.48119999999994</v>
      </c>
      <c r="S22" s="217">
        <f t="shared" ref="S22" si="24">SUM(S23:S24)</f>
        <v>3.26</v>
      </c>
      <c r="T22" s="217">
        <f t="shared" ref="T22" si="25">SUM(T23:T24)</f>
        <v>24.278399999999998</v>
      </c>
      <c r="U22" s="217">
        <f t="shared" ref="U22" si="26">SUM(U23:U24)</f>
        <v>408.82999999999993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219"/>
      <c r="AJ22" s="163"/>
      <c r="AK22" s="163"/>
      <c r="AL22" s="218"/>
      <c r="AM22" s="219"/>
      <c r="AN22" s="163"/>
      <c r="AO22" s="163"/>
      <c r="AP22" s="163"/>
      <c r="AQ22" s="163"/>
      <c r="AR22" s="163"/>
      <c r="AS22" s="163"/>
      <c r="AT22" s="218"/>
      <c r="AU22" s="163"/>
      <c r="AV22" s="163"/>
      <c r="AW22" s="163"/>
      <c r="AX22" s="163"/>
      <c r="AY22" s="163"/>
      <c r="AZ22" s="163"/>
      <c r="BA22" s="163"/>
      <c r="BB22" s="163" t="s">
        <v>243</v>
      </c>
      <c r="BC22" s="219">
        <f>U23</f>
        <v>4.1899999999999995</v>
      </c>
      <c r="BD22" s="218">
        <v>0.36</v>
      </c>
      <c r="BE22" s="219">
        <f>U24</f>
        <v>404.63999999999993</v>
      </c>
      <c r="BF22" s="163"/>
      <c r="BG22" s="163"/>
      <c r="BH22" s="163"/>
      <c r="BI22" s="163"/>
      <c r="BJ22" s="163"/>
      <c r="BK22" s="163"/>
      <c r="BL22" s="163"/>
      <c r="BM22" s="163"/>
      <c r="BN22" s="220">
        <f t="shared" si="17"/>
        <v>408.82999999999993</v>
      </c>
      <c r="BO22" s="170">
        <v>43465</v>
      </c>
      <c r="BP22" s="221" t="s">
        <v>210</v>
      </c>
      <c r="BQ22" s="222">
        <v>43284</v>
      </c>
      <c r="BR22" s="223">
        <v>6</v>
      </c>
      <c r="BS22" s="174">
        <f t="shared" si="18"/>
        <v>180</v>
      </c>
      <c r="BT22" s="224">
        <f t="shared" si="19"/>
        <v>43464</v>
      </c>
    </row>
    <row r="23" spans="1:73" s="22" customFormat="1" ht="129" customHeight="1" x14ac:dyDescent="0.25">
      <c r="A23" s="20"/>
      <c r="B23" s="198"/>
      <c r="C23" s="24"/>
      <c r="D23" s="20"/>
      <c r="E23" s="20"/>
      <c r="F23" s="20"/>
      <c r="G23" s="20"/>
      <c r="H23" s="20"/>
      <c r="I23" s="20"/>
      <c r="J23" s="202"/>
      <c r="K23" s="20"/>
      <c r="L23" s="20"/>
      <c r="M23" s="20" t="s">
        <v>311</v>
      </c>
      <c r="N23" s="21" t="str">
        <f>BB22</f>
        <v>Монтаж АВ-0,4 кВ (до 63 А)</v>
      </c>
      <c r="O23" s="21">
        <f>U23</f>
        <v>4.1899999999999995</v>
      </c>
      <c r="P23" s="21"/>
      <c r="Q23" s="21">
        <v>0.3</v>
      </c>
      <c r="R23" s="21">
        <v>0.63</v>
      </c>
      <c r="S23" s="21">
        <v>3.26</v>
      </c>
      <c r="T23" s="21">
        <v>0</v>
      </c>
      <c r="U23" s="21">
        <f>SUM(Q23:T23)</f>
        <v>4.1899999999999995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9"/>
      <c r="AJ23" s="20"/>
      <c r="AK23" s="20"/>
      <c r="AL23" s="203"/>
      <c r="AM23" s="29"/>
      <c r="AN23" s="20"/>
      <c r="AO23" s="20"/>
      <c r="AP23" s="20"/>
      <c r="AQ23" s="20"/>
      <c r="AR23" s="20"/>
      <c r="AS23" s="20"/>
      <c r="AT23" s="203"/>
      <c r="AU23" s="20"/>
      <c r="AV23" s="20"/>
      <c r="AW23" s="20"/>
      <c r="AX23" s="20"/>
      <c r="AY23" s="20"/>
      <c r="AZ23" s="20"/>
      <c r="BA23" s="20"/>
      <c r="BB23" s="20"/>
      <c r="BC23" s="29"/>
      <c r="BD23" s="203"/>
      <c r="BE23" s="29"/>
      <c r="BF23" s="20"/>
      <c r="BG23" s="20"/>
      <c r="BH23" s="20"/>
      <c r="BI23" s="20"/>
      <c r="BJ23" s="20"/>
      <c r="BK23" s="20"/>
      <c r="BL23" s="20"/>
      <c r="BM23" s="20"/>
      <c r="BN23" s="182"/>
      <c r="BO23" s="24"/>
      <c r="BP23" s="180"/>
      <c r="BQ23" s="195"/>
      <c r="BR23" s="194"/>
      <c r="BT23" s="193"/>
    </row>
    <row r="24" spans="1:73" s="22" customFormat="1" ht="129" customHeight="1" x14ac:dyDescent="0.25">
      <c r="A24" s="20"/>
      <c r="B24" s="198"/>
      <c r="C24" s="24"/>
      <c r="D24" s="20"/>
      <c r="E24" s="20"/>
      <c r="F24" s="20"/>
      <c r="G24" s="20"/>
      <c r="H24" s="20"/>
      <c r="I24" s="20"/>
      <c r="J24" s="202"/>
      <c r="K24" s="20"/>
      <c r="L24" s="20"/>
      <c r="M24" s="20" t="s">
        <v>310</v>
      </c>
      <c r="N24" s="20">
        <f>BD22</f>
        <v>0.36</v>
      </c>
      <c r="O24" s="21">
        <f>N24*1124</f>
        <v>404.64</v>
      </c>
      <c r="P24" s="21"/>
      <c r="Q24" s="21">
        <f>O24*0.11</f>
        <v>44.510399999999997</v>
      </c>
      <c r="R24" s="21">
        <f>O24*0.83</f>
        <v>335.85119999999995</v>
      </c>
      <c r="S24" s="21">
        <v>0</v>
      </c>
      <c r="T24" s="21">
        <f>O24*0.06</f>
        <v>24.278399999999998</v>
      </c>
      <c r="U24" s="21">
        <f t="shared" ref="U24" si="27">SUM(Q24:T24)</f>
        <v>404.63999999999993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9"/>
      <c r="AJ24" s="20"/>
      <c r="AK24" s="20"/>
      <c r="AL24" s="203"/>
      <c r="AM24" s="29"/>
      <c r="AN24" s="20"/>
      <c r="AO24" s="20"/>
      <c r="AP24" s="20"/>
      <c r="AQ24" s="20"/>
      <c r="AR24" s="20"/>
      <c r="AS24" s="20"/>
      <c r="AT24" s="203"/>
      <c r="AU24" s="20"/>
      <c r="AV24" s="20"/>
      <c r="AW24" s="20"/>
      <c r="AX24" s="20"/>
      <c r="AY24" s="20"/>
      <c r="AZ24" s="20"/>
      <c r="BA24" s="20"/>
      <c r="BB24" s="20"/>
      <c r="BC24" s="29"/>
      <c r="BD24" s="203"/>
      <c r="BE24" s="29"/>
      <c r="BF24" s="20"/>
      <c r="BG24" s="20"/>
      <c r="BH24" s="20"/>
      <c r="BI24" s="20"/>
      <c r="BJ24" s="20"/>
      <c r="BK24" s="20"/>
      <c r="BL24" s="20"/>
      <c r="BM24" s="20"/>
      <c r="BN24" s="182"/>
      <c r="BO24" s="24"/>
      <c r="BP24" s="180"/>
      <c r="BQ24" s="195"/>
      <c r="BR24" s="194"/>
      <c r="BT24" s="193"/>
    </row>
    <row r="25" spans="1:73" s="212" customFormat="1" ht="115.9" customHeight="1" x14ac:dyDescent="0.25">
      <c r="A25" s="204"/>
      <c r="B25" s="205"/>
      <c r="C25" s="205"/>
      <c r="D25" s="206"/>
      <c r="E25" s="206"/>
      <c r="F25" s="207"/>
      <c r="G25" s="205"/>
      <c r="H25" s="205"/>
      <c r="I25" s="205"/>
      <c r="J25" s="205"/>
      <c r="K25" s="205"/>
      <c r="L25" s="207"/>
      <c r="M25" s="207"/>
      <c r="N25" s="207" t="s">
        <v>363</v>
      </c>
      <c r="O25" s="208">
        <f>O3+O8+O11+O19+O22</f>
        <v>4507.0816000000004</v>
      </c>
      <c r="P25" s="208">
        <f t="shared" ref="P25:BN25" si="28">P3+P8+P11+P19+P22</f>
        <v>0</v>
      </c>
      <c r="Q25" s="208">
        <f t="shared" si="28"/>
        <v>437.98052799999999</v>
      </c>
      <c r="R25" s="208">
        <f t="shared" si="28"/>
        <v>3290.9258719999998</v>
      </c>
      <c r="S25" s="208">
        <f t="shared" si="28"/>
        <v>572.86</v>
      </c>
      <c r="T25" s="208">
        <f t="shared" si="28"/>
        <v>205.31520000000003</v>
      </c>
      <c r="U25" s="208">
        <f t="shared" si="28"/>
        <v>4507.0815999999995</v>
      </c>
      <c r="V25" s="208">
        <f t="shared" si="28"/>
        <v>0</v>
      </c>
      <c r="W25" s="208">
        <f t="shared" si="28"/>
        <v>0</v>
      </c>
      <c r="X25" s="208">
        <f t="shared" si="28"/>
        <v>0</v>
      </c>
      <c r="Y25" s="208">
        <f t="shared" si="28"/>
        <v>0</v>
      </c>
      <c r="Z25" s="208">
        <f t="shared" si="28"/>
        <v>0</v>
      </c>
      <c r="AA25" s="208">
        <f t="shared" si="28"/>
        <v>0</v>
      </c>
      <c r="AB25" s="208">
        <f t="shared" si="28"/>
        <v>0</v>
      </c>
      <c r="AC25" s="208">
        <f t="shared" si="28"/>
        <v>0</v>
      </c>
      <c r="AD25" s="208">
        <f t="shared" si="28"/>
        <v>0</v>
      </c>
      <c r="AE25" s="208">
        <f t="shared" si="28"/>
        <v>0</v>
      </c>
      <c r="AF25" s="208">
        <f t="shared" si="28"/>
        <v>0</v>
      </c>
      <c r="AG25" s="208">
        <f t="shared" si="28"/>
        <v>0</v>
      </c>
      <c r="AH25" s="208"/>
      <c r="AI25" s="208">
        <f t="shared" si="28"/>
        <v>2047.9999999999998</v>
      </c>
      <c r="AJ25" s="208">
        <f t="shared" si="28"/>
        <v>0</v>
      </c>
      <c r="AK25" s="208">
        <f t="shared" si="28"/>
        <v>0</v>
      </c>
      <c r="AL25" s="208"/>
      <c r="AM25" s="208">
        <f t="shared" si="28"/>
        <v>117.82000000000001</v>
      </c>
      <c r="AN25" s="208">
        <f t="shared" si="28"/>
        <v>0</v>
      </c>
      <c r="AO25" s="208">
        <f t="shared" si="28"/>
        <v>0</v>
      </c>
      <c r="AP25" s="208">
        <f t="shared" si="28"/>
        <v>0</v>
      </c>
      <c r="AQ25" s="208">
        <f t="shared" si="28"/>
        <v>0</v>
      </c>
      <c r="AR25" s="208">
        <f t="shared" si="28"/>
        <v>0</v>
      </c>
      <c r="AS25" s="208">
        <f t="shared" si="28"/>
        <v>0</v>
      </c>
      <c r="AT25" s="208"/>
      <c r="AU25" s="208">
        <f t="shared" si="28"/>
        <v>604.78</v>
      </c>
      <c r="AV25" s="208">
        <f t="shared" si="28"/>
        <v>0</v>
      </c>
      <c r="AW25" s="208">
        <f t="shared" si="28"/>
        <v>0</v>
      </c>
      <c r="AX25" s="208">
        <f t="shared" si="28"/>
        <v>0</v>
      </c>
      <c r="AY25" s="208">
        <f t="shared" si="28"/>
        <v>0</v>
      </c>
      <c r="AZ25" s="208">
        <f t="shared" si="28"/>
        <v>0</v>
      </c>
      <c r="BA25" s="208">
        <f t="shared" si="28"/>
        <v>0</v>
      </c>
      <c r="BB25" s="208"/>
      <c r="BC25" s="208">
        <f t="shared" si="28"/>
        <v>12.569999999999999</v>
      </c>
      <c r="BD25" s="208"/>
      <c r="BE25" s="208">
        <f t="shared" si="28"/>
        <v>1494.92</v>
      </c>
      <c r="BF25" s="208"/>
      <c r="BG25" s="208">
        <f t="shared" si="28"/>
        <v>8.85</v>
      </c>
      <c r="BH25" s="208"/>
      <c r="BI25" s="208">
        <f t="shared" si="28"/>
        <v>99.283199999999994</v>
      </c>
      <c r="BJ25" s="208"/>
      <c r="BK25" s="208">
        <f t="shared" si="28"/>
        <v>120.8584</v>
      </c>
      <c r="BL25" s="208">
        <f t="shared" si="28"/>
        <v>0</v>
      </c>
      <c r="BM25" s="208">
        <f t="shared" si="28"/>
        <v>0</v>
      </c>
      <c r="BN25" s="208">
        <f t="shared" si="28"/>
        <v>4507.0815999999995</v>
      </c>
      <c r="BO25" s="209"/>
      <c r="BP25" s="208"/>
      <c r="BQ25" s="210"/>
      <c r="BR25" s="211"/>
      <c r="BT25" s="213"/>
      <c r="BU25" s="214"/>
    </row>
    <row r="26" spans="1:73" s="22" customFormat="1" ht="222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9"/>
      <c r="P26" s="29"/>
      <c r="Q26" s="29"/>
      <c r="R26" s="29"/>
      <c r="S26" s="29"/>
      <c r="T26" s="29"/>
      <c r="U26" s="29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2"/>
      <c r="AM26" s="21"/>
      <c r="AN26" s="21"/>
      <c r="AO26" s="21"/>
      <c r="AP26" s="21"/>
      <c r="AQ26" s="21"/>
      <c r="AR26" s="21"/>
      <c r="AS26" s="21"/>
      <c r="AT26" s="182"/>
      <c r="AU26" s="21"/>
      <c r="AV26" s="21"/>
      <c r="AW26" s="21"/>
      <c r="AX26" s="21"/>
      <c r="AY26" s="21"/>
      <c r="AZ26" s="21"/>
      <c r="BA26" s="21"/>
      <c r="BB26" s="21"/>
      <c r="BC26" s="21"/>
      <c r="BD26" s="200"/>
      <c r="BE26" s="21"/>
      <c r="BF26" s="20"/>
      <c r="BG26" s="21"/>
      <c r="BH26" s="20"/>
      <c r="BI26" s="23"/>
      <c r="BJ26" s="23"/>
      <c r="BK26" s="21"/>
      <c r="BL26" s="21"/>
      <c r="BM26" s="21"/>
      <c r="BN26" s="182"/>
      <c r="BO26" s="24"/>
      <c r="BP26" s="21"/>
      <c r="BQ26" s="195"/>
      <c r="BR26" s="194"/>
      <c r="BT26" s="193"/>
      <c r="BU26" s="25"/>
    </row>
    <row r="27" spans="1:73" s="22" customFormat="1" ht="244.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9"/>
      <c r="P27" s="29"/>
      <c r="Q27" s="29"/>
      <c r="R27" s="29"/>
      <c r="S27" s="29"/>
      <c r="T27" s="29"/>
      <c r="U27" s="29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2"/>
      <c r="AM27" s="21"/>
      <c r="AN27" s="21"/>
      <c r="AO27" s="21"/>
      <c r="AP27" s="21"/>
      <c r="AQ27" s="21"/>
      <c r="AR27" s="21"/>
      <c r="AS27" s="21"/>
      <c r="AT27" s="182"/>
      <c r="AU27" s="21"/>
      <c r="AV27" s="21"/>
      <c r="AW27" s="21"/>
      <c r="AX27" s="21"/>
      <c r="AY27" s="21"/>
      <c r="AZ27" s="21"/>
      <c r="BA27" s="21"/>
      <c r="BB27" s="21"/>
      <c r="BC27" s="21"/>
      <c r="BD27" s="200"/>
      <c r="BE27" s="21"/>
      <c r="BF27" s="20"/>
      <c r="BG27" s="21"/>
      <c r="BH27" s="20"/>
      <c r="BI27" s="23"/>
      <c r="BJ27" s="23"/>
      <c r="BK27" s="21"/>
      <c r="BL27" s="21"/>
      <c r="BM27" s="21"/>
      <c r="BN27" s="182"/>
      <c r="BO27" s="24"/>
      <c r="BP27" s="21"/>
      <c r="BQ27" s="195"/>
      <c r="BR27" s="194"/>
      <c r="BT27" s="193"/>
      <c r="BU27" s="25"/>
    </row>
    <row r="28" spans="1:73" s="22" customFormat="1" ht="179.2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9"/>
      <c r="P28" s="29"/>
      <c r="Q28" s="29"/>
      <c r="R28" s="29"/>
      <c r="S28" s="29"/>
      <c r="T28" s="29"/>
      <c r="U28" s="29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2"/>
      <c r="AM28" s="21"/>
      <c r="AN28" s="21"/>
      <c r="AO28" s="21"/>
      <c r="AP28" s="21"/>
      <c r="AQ28" s="21"/>
      <c r="AR28" s="21"/>
      <c r="AS28" s="21"/>
      <c r="AT28" s="182"/>
      <c r="AU28" s="21"/>
      <c r="AV28" s="21"/>
      <c r="AW28" s="21"/>
      <c r="AX28" s="21"/>
      <c r="AY28" s="21"/>
      <c r="AZ28" s="21"/>
      <c r="BA28" s="21"/>
      <c r="BB28" s="21"/>
      <c r="BC28" s="21"/>
      <c r="BD28" s="200"/>
      <c r="BE28" s="21"/>
      <c r="BF28" s="20"/>
      <c r="BG28" s="21"/>
      <c r="BH28" s="20"/>
      <c r="BI28" s="23"/>
      <c r="BJ28" s="23"/>
      <c r="BK28" s="21"/>
      <c r="BL28" s="21"/>
      <c r="BM28" s="21"/>
      <c r="BN28" s="182"/>
      <c r="BO28" s="24"/>
      <c r="BP28" s="21"/>
      <c r="BQ28" s="195"/>
      <c r="BR28" s="194"/>
      <c r="BT28" s="193"/>
      <c r="BU28" s="25"/>
    </row>
    <row r="29" spans="1:73" s="22" customFormat="1" ht="25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9"/>
      <c r="R29" s="29"/>
      <c r="S29" s="29"/>
      <c r="T29" s="29"/>
      <c r="U29" s="29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2"/>
      <c r="AM29" s="21"/>
      <c r="AN29" s="21"/>
      <c r="AO29" s="21"/>
      <c r="AP29" s="21"/>
      <c r="AQ29" s="21"/>
      <c r="AR29" s="21"/>
      <c r="AS29" s="21"/>
      <c r="AT29" s="182"/>
      <c r="AU29" s="21"/>
      <c r="AV29" s="21"/>
      <c r="AW29" s="21"/>
      <c r="AX29" s="21"/>
      <c r="AY29" s="21"/>
      <c r="AZ29" s="21"/>
      <c r="BA29" s="21"/>
      <c r="BB29" s="21"/>
      <c r="BC29" s="21"/>
      <c r="BD29" s="200"/>
      <c r="BE29" s="20"/>
      <c r="BF29" s="20"/>
      <c r="BG29" s="21"/>
      <c r="BH29" s="20"/>
      <c r="BI29" s="23"/>
      <c r="BJ29" s="23"/>
      <c r="BK29" s="21"/>
      <c r="BL29" s="21"/>
      <c r="BM29" s="21"/>
      <c r="BN29" s="182"/>
      <c r="BO29" s="24"/>
      <c r="BP29" s="21"/>
      <c r="BQ29" s="21"/>
      <c r="BR29" s="23"/>
      <c r="BS29" s="23"/>
      <c r="BT29" s="24"/>
      <c r="BU29" s="25"/>
    </row>
    <row r="30" spans="1:73" s="22" customFormat="1" ht="152.2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9"/>
      <c r="R30" s="29"/>
      <c r="S30" s="29"/>
      <c r="T30" s="29"/>
      <c r="U30" s="29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2"/>
      <c r="AM30" s="21"/>
      <c r="AN30" s="21"/>
      <c r="AO30" s="21"/>
      <c r="AP30" s="21"/>
      <c r="AQ30" s="21"/>
      <c r="AR30" s="21"/>
      <c r="AS30" s="21"/>
      <c r="AT30" s="182"/>
      <c r="AU30" s="21"/>
      <c r="AV30" s="21"/>
      <c r="AW30" s="21"/>
      <c r="AX30" s="21"/>
      <c r="AY30" s="21"/>
      <c r="AZ30" s="21"/>
      <c r="BA30" s="21"/>
      <c r="BB30" s="21"/>
      <c r="BC30" s="21"/>
      <c r="BD30" s="200"/>
      <c r="BE30" s="21"/>
      <c r="BF30" s="20"/>
      <c r="BG30" s="21"/>
      <c r="BH30" s="20"/>
      <c r="BI30" s="23"/>
      <c r="BJ30" s="23"/>
      <c r="BK30" s="21"/>
      <c r="BL30" s="21"/>
      <c r="BM30" s="21"/>
      <c r="BN30" s="182"/>
      <c r="BO30" s="24"/>
      <c r="BP30" s="21"/>
      <c r="BQ30" s="21"/>
      <c r="BR30" s="23"/>
      <c r="BS30" s="23"/>
      <c r="BT30" s="24"/>
      <c r="BU30" s="25"/>
    </row>
    <row r="31" spans="1:73" s="22" customFormat="1" ht="232.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0"/>
      <c r="M31" s="200"/>
      <c r="N31" s="200"/>
      <c r="O31" s="182"/>
      <c r="P31" s="182"/>
      <c r="Q31" s="182"/>
      <c r="R31" s="182"/>
      <c r="S31" s="182"/>
      <c r="T31" s="182"/>
      <c r="U31" s="182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2"/>
      <c r="AM31" s="21"/>
      <c r="AN31" s="21"/>
      <c r="AO31" s="21"/>
      <c r="AP31" s="21"/>
      <c r="AQ31" s="21"/>
      <c r="AR31" s="21"/>
      <c r="AS31" s="21"/>
      <c r="AT31" s="182"/>
      <c r="AU31" s="21"/>
      <c r="AV31" s="21"/>
      <c r="AW31" s="21"/>
      <c r="AX31" s="21"/>
      <c r="AY31" s="21"/>
      <c r="AZ31" s="21"/>
      <c r="BA31" s="21"/>
      <c r="BB31" s="20"/>
      <c r="BC31" s="29"/>
      <c r="BD31" s="200"/>
      <c r="BE31" s="182"/>
      <c r="BF31" s="29"/>
      <c r="BG31" s="21"/>
      <c r="BH31" s="20"/>
      <c r="BI31" s="23"/>
      <c r="BJ31" s="23"/>
      <c r="BK31" s="21"/>
      <c r="BL31" s="21"/>
      <c r="BM31" s="21"/>
      <c r="BN31" s="182"/>
      <c r="BO31" s="24"/>
      <c r="BP31" s="21"/>
      <c r="BQ31" s="21"/>
      <c r="BR31" s="23"/>
      <c r="BS31" s="23"/>
      <c r="BT31" s="24"/>
      <c r="BU31" s="25"/>
    </row>
    <row r="32" spans="1:73" s="22" customFormat="1" ht="132.7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0"/>
      <c r="M32" s="200"/>
      <c r="N32" s="200"/>
      <c r="O32" s="182"/>
      <c r="P32" s="182"/>
      <c r="Q32" s="182"/>
      <c r="R32" s="182"/>
      <c r="S32" s="182"/>
      <c r="T32" s="182"/>
      <c r="U32" s="182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2"/>
      <c r="AM32" s="21"/>
      <c r="AN32" s="21"/>
      <c r="AO32" s="21"/>
      <c r="AP32" s="21"/>
      <c r="AQ32" s="21"/>
      <c r="AR32" s="21"/>
      <c r="AS32" s="21"/>
      <c r="AT32" s="182"/>
      <c r="AU32" s="21"/>
      <c r="AV32" s="21"/>
      <c r="AW32" s="21"/>
      <c r="AX32" s="21"/>
      <c r="AY32" s="21"/>
      <c r="AZ32" s="21"/>
      <c r="BA32" s="21"/>
      <c r="BB32" s="20"/>
      <c r="BC32" s="29"/>
      <c r="BD32" s="200"/>
      <c r="BE32" s="29"/>
      <c r="BF32" s="29"/>
      <c r="BG32" s="21"/>
      <c r="BH32" s="20"/>
      <c r="BI32" s="23"/>
      <c r="BJ32" s="23"/>
      <c r="BK32" s="21"/>
      <c r="BL32" s="21"/>
      <c r="BM32" s="21"/>
      <c r="BN32" s="182"/>
      <c r="BO32" s="24"/>
      <c r="BP32" s="21"/>
      <c r="BQ32" s="21"/>
      <c r="BR32" s="23"/>
      <c r="BS32" s="23"/>
      <c r="BT32" s="24"/>
      <c r="BU32" s="25"/>
    </row>
    <row r="33" spans="1:73" s="22" customFormat="1" ht="232.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9"/>
      <c r="P33" s="29"/>
      <c r="Q33" s="29"/>
      <c r="R33" s="29"/>
      <c r="S33" s="29"/>
      <c r="T33" s="29"/>
      <c r="U33" s="29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2"/>
      <c r="AM33" s="21"/>
      <c r="AN33" s="21"/>
      <c r="AO33" s="21"/>
      <c r="AP33" s="21"/>
      <c r="AQ33" s="21"/>
      <c r="AR33" s="21"/>
      <c r="AS33" s="21"/>
      <c r="AT33" s="182"/>
      <c r="AU33" s="21"/>
      <c r="AV33" s="21"/>
      <c r="AW33" s="21"/>
      <c r="AX33" s="21"/>
      <c r="AY33" s="21"/>
      <c r="AZ33" s="21"/>
      <c r="BA33" s="21"/>
      <c r="BB33" s="20"/>
      <c r="BC33" s="29"/>
      <c r="BD33" s="200"/>
      <c r="BE33" s="29"/>
      <c r="BF33" s="29"/>
      <c r="BG33" s="21"/>
      <c r="BH33" s="20"/>
      <c r="BI33" s="23"/>
      <c r="BJ33" s="23"/>
      <c r="BK33" s="21"/>
      <c r="BL33" s="21"/>
      <c r="BM33" s="21"/>
      <c r="BN33" s="182"/>
      <c r="BO33" s="24"/>
      <c r="BP33" s="21"/>
      <c r="BQ33" s="21"/>
      <c r="BR33" s="23"/>
      <c r="BS33" s="23"/>
      <c r="BT33" s="24"/>
      <c r="BU33" s="25"/>
    </row>
    <row r="34" spans="1:73" s="22" customFormat="1" ht="140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9"/>
      <c r="P34" s="29"/>
      <c r="Q34" s="29"/>
      <c r="R34" s="29"/>
      <c r="S34" s="29"/>
      <c r="T34" s="29"/>
      <c r="U34" s="29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2"/>
      <c r="AM34" s="21"/>
      <c r="AN34" s="21"/>
      <c r="AO34" s="21"/>
      <c r="AP34" s="21"/>
      <c r="AQ34" s="21"/>
      <c r="AR34" s="21"/>
      <c r="AS34" s="21"/>
      <c r="AT34" s="182"/>
      <c r="AU34" s="21"/>
      <c r="AV34" s="21"/>
      <c r="AW34" s="21"/>
      <c r="AX34" s="21"/>
      <c r="AY34" s="21"/>
      <c r="AZ34" s="21"/>
      <c r="BA34" s="21"/>
      <c r="BB34" s="20"/>
      <c r="BC34" s="29"/>
      <c r="BD34" s="200"/>
      <c r="BE34" s="29"/>
      <c r="BF34" s="29"/>
      <c r="BG34" s="21"/>
      <c r="BH34" s="20"/>
      <c r="BI34" s="23"/>
      <c r="BJ34" s="23"/>
      <c r="BK34" s="21"/>
      <c r="BL34" s="21"/>
      <c r="BM34" s="21"/>
      <c r="BN34" s="182"/>
      <c r="BO34" s="24"/>
      <c r="BP34" s="21"/>
      <c r="BQ34" s="21"/>
      <c r="BR34" s="23"/>
      <c r="BS34" s="23"/>
      <c r="BT34" s="24"/>
      <c r="BU34" s="25"/>
    </row>
    <row r="35" spans="1:73" s="22" customFormat="1" ht="232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9"/>
      <c r="O35" s="29"/>
      <c r="P35" s="29"/>
      <c r="Q35" s="29"/>
      <c r="R35" s="29"/>
      <c r="S35" s="29"/>
      <c r="T35" s="29"/>
      <c r="U35" s="29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2"/>
      <c r="AM35" s="21"/>
      <c r="AN35" s="21"/>
      <c r="AO35" s="21"/>
      <c r="AP35" s="21"/>
      <c r="AQ35" s="21"/>
      <c r="AR35" s="21"/>
      <c r="AS35" s="21"/>
      <c r="AT35" s="182"/>
      <c r="AU35" s="21"/>
      <c r="AV35" s="21"/>
      <c r="AW35" s="21"/>
      <c r="AX35" s="21"/>
      <c r="AY35" s="21"/>
      <c r="AZ35" s="21"/>
      <c r="BA35" s="21"/>
      <c r="BB35" s="20"/>
      <c r="BC35" s="29"/>
      <c r="BD35" s="200"/>
      <c r="BE35" s="29"/>
      <c r="BF35" s="29"/>
      <c r="BG35" s="21"/>
      <c r="BH35" s="20"/>
      <c r="BI35" s="23"/>
      <c r="BJ35" s="23"/>
      <c r="BK35" s="21"/>
      <c r="BL35" s="21"/>
      <c r="BM35" s="21"/>
      <c r="BN35" s="182"/>
      <c r="BO35" s="24"/>
      <c r="BP35" s="21"/>
      <c r="BQ35" s="21"/>
      <c r="BR35" s="23"/>
      <c r="BS35" s="23"/>
      <c r="BT35" s="24"/>
      <c r="BU35" s="25"/>
    </row>
    <row r="36" spans="1:73" s="22" customFormat="1" ht="142.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9"/>
      <c r="O36" s="29"/>
      <c r="P36" s="29"/>
      <c r="Q36" s="29"/>
      <c r="R36" s="29"/>
      <c r="S36" s="29"/>
      <c r="T36" s="29"/>
      <c r="U36" s="29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2"/>
      <c r="AM36" s="21"/>
      <c r="AN36" s="21"/>
      <c r="AO36" s="21"/>
      <c r="AP36" s="21"/>
      <c r="AQ36" s="21"/>
      <c r="AR36" s="21"/>
      <c r="AS36" s="21"/>
      <c r="AT36" s="182"/>
      <c r="AU36" s="21"/>
      <c r="AV36" s="21"/>
      <c r="AW36" s="21"/>
      <c r="AX36" s="21"/>
      <c r="AY36" s="21"/>
      <c r="AZ36" s="21"/>
      <c r="BA36" s="21"/>
      <c r="BB36" s="20"/>
      <c r="BC36" s="29"/>
      <c r="BD36" s="200"/>
      <c r="BE36" s="29"/>
      <c r="BF36" s="29"/>
      <c r="BG36" s="21"/>
      <c r="BH36" s="20"/>
      <c r="BI36" s="23"/>
      <c r="BJ36" s="23"/>
      <c r="BK36" s="21"/>
      <c r="BL36" s="21"/>
      <c r="BM36" s="21"/>
      <c r="BN36" s="182"/>
      <c r="BO36" s="24"/>
      <c r="BP36" s="21"/>
      <c r="BQ36" s="21"/>
      <c r="BR36" s="23"/>
      <c r="BS36" s="23"/>
      <c r="BT36" s="24"/>
      <c r="BU36" s="25"/>
    </row>
    <row r="37" spans="1:73" s="22" customFormat="1" ht="232.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9"/>
      <c r="P37" s="29"/>
      <c r="Q37" s="29"/>
      <c r="R37" s="29"/>
      <c r="S37" s="29"/>
      <c r="T37" s="29"/>
      <c r="U37" s="29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2"/>
      <c r="AM37" s="21"/>
      <c r="AN37" s="21"/>
      <c r="AO37" s="21"/>
      <c r="AP37" s="21"/>
      <c r="AQ37" s="21"/>
      <c r="AR37" s="21"/>
      <c r="AS37" s="21"/>
      <c r="AT37" s="182"/>
      <c r="AU37" s="21"/>
      <c r="AV37" s="21"/>
      <c r="AW37" s="21"/>
      <c r="AX37" s="21"/>
      <c r="AY37" s="21"/>
      <c r="AZ37" s="21"/>
      <c r="BA37" s="21"/>
      <c r="BB37" s="21"/>
      <c r="BC37" s="21"/>
      <c r="BD37" s="200"/>
      <c r="BE37" s="21"/>
      <c r="BF37" s="20"/>
      <c r="BG37" s="21"/>
      <c r="BH37" s="20"/>
      <c r="BI37" s="23"/>
      <c r="BJ37" s="23"/>
      <c r="BK37" s="21"/>
      <c r="BL37" s="21"/>
      <c r="BM37" s="21"/>
      <c r="BN37" s="182"/>
      <c r="BO37" s="24"/>
      <c r="BP37" s="21"/>
      <c r="BQ37" s="21"/>
      <c r="BR37" s="23"/>
      <c r="BS37" s="23"/>
      <c r="BT37" s="24"/>
      <c r="BU37" s="25"/>
    </row>
    <row r="38" spans="1:73" s="22" customFormat="1" ht="289.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0"/>
      <c r="M38" s="200"/>
      <c r="N38" s="200"/>
      <c r="O38" s="183"/>
      <c r="P38" s="183"/>
      <c r="Q38" s="183"/>
      <c r="R38" s="183"/>
      <c r="S38" s="183"/>
      <c r="T38" s="183"/>
      <c r="U38" s="18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182"/>
      <c r="AG38" s="182"/>
      <c r="AH38" s="182"/>
      <c r="AI38" s="20"/>
      <c r="AJ38" s="21"/>
      <c r="AK38" s="21"/>
      <c r="AL38" s="182"/>
      <c r="AM38" s="20"/>
      <c r="AN38" s="21"/>
      <c r="AO38" s="21"/>
      <c r="AP38" s="21"/>
      <c r="AQ38" s="21"/>
      <c r="AR38" s="21"/>
      <c r="AS38" s="21"/>
      <c r="AT38" s="182"/>
      <c r="AU38" s="21"/>
      <c r="AV38" s="21"/>
      <c r="AW38" s="21"/>
      <c r="AX38" s="21"/>
      <c r="AY38" s="21"/>
      <c r="AZ38" s="21"/>
      <c r="BA38" s="21"/>
      <c r="BB38" s="21"/>
      <c r="BC38" s="21"/>
      <c r="BD38" s="200"/>
      <c r="BE38" s="21"/>
      <c r="BF38" s="20"/>
      <c r="BG38" s="21"/>
      <c r="BH38" s="20"/>
      <c r="BI38" s="23"/>
      <c r="BJ38" s="23"/>
      <c r="BK38" s="21"/>
      <c r="BL38" s="21"/>
      <c r="BM38" s="21"/>
      <c r="BN38" s="182"/>
      <c r="BO38" s="24"/>
      <c r="BP38" s="21"/>
      <c r="BQ38" s="21"/>
      <c r="BR38" s="23"/>
      <c r="BS38" s="23"/>
      <c r="BT38" s="24"/>
      <c r="BU38" s="25"/>
    </row>
    <row r="39" spans="1:73" s="22" customFormat="1" ht="156.7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0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2"/>
      <c r="AM39" s="21"/>
      <c r="AN39" s="21"/>
      <c r="AO39" s="21"/>
      <c r="AP39" s="21"/>
      <c r="AQ39" s="21"/>
      <c r="AR39" s="21"/>
      <c r="AS39" s="21"/>
      <c r="AT39" s="182"/>
      <c r="AU39" s="21"/>
      <c r="AV39" s="21"/>
      <c r="AW39" s="21"/>
      <c r="AX39" s="21"/>
      <c r="AY39" s="21"/>
      <c r="AZ39" s="21"/>
      <c r="BA39" s="21"/>
      <c r="BB39" s="21"/>
      <c r="BC39" s="21"/>
      <c r="BD39" s="200"/>
      <c r="BE39" s="21"/>
      <c r="BF39" s="20"/>
      <c r="BG39" s="21"/>
      <c r="BH39" s="20"/>
      <c r="BI39" s="23"/>
      <c r="BJ39" s="23"/>
      <c r="BK39" s="21"/>
      <c r="BL39" s="21"/>
      <c r="BM39" s="21"/>
      <c r="BN39" s="182"/>
      <c r="BO39" s="24"/>
      <c r="BP39" s="21"/>
      <c r="BQ39" s="21"/>
      <c r="BR39" s="23"/>
      <c r="BS39" s="23"/>
      <c r="BT39" s="24"/>
      <c r="BU39" s="25"/>
    </row>
    <row r="40" spans="1:73" s="22" customFormat="1" ht="156.7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0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2"/>
      <c r="AM40" s="21"/>
      <c r="AN40" s="21"/>
      <c r="AO40" s="21"/>
      <c r="AP40" s="21"/>
      <c r="AQ40" s="21"/>
      <c r="AR40" s="21"/>
      <c r="AS40" s="21"/>
      <c r="AT40" s="182"/>
      <c r="AU40" s="21"/>
      <c r="AV40" s="21"/>
      <c r="AW40" s="21"/>
      <c r="AX40" s="21"/>
      <c r="AY40" s="21"/>
      <c r="AZ40" s="21"/>
      <c r="BA40" s="21"/>
      <c r="BB40" s="21"/>
      <c r="BC40" s="21"/>
      <c r="BD40" s="200"/>
      <c r="BE40" s="21"/>
      <c r="BF40" s="20"/>
      <c r="BG40" s="21"/>
      <c r="BH40" s="20"/>
      <c r="BI40" s="23"/>
      <c r="BJ40" s="23"/>
      <c r="BK40" s="21"/>
      <c r="BL40" s="21"/>
      <c r="BM40" s="21"/>
      <c r="BN40" s="182"/>
      <c r="BO40" s="24"/>
      <c r="BP40" s="21"/>
      <c r="BQ40" s="21"/>
      <c r="BR40" s="23"/>
      <c r="BS40" s="23"/>
      <c r="BT40" s="24"/>
      <c r="BU40" s="25"/>
    </row>
    <row r="41" spans="1:73" s="22" customFormat="1" ht="347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0"/>
      <c r="AJ41" s="20"/>
      <c r="AK41" s="21"/>
      <c r="AL41" s="182"/>
      <c r="AM41" s="20"/>
      <c r="AN41" s="20"/>
      <c r="AO41" s="21"/>
      <c r="AP41" s="21"/>
      <c r="AQ41" s="21"/>
      <c r="AR41" s="21"/>
      <c r="AS41" s="21"/>
      <c r="AT41" s="200"/>
      <c r="AU41" s="21"/>
      <c r="AV41" s="21"/>
      <c r="AW41" s="21"/>
      <c r="AX41" s="21"/>
      <c r="AY41" s="21"/>
      <c r="AZ41" s="21"/>
      <c r="BA41" s="21"/>
      <c r="BB41" s="21"/>
      <c r="BC41" s="21"/>
      <c r="BD41" s="200"/>
      <c r="BE41" s="21"/>
      <c r="BF41" s="20"/>
      <c r="BG41" s="21"/>
      <c r="BH41" s="20"/>
      <c r="BI41" s="23"/>
      <c r="BJ41" s="23"/>
      <c r="BK41" s="21"/>
      <c r="BL41" s="21"/>
      <c r="BM41" s="21"/>
      <c r="BN41" s="182"/>
      <c r="BO41" s="24"/>
      <c r="BP41" s="21"/>
      <c r="BQ41" s="21"/>
      <c r="BR41" s="23"/>
      <c r="BS41" s="23"/>
      <c r="BT41" s="24"/>
      <c r="BU41" s="25"/>
    </row>
    <row r="42" spans="1:73" s="22" customFormat="1" ht="129.7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0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1"/>
      <c r="AJ42" s="20"/>
      <c r="AK42" s="21"/>
      <c r="AL42" s="200"/>
      <c r="AM42" s="21"/>
      <c r="AN42" s="20"/>
      <c r="AO42" s="21"/>
      <c r="AP42" s="21"/>
      <c r="AQ42" s="21"/>
      <c r="AR42" s="21"/>
      <c r="AS42" s="21"/>
      <c r="AT42" s="200"/>
      <c r="AU42" s="21"/>
      <c r="AV42" s="21"/>
      <c r="AW42" s="21"/>
      <c r="AX42" s="21"/>
      <c r="AY42" s="21"/>
      <c r="AZ42" s="21"/>
      <c r="BA42" s="21"/>
      <c r="BB42" s="21"/>
      <c r="BC42" s="21"/>
      <c r="BD42" s="200"/>
      <c r="BE42" s="182"/>
      <c r="BF42" s="20"/>
      <c r="BG42" s="21"/>
      <c r="BH42" s="20"/>
      <c r="BI42" s="23"/>
      <c r="BJ42" s="23"/>
      <c r="BK42" s="21"/>
      <c r="BL42" s="21"/>
      <c r="BM42" s="21"/>
      <c r="BN42" s="182"/>
      <c r="BO42" s="24"/>
      <c r="BP42" s="21"/>
      <c r="BQ42" s="21"/>
      <c r="BR42" s="23"/>
      <c r="BS42" s="23"/>
      <c r="BT42" s="24"/>
      <c r="BU42" s="25"/>
    </row>
    <row r="43" spans="1:73" s="22" customFormat="1" ht="129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0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1"/>
      <c r="AJ43" s="20"/>
      <c r="AK43" s="21"/>
      <c r="AL43" s="200"/>
      <c r="AM43" s="21"/>
      <c r="AN43" s="20"/>
      <c r="AO43" s="21"/>
      <c r="AP43" s="21"/>
      <c r="AQ43" s="21"/>
      <c r="AR43" s="21"/>
      <c r="AS43" s="21"/>
      <c r="AT43" s="200"/>
      <c r="AU43" s="21"/>
      <c r="AV43" s="21"/>
      <c r="AW43" s="21"/>
      <c r="AX43" s="21"/>
      <c r="AY43" s="21"/>
      <c r="AZ43" s="21"/>
      <c r="BA43" s="21"/>
      <c r="BB43" s="21"/>
      <c r="BC43" s="21"/>
      <c r="BD43" s="200"/>
      <c r="BE43" s="182"/>
      <c r="BF43" s="20"/>
      <c r="BG43" s="21"/>
      <c r="BH43" s="20"/>
      <c r="BI43" s="23"/>
      <c r="BJ43" s="23"/>
      <c r="BK43" s="21"/>
      <c r="BL43" s="21"/>
      <c r="BM43" s="21"/>
      <c r="BN43" s="182"/>
      <c r="BO43" s="24"/>
      <c r="BP43" s="21"/>
      <c r="BQ43" s="21"/>
      <c r="BR43" s="23"/>
      <c r="BS43" s="23"/>
      <c r="BT43" s="24"/>
      <c r="BU43" s="25"/>
    </row>
    <row r="44" spans="1:73" s="22" customFormat="1" ht="409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9"/>
      <c r="P44" s="29"/>
      <c r="Q44" s="29"/>
      <c r="R44" s="29"/>
      <c r="S44" s="29"/>
      <c r="T44" s="29"/>
      <c r="U44" s="29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200"/>
      <c r="AM44" s="20"/>
      <c r="AN44" s="20"/>
      <c r="AO44" s="21"/>
      <c r="AP44" s="21"/>
      <c r="AQ44" s="21"/>
      <c r="AR44" s="21"/>
      <c r="AS44" s="21"/>
      <c r="AT44" s="200"/>
      <c r="AU44" s="20"/>
      <c r="AV44" s="21"/>
      <c r="AW44" s="21"/>
      <c r="AX44" s="21"/>
      <c r="AY44" s="21"/>
      <c r="AZ44" s="21"/>
      <c r="BA44" s="21"/>
      <c r="BB44" s="21"/>
      <c r="BC44" s="21"/>
      <c r="BD44" s="200"/>
      <c r="BE44" s="20"/>
      <c r="BF44" s="20"/>
      <c r="BG44" s="21"/>
      <c r="BH44" s="20"/>
      <c r="BI44" s="23"/>
      <c r="BJ44" s="23"/>
      <c r="BK44" s="21"/>
      <c r="BL44" s="21"/>
      <c r="BM44" s="21"/>
      <c r="BN44" s="182"/>
      <c r="BO44" s="24"/>
      <c r="BP44" s="21"/>
      <c r="BQ44" s="21"/>
      <c r="BR44" s="23"/>
      <c r="BS44" s="23"/>
      <c r="BT44" s="24"/>
      <c r="BU44" s="25"/>
    </row>
    <row r="45" spans="1:73" s="22" customFormat="1" ht="134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1"/>
      <c r="O45" s="20"/>
      <c r="P45" s="20"/>
      <c r="Q45" s="20"/>
      <c r="R45" s="20"/>
      <c r="S45" s="20"/>
      <c r="T45" s="20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2"/>
      <c r="AM45" s="21"/>
      <c r="AN45" s="21"/>
      <c r="AO45" s="21"/>
      <c r="AP45" s="21"/>
      <c r="AQ45" s="21"/>
      <c r="AR45" s="21"/>
      <c r="AS45" s="21"/>
      <c r="AT45" s="200"/>
      <c r="AU45" s="23"/>
      <c r="AV45" s="21"/>
      <c r="AW45" s="21"/>
      <c r="AX45" s="21"/>
      <c r="AY45" s="21"/>
      <c r="AZ45" s="21"/>
      <c r="BA45" s="21"/>
      <c r="BB45" s="21"/>
      <c r="BC45" s="21"/>
      <c r="BD45" s="200"/>
      <c r="BE45" s="182"/>
      <c r="BF45" s="20"/>
      <c r="BG45" s="21"/>
      <c r="BH45" s="20"/>
      <c r="BI45" s="23"/>
      <c r="BJ45" s="23"/>
      <c r="BK45" s="21"/>
      <c r="BL45" s="21"/>
      <c r="BM45" s="21"/>
      <c r="BN45" s="182"/>
      <c r="BO45" s="24"/>
      <c r="BP45" s="21"/>
      <c r="BQ45" s="21"/>
      <c r="BR45" s="23"/>
      <c r="BS45" s="23"/>
      <c r="BT45" s="24"/>
      <c r="BU45" s="25"/>
    </row>
    <row r="46" spans="1:73" s="22" customFormat="1" ht="134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2"/>
      <c r="AM46" s="21"/>
      <c r="AN46" s="21"/>
      <c r="AO46" s="21"/>
      <c r="AP46" s="21"/>
      <c r="AQ46" s="21"/>
      <c r="AR46" s="21"/>
      <c r="AS46" s="21"/>
      <c r="AT46" s="200"/>
      <c r="AU46" s="23"/>
      <c r="AV46" s="21"/>
      <c r="AW46" s="21"/>
      <c r="AX46" s="21"/>
      <c r="AY46" s="21"/>
      <c r="AZ46" s="21"/>
      <c r="BA46" s="21"/>
      <c r="BB46" s="21"/>
      <c r="BC46" s="21"/>
      <c r="BD46" s="200"/>
      <c r="BE46" s="182"/>
      <c r="BF46" s="20"/>
      <c r="BG46" s="21"/>
      <c r="BH46" s="20"/>
      <c r="BI46" s="23"/>
      <c r="BJ46" s="23"/>
      <c r="BK46" s="21"/>
      <c r="BL46" s="21"/>
      <c r="BM46" s="21"/>
      <c r="BN46" s="182"/>
      <c r="BO46" s="24"/>
      <c r="BP46" s="21"/>
      <c r="BQ46" s="21"/>
      <c r="BR46" s="23"/>
      <c r="BS46" s="23"/>
      <c r="BT46" s="24"/>
      <c r="BU46" s="25"/>
    </row>
    <row r="47" spans="1:73" s="22" customFormat="1" ht="134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2"/>
      <c r="AM47" s="21"/>
      <c r="AN47" s="21"/>
      <c r="AO47" s="21"/>
      <c r="AP47" s="21"/>
      <c r="AQ47" s="21"/>
      <c r="AR47" s="21"/>
      <c r="AS47" s="21"/>
      <c r="AT47" s="200"/>
      <c r="AU47" s="23"/>
      <c r="AV47" s="21"/>
      <c r="AW47" s="21"/>
      <c r="AX47" s="21"/>
      <c r="AY47" s="21"/>
      <c r="AZ47" s="21"/>
      <c r="BA47" s="21"/>
      <c r="BB47" s="21"/>
      <c r="BC47" s="21"/>
      <c r="BD47" s="200"/>
      <c r="BE47" s="182"/>
      <c r="BF47" s="20"/>
      <c r="BG47" s="21"/>
      <c r="BH47" s="20"/>
      <c r="BI47" s="23"/>
      <c r="BJ47" s="23"/>
      <c r="BK47" s="21"/>
      <c r="BL47" s="21"/>
      <c r="BM47" s="21"/>
      <c r="BN47" s="182"/>
      <c r="BO47" s="24"/>
      <c r="BP47" s="21"/>
      <c r="BQ47" s="21"/>
      <c r="BR47" s="23"/>
      <c r="BS47" s="23"/>
      <c r="BT47" s="24"/>
      <c r="BU47" s="25"/>
    </row>
    <row r="48" spans="1:73" s="22" customFormat="1" ht="134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2"/>
      <c r="AM48" s="21"/>
      <c r="AN48" s="21"/>
      <c r="AO48" s="21"/>
      <c r="AP48" s="21"/>
      <c r="AQ48" s="21"/>
      <c r="AR48" s="21"/>
      <c r="AS48" s="21"/>
      <c r="AT48" s="200"/>
      <c r="AU48" s="23"/>
      <c r="AV48" s="21"/>
      <c r="AW48" s="21"/>
      <c r="AX48" s="21"/>
      <c r="AY48" s="21"/>
      <c r="AZ48" s="21"/>
      <c r="BA48" s="21"/>
      <c r="BB48" s="21"/>
      <c r="BC48" s="21"/>
      <c r="BD48" s="200"/>
      <c r="BE48" s="182"/>
      <c r="BF48" s="20"/>
      <c r="BG48" s="21"/>
      <c r="BH48" s="20"/>
      <c r="BI48" s="23"/>
      <c r="BJ48" s="23"/>
      <c r="BK48" s="21"/>
      <c r="BL48" s="21"/>
      <c r="BM48" s="21"/>
      <c r="BN48" s="182"/>
      <c r="BO48" s="24"/>
      <c r="BP48" s="21"/>
      <c r="BQ48" s="21"/>
      <c r="BR48" s="23"/>
      <c r="BS48" s="23"/>
      <c r="BT48" s="24"/>
      <c r="BU48" s="25"/>
    </row>
    <row r="49" spans="1:73" s="22" customFormat="1" ht="216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2"/>
      <c r="AM49" s="21"/>
      <c r="AN49" s="21"/>
      <c r="AO49" s="21"/>
      <c r="AP49" s="21"/>
      <c r="AQ49" s="21"/>
      <c r="AR49" s="21"/>
      <c r="AS49" s="21"/>
      <c r="AT49" s="200"/>
      <c r="AU49" s="23"/>
      <c r="AV49" s="21"/>
      <c r="AW49" s="21"/>
      <c r="AX49" s="21"/>
      <c r="AY49" s="21"/>
      <c r="AZ49" s="21"/>
      <c r="BA49" s="21"/>
      <c r="BB49" s="21"/>
      <c r="BC49" s="21"/>
      <c r="BD49" s="200"/>
      <c r="BE49" s="182"/>
      <c r="BF49" s="20"/>
      <c r="BG49" s="21"/>
      <c r="BH49" s="20"/>
      <c r="BI49" s="29"/>
      <c r="BJ49" s="23"/>
      <c r="BK49" s="21"/>
      <c r="BL49" s="21"/>
      <c r="BM49" s="21"/>
      <c r="BN49" s="182"/>
      <c r="BO49" s="24"/>
      <c r="BP49" s="21"/>
      <c r="BQ49" s="21"/>
      <c r="BR49" s="23"/>
      <c r="BS49" s="23"/>
      <c r="BT49" s="24"/>
      <c r="BU49" s="25"/>
    </row>
    <row r="50" spans="1:73" s="22" customFormat="1" ht="149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9"/>
      <c r="P50" s="29"/>
      <c r="Q50" s="29"/>
      <c r="R50" s="29"/>
      <c r="S50" s="29"/>
      <c r="T50" s="29"/>
      <c r="U50" s="29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2"/>
      <c r="AM50" s="21"/>
      <c r="AN50" s="21"/>
      <c r="AO50" s="21"/>
      <c r="AP50" s="21"/>
      <c r="AQ50" s="21"/>
      <c r="AR50" s="21"/>
      <c r="AS50" s="21"/>
      <c r="AT50" s="200"/>
      <c r="AU50" s="23"/>
      <c r="AV50" s="21"/>
      <c r="AW50" s="21"/>
      <c r="AX50" s="21"/>
      <c r="AY50" s="21"/>
      <c r="AZ50" s="21"/>
      <c r="BA50" s="21"/>
      <c r="BB50" s="21"/>
      <c r="BC50" s="21"/>
      <c r="BD50" s="200"/>
      <c r="BE50" s="182"/>
      <c r="BF50" s="20"/>
      <c r="BG50" s="21"/>
      <c r="BH50" s="20"/>
      <c r="BI50" s="23"/>
      <c r="BJ50" s="23"/>
      <c r="BK50" s="21"/>
      <c r="BL50" s="21"/>
      <c r="BM50" s="21"/>
      <c r="BN50" s="182"/>
      <c r="BO50" s="24"/>
      <c r="BP50" s="21"/>
      <c r="BQ50" s="21"/>
      <c r="BR50" s="23"/>
      <c r="BS50" s="23"/>
      <c r="BT50" s="24"/>
      <c r="BU50" s="25"/>
    </row>
    <row r="51" spans="1:73" s="22" customFormat="1" ht="149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2"/>
      <c r="AM51" s="21"/>
      <c r="AN51" s="21"/>
      <c r="AO51" s="21"/>
      <c r="AP51" s="21"/>
      <c r="AQ51" s="21"/>
      <c r="AR51" s="21"/>
      <c r="AS51" s="21"/>
      <c r="AT51" s="200"/>
      <c r="AU51" s="23"/>
      <c r="AV51" s="21"/>
      <c r="AW51" s="21"/>
      <c r="AX51" s="21"/>
      <c r="AY51" s="21"/>
      <c r="AZ51" s="21"/>
      <c r="BA51" s="21"/>
      <c r="BB51" s="21"/>
      <c r="BC51" s="21"/>
      <c r="BD51" s="200"/>
      <c r="BE51" s="182"/>
      <c r="BF51" s="20"/>
      <c r="BG51" s="21"/>
      <c r="BH51" s="20"/>
      <c r="BI51" s="23"/>
      <c r="BJ51" s="23"/>
      <c r="BK51" s="21"/>
      <c r="BL51" s="21"/>
      <c r="BM51" s="21"/>
      <c r="BN51" s="182"/>
      <c r="BO51" s="24"/>
      <c r="BP51" s="21"/>
      <c r="BQ51" s="21"/>
      <c r="BR51" s="23"/>
      <c r="BS51" s="23"/>
      <c r="BT51" s="24"/>
      <c r="BU51" s="25"/>
    </row>
    <row r="52" spans="1:73" s="22" customFormat="1" ht="216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2"/>
      <c r="AM52" s="21"/>
      <c r="AN52" s="21"/>
      <c r="AO52" s="21"/>
      <c r="AP52" s="21"/>
      <c r="AQ52" s="21"/>
      <c r="AR52" s="21"/>
      <c r="AS52" s="21"/>
      <c r="AT52" s="200"/>
      <c r="AU52" s="23"/>
      <c r="AV52" s="21"/>
      <c r="AW52" s="21"/>
      <c r="AX52" s="21"/>
      <c r="AY52" s="21"/>
      <c r="AZ52" s="21"/>
      <c r="BA52" s="21"/>
      <c r="BB52" s="21"/>
      <c r="BC52" s="21"/>
      <c r="BD52" s="200"/>
      <c r="BE52" s="183"/>
      <c r="BF52" s="23"/>
      <c r="BG52" s="21"/>
      <c r="BH52" s="20"/>
      <c r="BI52" s="23"/>
      <c r="BJ52" s="23"/>
      <c r="BK52" s="21"/>
      <c r="BL52" s="21"/>
      <c r="BM52" s="21"/>
      <c r="BN52" s="182"/>
      <c r="BO52" s="24"/>
      <c r="BP52" s="21"/>
      <c r="BQ52" s="21"/>
      <c r="BR52" s="23"/>
      <c r="BS52" s="23"/>
      <c r="BT52" s="24"/>
      <c r="BU52" s="25"/>
    </row>
    <row r="53" spans="1:73" s="22" customFormat="1" ht="204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3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2"/>
      <c r="AM53" s="21"/>
      <c r="AN53" s="21"/>
      <c r="AO53" s="21"/>
      <c r="AP53" s="21"/>
      <c r="AQ53" s="21"/>
      <c r="AR53" s="21"/>
      <c r="AS53" s="21"/>
      <c r="AT53" s="182"/>
      <c r="AU53" s="21"/>
      <c r="AV53" s="21"/>
      <c r="AW53" s="21"/>
      <c r="AX53" s="21"/>
      <c r="AY53" s="21"/>
      <c r="AZ53" s="21"/>
      <c r="BA53" s="21"/>
      <c r="BB53" s="21"/>
      <c r="BC53" s="21"/>
      <c r="BD53" s="182"/>
      <c r="BE53" s="182"/>
      <c r="BF53" s="21"/>
      <c r="BG53" s="21"/>
      <c r="BH53" s="20"/>
      <c r="BI53" s="23"/>
      <c r="BJ53" s="23"/>
      <c r="BK53" s="21"/>
      <c r="BL53" s="21"/>
      <c r="BM53" s="21"/>
      <c r="BN53" s="182"/>
      <c r="BO53" s="24"/>
      <c r="BP53" s="21"/>
      <c r="BQ53" s="21"/>
      <c r="BR53" s="23"/>
      <c r="BS53" s="23"/>
      <c r="BT53" s="24"/>
      <c r="BU53" s="25"/>
    </row>
    <row r="54" spans="1:73" s="22" customFormat="1" ht="319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31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2"/>
      <c r="AM54" s="21"/>
      <c r="AN54" s="21"/>
      <c r="AO54" s="21"/>
      <c r="AP54" s="21"/>
      <c r="AQ54" s="21"/>
      <c r="AR54" s="21"/>
      <c r="AS54" s="21"/>
      <c r="AT54" s="182"/>
      <c r="AU54" s="21"/>
      <c r="AV54" s="21"/>
      <c r="AW54" s="21"/>
      <c r="AX54" s="21"/>
      <c r="AY54" s="21"/>
      <c r="AZ54" s="21"/>
      <c r="BA54" s="21"/>
      <c r="BB54" s="21"/>
      <c r="BC54" s="21"/>
      <c r="BD54" s="182"/>
      <c r="BE54" s="182"/>
      <c r="BF54" s="21"/>
      <c r="BG54" s="21"/>
      <c r="BH54" s="20"/>
      <c r="BI54" s="23"/>
      <c r="BJ54" s="23"/>
      <c r="BK54" s="21"/>
      <c r="BL54" s="21"/>
      <c r="BM54" s="21"/>
      <c r="BN54" s="182"/>
      <c r="BO54" s="24"/>
      <c r="BP54" s="21"/>
      <c r="BQ54" s="21"/>
      <c r="BR54" s="23"/>
      <c r="BS54" s="23"/>
      <c r="BT54" s="24"/>
      <c r="BU54" s="25"/>
    </row>
    <row r="55" spans="1:73" s="22" customFormat="1" ht="247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9"/>
      <c r="P55" s="29"/>
      <c r="Q55" s="29"/>
      <c r="R55" s="29"/>
      <c r="S55" s="29"/>
      <c r="T55" s="29"/>
      <c r="U55" s="29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2"/>
      <c r="AM55" s="21"/>
      <c r="AN55" s="21"/>
      <c r="AO55" s="21"/>
      <c r="AP55" s="21"/>
      <c r="AQ55" s="21"/>
      <c r="AR55" s="21"/>
      <c r="AS55" s="21"/>
      <c r="AT55" s="182"/>
      <c r="AU55" s="21"/>
      <c r="AV55" s="21"/>
      <c r="AW55" s="21"/>
      <c r="AX55" s="21"/>
      <c r="AY55" s="21"/>
      <c r="AZ55" s="21"/>
      <c r="BA55" s="21"/>
      <c r="BB55" s="21"/>
      <c r="BC55" s="21"/>
      <c r="BD55" s="200"/>
      <c r="BE55" s="29"/>
      <c r="BF55" s="29"/>
      <c r="BG55" s="21"/>
      <c r="BH55" s="20"/>
      <c r="BI55" s="23"/>
      <c r="BJ55" s="23"/>
      <c r="BK55" s="21"/>
      <c r="BL55" s="21"/>
      <c r="BM55" s="21"/>
      <c r="BN55" s="182"/>
      <c r="BO55" s="24"/>
      <c r="BP55" s="21"/>
      <c r="BQ55" s="21"/>
      <c r="BR55" s="23"/>
      <c r="BS55" s="23"/>
      <c r="BT55" s="24"/>
      <c r="BU55" s="25"/>
    </row>
    <row r="56" spans="1:73" s="22" customFormat="1" ht="140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9"/>
      <c r="P56" s="29"/>
      <c r="Q56" s="29"/>
      <c r="R56" s="29"/>
      <c r="S56" s="29"/>
      <c r="T56" s="29"/>
      <c r="U56" s="29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2"/>
      <c r="AM56" s="21"/>
      <c r="AN56" s="21"/>
      <c r="AO56" s="21"/>
      <c r="AP56" s="21"/>
      <c r="AQ56" s="21"/>
      <c r="AR56" s="21"/>
      <c r="AS56" s="21"/>
      <c r="AT56" s="182"/>
      <c r="AU56" s="21"/>
      <c r="AV56" s="21"/>
      <c r="AW56" s="21"/>
      <c r="AX56" s="21"/>
      <c r="AY56" s="21"/>
      <c r="AZ56" s="21"/>
      <c r="BA56" s="21"/>
      <c r="BB56" s="21"/>
      <c r="BC56" s="21"/>
      <c r="BD56" s="182"/>
      <c r="BE56" s="182"/>
      <c r="BF56" s="21"/>
      <c r="BG56" s="21"/>
      <c r="BH56" s="20"/>
      <c r="BI56" s="23"/>
      <c r="BJ56" s="23"/>
      <c r="BK56" s="21"/>
      <c r="BL56" s="21"/>
      <c r="BM56" s="21"/>
      <c r="BN56" s="182"/>
      <c r="BO56" s="24"/>
      <c r="BP56" s="21"/>
      <c r="BQ56" s="21"/>
      <c r="BR56" s="23"/>
      <c r="BS56" s="23"/>
      <c r="BT56" s="24"/>
      <c r="BU56" s="25"/>
    </row>
    <row r="57" spans="1:73" s="22" customFormat="1" ht="246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3"/>
      <c r="AK57" s="21"/>
      <c r="AL57" s="200"/>
      <c r="AM57" s="23"/>
      <c r="AN57" s="23"/>
      <c r="AO57" s="21"/>
      <c r="AP57" s="21"/>
      <c r="AQ57" s="21"/>
      <c r="AR57" s="21"/>
      <c r="AS57" s="21"/>
      <c r="AT57" s="200"/>
      <c r="AU57" s="23"/>
      <c r="AV57" s="21"/>
      <c r="AW57" s="21"/>
      <c r="AX57" s="21"/>
      <c r="AY57" s="21"/>
      <c r="AZ57" s="21"/>
      <c r="BA57" s="21"/>
      <c r="BB57" s="21"/>
      <c r="BC57" s="21"/>
      <c r="BD57" s="200"/>
      <c r="BE57" s="21"/>
      <c r="BF57" s="20"/>
      <c r="BG57" s="21"/>
      <c r="BH57" s="20"/>
      <c r="BI57" s="23"/>
      <c r="BJ57" s="23"/>
      <c r="BK57" s="21"/>
      <c r="BL57" s="21"/>
      <c r="BM57" s="21"/>
      <c r="BN57" s="182"/>
      <c r="BO57" s="24"/>
      <c r="BP57" s="21"/>
      <c r="BQ57" s="21"/>
      <c r="BR57" s="23"/>
      <c r="BS57" s="23"/>
      <c r="BT57" s="24"/>
      <c r="BU57" s="25"/>
    </row>
    <row r="58" spans="1:73" s="22" customFormat="1" ht="197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3"/>
      <c r="AK58" s="21"/>
      <c r="AL58" s="200"/>
      <c r="AM58" s="23"/>
      <c r="AN58" s="23"/>
      <c r="AO58" s="21"/>
      <c r="AP58" s="21"/>
      <c r="AQ58" s="21"/>
      <c r="AR58" s="21"/>
      <c r="AS58" s="21"/>
      <c r="AT58" s="200"/>
      <c r="AU58" s="23"/>
      <c r="AV58" s="21"/>
      <c r="AW58" s="21"/>
      <c r="AX58" s="21"/>
      <c r="AY58" s="21"/>
      <c r="AZ58" s="21"/>
      <c r="BA58" s="21"/>
      <c r="BB58" s="21"/>
      <c r="BC58" s="21"/>
      <c r="BD58" s="200"/>
      <c r="BE58" s="182"/>
      <c r="BF58" s="20"/>
      <c r="BG58" s="21"/>
      <c r="BH58" s="20"/>
      <c r="BI58" s="23"/>
      <c r="BJ58" s="23"/>
      <c r="BK58" s="21"/>
      <c r="BL58" s="21"/>
      <c r="BM58" s="21"/>
      <c r="BN58" s="182"/>
      <c r="BO58" s="24"/>
      <c r="BP58" s="21"/>
      <c r="BQ58" s="21"/>
      <c r="BR58" s="23"/>
      <c r="BS58" s="23"/>
      <c r="BT58" s="24"/>
      <c r="BU58" s="25"/>
    </row>
    <row r="59" spans="1:73" s="22" customFormat="1" ht="409.6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0"/>
      <c r="Q59" s="20"/>
      <c r="R59" s="20"/>
      <c r="S59" s="20"/>
      <c r="T59" s="20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200"/>
      <c r="AM59" s="23"/>
      <c r="AN59" s="23"/>
      <c r="AO59" s="21"/>
      <c r="AP59" s="21"/>
      <c r="AQ59" s="21"/>
      <c r="AR59" s="21"/>
      <c r="AS59" s="21"/>
      <c r="AT59" s="200"/>
      <c r="AU59" s="23"/>
      <c r="AV59" s="21"/>
      <c r="AW59" s="21"/>
      <c r="AX59" s="21"/>
      <c r="AY59" s="21"/>
      <c r="AZ59" s="21"/>
      <c r="BA59" s="21"/>
      <c r="BB59" s="21"/>
      <c r="BC59" s="21"/>
      <c r="BD59" s="200"/>
      <c r="BE59" s="182"/>
      <c r="BF59" s="20"/>
      <c r="BG59" s="21"/>
      <c r="BH59" s="20"/>
      <c r="BI59" s="23"/>
      <c r="BJ59" s="23"/>
      <c r="BK59" s="21"/>
      <c r="BL59" s="21"/>
      <c r="BM59" s="21"/>
      <c r="BN59" s="182"/>
      <c r="BO59" s="24"/>
      <c r="BP59" s="21"/>
      <c r="BQ59" s="21"/>
      <c r="BR59" s="23"/>
      <c r="BS59" s="23"/>
      <c r="BT59" s="24"/>
      <c r="BU59" s="25"/>
    </row>
    <row r="60" spans="1:73" s="22" customFormat="1" ht="273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200"/>
      <c r="AM60" s="23"/>
      <c r="AN60" s="23"/>
      <c r="AO60" s="21"/>
      <c r="AP60" s="21"/>
      <c r="AQ60" s="21"/>
      <c r="AR60" s="21"/>
      <c r="AS60" s="21"/>
      <c r="AT60" s="200"/>
      <c r="AU60" s="23"/>
      <c r="AV60" s="21"/>
      <c r="AW60" s="21"/>
      <c r="AX60" s="21"/>
      <c r="AY60" s="21"/>
      <c r="AZ60" s="21"/>
      <c r="BA60" s="21"/>
      <c r="BB60" s="21"/>
      <c r="BC60" s="21"/>
      <c r="BD60" s="200"/>
      <c r="BE60" s="182"/>
      <c r="BF60" s="20"/>
      <c r="BG60" s="21"/>
      <c r="BH60" s="20"/>
      <c r="BI60" s="23"/>
      <c r="BJ60" s="23"/>
      <c r="BK60" s="21"/>
      <c r="BL60" s="21"/>
      <c r="BM60" s="21"/>
      <c r="BN60" s="182"/>
      <c r="BO60" s="24"/>
      <c r="BP60" s="21"/>
      <c r="BQ60" s="21"/>
      <c r="BR60" s="23"/>
      <c r="BS60" s="23"/>
      <c r="BT60" s="24"/>
      <c r="BU60" s="25"/>
    </row>
    <row r="61" spans="1:73" s="22" customFormat="1" ht="211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200"/>
      <c r="AM61" s="23"/>
      <c r="AN61" s="23"/>
      <c r="AO61" s="21"/>
      <c r="AP61" s="21"/>
      <c r="AQ61" s="21"/>
      <c r="AR61" s="21"/>
      <c r="AS61" s="21"/>
      <c r="AT61" s="200"/>
      <c r="AU61" s="23"/>
      <c r="AV61" s="21"/>
      <c r="AW61" s="21"/>
      <c r="AX61" s="21"/>
      <c r="AY61" s="21"/>
      <c r="AZ61" s="21"/>
      <c r="BA61" s="21"/>
      <c r="BB61" s="21"/>
      <c r="BC61" s="21"/>
      <c r="BD61" s="200"/>
      <c r="BE61" s="183"/>
      <c r="BF61" s="23"/>
      <c r="BG61" s="21"/>
      <c r="BH61" s="20"/>
      <c r="BI61" s="23"/>
      <c r="BJ61" s="20"/>
      <c r="BK61" s="21"/>
      <c r="BL61" s="21"/>
      <c r="BM61" s="21"/>
      <c r="BN61" s="182"/>
      <c r="BO61" s="24"/>
      <c r="BP61" s="21"/>
      <c r="BQ61" s="21"/>
      <c r="BR61" s="23"/>
      <c r="BS61" s="23"/>
      <c r="BT61" s="24"/>
      <c r="BU61" s="25"/>
    </row>
    <row r="62" spans="1:73" s="22" customFormat="1" ht="408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00"/>
      <c r="AM62" s="20"/>
      <c r="AN62" s="20"/>
      <c r="AO62" s="20"/>
      <c r="AP62" s="20"/>
      <c r="AQ62" s="21"/>
      <c r="AR62" s="21"/>
      <c r="AS62" s="21"/>
      <c r="AT62" s="200"/>
      <c r="AU62" s="20"/>
      <c r="AV62" s="21"/>
      <c r="AW62" s="21"/>
      <c r="AX62" s="21"/>
      <c r="AY62" s="21"/>
      <c r="AZ62" s="21"/>
      <c r="BA62" s="21"/>
      <c r="BB62" s="21"/>
      <c r="BC62" s="21"/>
      <c r="BD62" s="200"/>
      <c r="BE62" s="20"/>
      <c r="BF62" s="20"/>
      <c r="BG62" s="20"/>
      <c r="BH62" s="20"/>
      <c r="BI62" s="23"/>
      <c r="BJ62" s="23"/>
      <c r="BK62" s="21"/>
      <c r="BL62" s="21"/>
      <c r="BM62" s="21"/>
      <c r="BN62" s="182"/>
      <c r="BO62" s="24"/>
      <c r="BP62" s="21"/>
      <c r="BQ62" s="21"/>
      <c r="BR62" s="23"/>
      <c r="BS62" s="23"/>
      <c r="BT62" s="24"/>
      <c r="BU62" s="25"/>
    </row>
    <row r="63" spans="1:73" s="22" customFormat="1" ht="138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00"/>
      <c r="AM63" s="20"/>
      <c r="AN63" s="20"/>
      <c r="AO63" s="21"/>
      <c r="AP63" s="21"/>
      <c r="AQ63" s="21"/>
      <c r="AR63" s="21"/>
      <c r="AS63" s="21"/>
      <c r="AT63" s="200"/>
      <c r="AU63" s="20"/>
      <c r="AV63" s="21"/>
      <c r="AW63" s="21"/>
      <c r="AX63" s="21"/>
      <c r="AY63" s="21"/>
      <c r="AZ63" s="21"/>
      <c r="BA63" s="21"/>
      <c r="BB63" s="21"/>
      <c r="BC63" s="21"/>
      <c r="BD63" s="200"/>
      <c r="BE63" s="200"/>
      <c r="BF63" s="20"/>
      <c r="BG63" s="20"/>
      <c r="BH63" s="20"/>
      <c r="BI63" s="23"/>
      <c r="BJ63" s="23"/>
      <c r="BK63" s="21"/>
      <c r="BL63" s="21"/>
      <c r="BM63" s="21"/>
      <c r="BN63" s="182"/>
      <c r="BO63" s="24"/>
      <c r="BP63" s="21"/>
      <c r="BQ63" s="21"/>
      <c r="BR63" s="23"/>
      <c r="BS63" s="23"/>
      <c r="BT63" s="24"/>
      <c r="BU63" s="25"/>
    </row>
    <row r="64" spans="1:73" s="22" customFormat="1" ht="138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00"/>
      <c r="AM64" s="20"/>
      <c r="AN64" s="20"/>
      <c r="AO64" s="21"/>
      <c r="AP64" s="21"/>
      <c r="AQ64" s="21"/>
      <c r="AR64" s="21"/>
      <c r="AS64" s="21"/>
      <c r="AT64" s="200"/>
      <c r="AU64" s="20"/>
      <c r="AV64" s="21"/>
      <c r="AW64" s="21"/>
      <c r="AX64" s="21"/>
      <c r="AY64" s="21"/>
      <c r="AZ64" s="21"/>
      <c r="BA64" s="21"/>
      <c r="BB64" s="21"/>
      <c r="BC64" s="21"/>
      <c r="BD64" s="200"/>
      <c r="BE64" s="200"/>
      <c r="BF64" s="20"/>
      <c r="BG64" s="20"/>
      <c r="BH64" s="20"/>
      <c r="BI64" s="23"/>
      <c r="BJ64" s="23"/>
      <c r="BK64" s="21"/>
      <c r="BL64" s="21"/>
      <c r="BM64" s="21"/>
      <c r="BN64" s="182"/>
      <c r="BO64" s="24"/>
      <c r="BP64" s="21"/>
      <c r="BQ64" s="21"/>
      <c r="BR64" s="23"/>
      <c r="BS64" s="23"/>
      <c r="BT64" s="24"/>
      <c r="BU64" s="25"/>
    </row>
    <row r="65" spans="1:73" s="22" customFormat="1" ht="138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00"/>
      <c r="AM65" s="20"/>
      <c r="AN65" s="20"/>
      <c r="AO65" s="21"/>
      <c r="AP65" s="21"/>
      <c r="AQ65" s="21"/>
      <c r="AR65" s="21"/>
      <c r="AS65" s="21"/>
      <c r="AT65" s="200"/>
      <c r="AU65" s="20"/>
      <c r="AV65" s="21"/>
      <c r="AW65" s="21"/>
      <c r="AX65" s="21"/>
      <c r="AY65" s="21"/>
      <c r="AZ65" s="21"/>
      <c r="BA65" s="21"/>
      <c r="BB65" s="21"/>
      <c r="BC65" s="21"/>
      <c r="BD65" s="200"/>
      <c r="BE65" s="200"/>
      <c r="BF65" s="20"/>
      <c r="BG65" s="20"/>
      <c r="BH65" s="20"/>
      <c r="BI65" s="23"/>
      <c r="BJ65" s="23"/>
      <c r="BK65" s="21"/>
      <c r="BL65" s="21"/>
      <c r="BM65" s="21"/>
      <c r="BN65" s="182"/>
      <c r="BO65" s="24"/>
      <c r="BP65" s="21"/>
      <c r="BQ65" s="21"/>
      <c r="BR65" s="23"/>
      <c r="BS65" s="23"/>
      <c r="BT65" s="24"/>
      <c r="BU65" s="25"/>
    </row>
    <row r="66" spans="1:73" s="22" customFormat="1" ht="138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00"/>
      <c r="AM66" s="20"/>
      <c r="AN66" s="20"/>
      <c r="AO66" s="21"/>
      <c r="AP66" s="21"/>
      <c r="AQ66" s="21"/>
      <c r="AR66" s="21"/>
      <c r="AS66" s="21"/>
      <c r="AT66" s="200"/>
      <c r="AU66" s="20"/>
      <c r="AV66" s="21"/>
      <c r="AW66" s="21"/>
      <c r="AX66" s="21"/>
      <c r="AY66" s="21"/>
      <c r="AZ66" s="21"/>
      <c r="BA66" s="21"/>
      <c r="BB66" s="21"/>
      <c r="BC66" s="21"/>
      <c r="BD66" s="200"/>
      <c r="BE66" s="200"/>
      <c r="BF66" s="20"/>
      <c r="BG66" s="20"/>
      <c r="BH66" s="20"/>
      <c r="BI66" s="23"/>
      <c r="BJ66" s="23"/>
      <c r="BK66" s="21"/>
      <c r="BL66" s="21"/>
      <c r="BM66" s="21"/>
      <c r="BN66" s="182"/>
      <c r="BO66" s="24"/>
      <c r="BP66" s="21"/>
      <c r="BQ66" s="21"/>
      <c r="BR66" s="23"/>
      <c r="BS66" s="23"/>
      <c r="BT66" s="24"/>
      <c r="BU66" s="25"/>
    </row>
    <row r="67" spans="1:73" s="22" customFormat="1" ht="294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3"/>
      <c r="AJ67" s="23"/>
      <c r="AK67" s="21"/>
      <c r="AL67" s="200"/>
      <c r="AM67" s="23"/>
      <c r="AN67" s="23"/>
      <c r="AO67" s="21"/>
      <c r="AP67" s="21"/>
      <c r="AQ67" s="21"/>
      <c r="AR67" s="21"/>
      <c r="AS67" s="21"/>
      <c r="AT67" s="200"/>
      <c r="AU67" s="23"/>
      <c r="AV67" s="21"/>
      <c r="AW67" s="21"/>
      <c r="AX67" s="21"/>
      <c r="AY67" s="21"/>
      <c r="AZ67" s="21"/>
      <c r="BA67" s="21"/>
      <c r="BB67" s="21"/>
      <c r="BC67" s="21"/>
      <c r="BD67" s="200"/>
      <c r="BE67" s="183"/>
      <c r="BF67" s="23"/>
      <c r="BG67" s="21"/>
      <c r="BH67" s="20"/>
      <c r="BI67" s="23"/>
      <c r="BJ67" s="23"/>
      <c r="BK67" s="21"/>
      <c r="BL67" s="21"/>
      <c r="BM67" s="21"/>
      <c r="BN67" s="182"/>
      <c r="BO67" s="24"/>
      <c r="BP67" s="21"/>
      <c r="BQ67" s="21"/>
      <c r="BR67" s="23"/>
      <c r="BS67" s="23"/>
      <c r="BT67" s="24"/>
      <c r="BU67" s="25"/>
    </row>
    <row r="68" spans="1:73" s="22" customFormat="1" ht="231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3"/>
      <c r="AK68" s="21"/>
      <c r="AL68" s="200"/>
      <c r="AM68" s="23"/>
      <c r="AN68" s="23"/>
      <c r="AO68" s="21"/>
      <c r="AP68" s="21"/>
      <c r="AQ68" s="21"/>
      <c r="AR68" s="21"/>
      <c r="AS68" s="21"/>
      <c r="AT68" s="200"/>
      <c r="AU68" s="23"/>
      <c r="AV68" s="21"/>
      <c r="AW68" s="21"/>
      <c r="AX68" s="21"/>
      <c r="AY68" s="21"/>
      <c r="AZ68" s="21"/>
      <c r="BA68" s="21"/>
      <c r="BB68" s="21"/>
      <c r="BC68" s="21"/>
      <c r="BD68" s="200"/>
      <c r="BE68" s="23"/>
      <c r="BF68" s="23"/>
      <c r="BG68" s="21"/>
      <c r="BH68" s="20"/>
      <c r="BI68" s="23"/>
      <c r="BJ68" s="23"/>
      <c r="BK68" s="21"/>
      <c r="BL68" s="21"/>
      <c r="BM68" s="21"/>
      <c r="BN68" s="182"/>
      <c r="BO68" s="24"/>
      <c r="BP68" s="21"/>
      <c r="BQ68" s="21"/>
      <c r="BR68" s="23"/>
      <c r="BS68" s="23"/>
      <c r="BT68" s="24"/>
      <c r="BU68" s="25"/>
    </row>
    <row r="69" spans="1:73" s="22" customFormat="1" ht="149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0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3"/>
      <c r="AK69" s="21"/>
      <c r="AL69" s="200"/>
      <c r="AM69" s="23"/>
      <c r="AN69" s="23"/>
      <c r="AO69" s="21"/>
      <c r="AP69" s="21"/>
      <c r="AQ69" s="21"/>
      <c r="AR69" s="21"/>
      <c r="AS69" s="21"/>
      <c r="AT69" s="200"/>
      <c r="AU69" s="23"/>
      <c r="AV69" s="21"/>
      <c r="AW69" s="21"/>
      <c r="AX69" s="21"/>
      <c r="AY69" s="21"/>
      <c r="AZ69" s="21"/>
      <c r="BA69" s="21"/>
      <c r="BB69" s="21"/>
      <c r="BC69" s="21"/>
      <c r="BD69" s="200"/>
      <c r="BE69" s="183"/>
      <c r="BF69" s="23"/>
      <c r="BG69" s="21"/>
      <c r="BH69" s="20"/>
      <c r="BI69" s="23"/>
      <c r="BJ69" s="23"/>
      <c r="BK69" s="21"/>
      <c r="BL69" s="21"/>
      <c r="BM69" s="21"/>
      <c r="BN69" s="182"/>
      <c r="BO69" s="24"/>
      <c r="BP69" s="21"/>
      <c r="BQ69" s="21"/>
      <c r="BR69" s="23"/>
      <c r="BS69" s="23"/>
      <c r="BT69" s="24"/>
      <c r="BU69" s="25"/>
    </row>
    <row r="70" spans="1:73" s="22" customFormat="1" ht="213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3"/>
      <c r="AK70" s="21"/>
      <c r="AL70" s="200"/>
      <c r="AM70" s="23"/>
      <c r="AN70" s="23"/>
      <c r="AO70" s="21"/>
      <c r="AP70" s="21"/>
      <c r="AQ70" s="21"/>
      <c r="AR70" s="21"/>
      <c r="AS70" s="21"/>
      <c r="AT70" s="200"/>
      <c r="AU70" s="23"/>
      <c r="AV70" s="21"/>
      <c r="AW70" s="21"/>
      <c r="AX70" s="21"/>
      <c r="AY70" s="21"/>
      <c r="AZ70" s="21"/>
      <c r="BA70" s="21"/>
      <c r="BB70" s="21"/>
      <c r="BC70" s="21"/>
      <c r="BD70" s="200"/>
      <c r="BE70" s="183"/>
      <c r="BF70" s="23"/>
      <c r="BG70" s="21"/>
      <c r="BH70" s="20"/>
      <c r="BI70" s="23"/>
      <c r="BJ70" s="23"/>
      <c r="BK70" s="21"/>
      <c r="BL70" s="21"/>
      <c r="BM70" s="21"/>
      <c r="BN70" s="182"/>
      <c r="BO70" s="24"/>
      <c r="BP70" s="21"/>
      <c r="BQ70" s="21"/>
      <c r="BR70" s="23"/>
      <c r="BS70" s="23"/>
      <c r="BT70" s="24"/>
      <c r="BU70" s="25"/>
    </row>
    <row r="71" spans="1:73" s="22" customFormat="1" ht="180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2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0"/>
      <c r="BC71" s="20"/>
      <c r="BD71" s="200"/>
      <c r="BE71" s="20"/>
      <c r="BF71" s="20"/>
      <c r="BG71" s="21"/>
      <c r="BH71" s="20"/>
      <c r="BI71" s="23"/>
      <c r="BJ71" s="23"/>
      <c r="BK71" s="21"/>
      <c r="BL71" s="21"/>
      <c r="BM71" s="21"/>
      <c r="BN71" s="182"/>
      <c r="BO71" s="24"/>
      <c r="BP71" s="21"/>
      <c r="BQ71" s="21"/>
      <c r="BR71" s="23"/>
      <c r="BS71" s="23"/>
      <c r="BT71" s="24"/>
      <c r="BU71" s="25"/>
    </row>
    <row r="72" spans="1:73" s="22" customFormat="1" ht="180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2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0"/>
      <c r="BE72" s="21"/>
      <c r="BF72" s="20"/>
      <c r="BG72" s="21"/>
      <c r="BH72" s="20"/>
      <c r="BI72" s="23"/>
      <c r="BJ72" s="23"/>
      <c r="BK72" s="21"/>
      <c r="BL72" s="21"/>
      <c r="BM72" s="21"/>
      <c r="BN72" s="182"/>
      <c r="BO72" s="24"/>
      <c r="BP72" s="21"/>
      <c r="BQ72" s="21"/>
      <c r="BR72" s="23"/>
      <c r="BS72" s="23"/>
      <c r="BT72" s="24"/>
      <c r="BU72" s="25"/>
    </row>
    <row r="73" spans="1:73" s="22" customFormat="1" ht="180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2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00"/>
      <c r="BE73" s="21"/>
      <c r="BF73" s="20"/>
      <c r="BG73" s="21"/>
      <c r="BH73" s="20"/>
      <c r="BI73" s="23"/>
      <c r="BJ73" s="23"/>
      <c r="BK73" s="21"/>
      <c r="BL73" s="21"/>
      <c r="BM73" s="21"/>
      <c r="BN73" s="182"/>
      <c r="BO73" s="24"/>
      <c r="BP73" s="21"/>
      <c r="BQ73" s="21"/>
      <c r="BR73" s="23"/>
      <c r="BS73" s="23"/>
      <c r="BT73" s="24"/>
      <c r="BU73" s="25"/>
    </row>
    <row r="74" spans="1:73" s="22" customFormat="1" ht="226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9"/>
      <c r="P74" s="29"/>
      <c r="Q74" s="29"/>
      <c r="R74" s="29"/>
      <c r="S74" s="29"/>
      <c r="T74" s="29"/>
      <c r="U74" s="29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2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00"/>
      <c r="BE74" s="21"/>
      <c r="BF74" s="200"/>
      <c r="BG74" s="29"/>
      <c r="BH74" s="29"/>
      <c r="BI74" s="23"/>
      <c r="BJ74" s="23"/>
      <c r="BK74" s="21"/>
      <c r="BL74" s="21"/>
      <c r="BM74" s="21"/>
      <c r="BN74" s="182"/>
      <c r="BO74" s="24"/>
      <c r="BP74" s="21"/>
      <c r="BQ74" s="21"/>
      <c r="BR74" s="23"/>
      <c r="BS74" s="23"/>
      <c r="BT74" s="24"/>
      <c r="BU74" s="25"/>
    </row>
    <row r="75" spans="1:73" s="22" customFormat="1" ht="174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9"/>
      <c r="P75" s="29"/>
      <c r="Q75" s="29"/>
      <c r="R75" s="29"/>
      <c r="S75" s="29"/>
      <c r="T75" s="29"/>
      <c r="U75" s="29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2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0"/>
      <c r="BD75" s="200"/>
      <c r="BE75" s="20"/>
      <c r="BF75" s="20"/>
      <c r="BG75" s="21"/>
      <c r="BH75" s="20"/>
      <c r="BI75" s="23"/>
      <c r="BJ75" s="23"/>
      <c r="BK75" s="21"/>
      <c r="BL75" s="21"/>
      <c r="BM75" s="21"/>
      <c r="BN75" s="182"/>
      <c r="BO75" s="24"/>
      <c r="BP75" s="21"/>
      <c r="BQ75" s="21"/>
      <c r="BR75" s="23"/>
      <c r="BS75" s="23"/>
      <c r="BT75" s="24"/>
      <c r="BU75" s="25"/>
    </row>
    <row r="76" spans="1:73" s="22" customFormat="1" ht="174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2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00"/>
      <c r="BE76" s="182"/>
      <c r="BF76" s="21"/>
      <c r="BG76" s="21"/>
      <c r="BH76" s="20"/>
      <c r="BI76" s="23"/>
      <c r="BJ76" s="23"/>
      <c r="BK76" s="21"/>
      <c r="BL76" s="21"/>
      <c r="BM76" s="21"/>
      <c r="BN76" s="182"/>
      <c r="BO76" s="24"/>
      <c r="BP76" s="21"/>
      <c r="BQ76" s="21"/>
      <c r="BR76" s="23"/>
      <c r="BS76" s="23"/>
      <c r="BT76" s="24"/>
      <c r="BU76" s="25"/>
    </row>
    <row r="77" spans="1:73" s="22" customFormat="1" ht="174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1"/>
      <c r="R77" s="21"/>
      <c r="S77" s="21"/>
      <c r="T77" s="21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2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0"/>
      <c r="BE77" s="182"/>
      <c r="BF77" s="21"/>
      <c r="BG77" s="21"/>
      <c r="BH77" s="20"/>
      <c r="BI77" s="23"/>
      <c r="BJ77" s="23"/>
      <c r="BK77" s="21"/>
      <c r="BL77" s="21"/>
      <c r="BM77" s="21"/>
      <c r="BN77" s="182"/>
      <c r="BO77" s="24"/>
      <c r="BP77" s="21"/>
      <c r="BQ77" s="21"/>
      <c r="BR77" s="23"/>
      <c r="BS77" s="23"/>
      <c r="BT77" s="24"/>
      <c r="BU77" s="25"/>
    </row>
    <row r="78" spans="1:73" s="22" customFormat="1" ht="189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2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82"/>
      <c r="BE78" s="182"/>
      <c r="BF78" s="21"/>
      <c r="BG78" s="21"/>
      <c r="BH78" s="20"/>
      <c r="BI78" s="23"/>
      <c r="BJ78" s="23"/>
      <c r="BK78" s="21"/>
      <c r="BL78" s="21"/>
      <c r="BM78" s="21"/>
      <c r="BN78" s="182"/>
      <c r="BO78" s="24"/>
      <c r="BP78" s="21"/>
      <c r="BQ78" s="21"/>
      <c r="BR78" s="23"/>
      <c r="BS78" s="23"/>
      <c r="BT78" s="24"/>
      <c r="BU78" s="25"/>
    </row>
    <row r="79" spans="1:73" s="22" customFormat="1" ht="409.6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1"/>
      <c r="AJ79" s="20"/>
      <c r="AK79" s="21"/>
      <c r="AL79" s="200"/>
      <c r="AM79" s="20"/>
      <c r="AN79" s="20"/>
      <c r="AO79" s="21"/>
      <c r="AP79" s="21"/>
      <c r="AQ79" s="21"/>
      <c r="AR79" s="21"/>
      <c r="AS79" s="21"/>
      <c r="AT79" s="200"/>
      <c r="AU79" s="20"/>
      <c r="AV79" s="20"/>
      <c r="AW79" s="21"/>
      <c r="AX79" s="21"/>
      <c r="AY79" s="21"/>
      <c r="AZ79" s="21"/>
      <c r="BA79" s="21"/>
      <c r="BB79" s="21"/>
      <c r="BC79" s="21"/>
      <c r="BD79" s="200"/>
      <c r="BE79" s="20"/>
      <c r="BF79" s="20"/>
      <c r="BG79" s="21"/>
      <c r="BH79" s="20"/>
      <c r="BI79" s="23"/>
      <c r="BJ79" s="23"/>
      <c r="BK79" s="21"/>
      <c r="BL79" s="21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139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0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2"/>
      <c r="AM80" s="21"/>
      <c r="AN80" s="21"/>
      <c r="AO80" s="21"/>
      <c r="AP80" s="21"/>
      <c r="AQ80" s="21"/>
      <c r="AR80" s="21"/>
      <c r="AS80" s="21"/>
      <c r="AT80" s="20"/>
      <c r="AU80" s="21"/>
      <c r="AV80" s="20"/>
      <c r="AW80" s="21"/>
      <c r="AX80" s="21"/>
      <c r="AY80" s="21"/>
      <c r="AZ80" s="21"/>
      <c r="BA80" s="21"/>
      <c r="BB80" s="21"/>
      <c r="BC80" s="21"/>
      <c r="BD80" s="200"/>
      <c r="BE80" s="182"/>
      <c r="BF80" s="20"/>
      <c r="BG80" s="21"/>
      <c r="BH80" s="20"/>
      <c r="BI80" s="23"/>
      <c r="BJ80" s="23"/>
      <c r="BK80" s="21"/>
      <c r="BL80" s="21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139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2"/>
      <c r="AM81" s="21"/>
      <c r="AN81" s="21"/>
      <c r="AO81" s="21"/>
      <c r="AP81" s="21"/>
      <c r="AQ81" s="21"/>
      <c r="AR81" s="21"/>
      <c r="AS81" s="21"/>
      <c r="AT81" s="20"/>
      <c r="AU81" s="21"/>
      <c r="AV81" s="20"/>
      <c r="AW81" s="21"/>
      <c r="AX81" s="21"/>
      <c r="AY81" s="21"/>
      <c r="AZ81" s="21"/>
      <c r="BA81" s="21"/>
      <c r="BB81" s="21"/>
      <c r="BC81" s="21"/>
      <c r="BD81" s="200"/>
      <c r="BE81" s="182"/>
      <c r="BF81" s="20"/>
      <c r="BG81" s="21"/>
      <c r="BH81" s="20"/>
      <c r="BI81" s="23"/>
      <c r="BJ81" s="23"/>
      <c r="BK81" s="21"/>
      <c r="BL81" s="21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139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2"/>
      <c r="AM82" s="21"/>
      <c r="AN82" s="21"/>
      <c r="AO82" s="21"/>
      <c r="AP82" s="21"/>
      <c r="AQ82" s="21"/>
      <c r="AR82" s="21"/>
      <c r="AS82" s="21"/>
      <c r="AT82" s="20"/>
      <c r="AU82" s="21"/>
      <c r="AV82" s="20"/>
      <c r="AW82" s="21"/>
      <c r="AX82" s="21"/>
      <c r="AY82" s="21"/>
      <c r="AZ82" s="21"/>
      <c r="BA82" s="21"/>
      <c r="BB82" s="21"/>
      <c r="BC82" s="21"/>
      <c r="BD82" s="200"/>
      <c r="BE82" s="182"/>
      <c r="BF82" s="20"/>
      <c r="BG82" s="21"/>
      <c r="BH82" s="20"/>
      <c r="BI82" s="23"/>
      <c r="BJ82" s="23"/>
      <c r="BK82" s="21"/>
      <c r="BL82" s="21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139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2"/>
      <c r="AM83" s="21"/>
      <c r="AN83" s="21"/>
      <c r="AO83" s="21"/>
      <c r="AP83" s="21"/>
      <c r="AQ83" s="21"/>
      <c r="AR83" s="21"/>
      <c r="AS83" s="21"/>
      <c r="AT83" s="20"/>
      <c r="AU83" s="21"/>
      <c r="AV83" s="20"/>
      <c r="AW83" s="21"/>
      <c r="AX83" s="21"/>
      <c r="AY83" s="21"/>
      <c r="AZ83" s="21"/>
      <c r="BA83" s="21"/>
      <c r="BB83" s="21"/>
      <c r="BC83" s="21"/>
      <c r="BD83" s="200"/>
      <c r="BE83" s="182"/>
      <c r="BF83" s="20"/>
      <c r="BG83" s="21"/>
      <c r="BH83" s="20"/>
      <c r="BI83" s="23"/>
      <c r="BJ83" s="23"/>
      <c r="BK83" s="21"/>
      <c r="BL83" s="21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167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2"/>
      <c r="AM84" s="21"/>
      <c r="AN84" s="21"/>
      <c r="AO84" s="21"/>
      <c r="AP84" s="21"/>
      <c r="AQ84" s="21"/>
      <c r="AR84" s="21"/>
      <c r="AS84" s="21"/>
      <c r="AT84" s="20"/>
      <c r="AU84" s="21"/>
      <c r="AV84" s="20"/>
      <c r="AW84" s="21"/>
      <c r="AX84" s="21"/>
      <c r="AY84" s="21"/>
      <c r="AZ84" s="21"/>
      <c r="BA84" s="21"/>
      <c r="BB84" s="21"/>
      <c r="BC84" s="21"/>
      <c r="BD84" s="200"/>
      <c r="BE84" s="20"/>
      <c r="BF84" s="20"/>
      <c r="BG84" s="21"/>
      <c r="BH84" s="20"/>
      <c r="BI84" s="23"/>
      <c r="BJ84" s="23"/>
      <c r="BK84" s="21"/>
      <c r="BL84" s="21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167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2"/>
      <c r="AM85" s="21"/>
      <c r="AN85" s="21"/>
      <c r="AO85" s="21"/>
      <c r="AP85" s="21"/>
      <c r="AQ85" s="21"/>
      <c r="AR85" s="21"/>
      <c r="AS85" s="21"/>
      <c r="AT85" s="20"/>
      <c r="AU85" s="21"/>
      <c r="AV85" s="20"/>
      <c r="AW85" s="21"/>
      <c r="AX85" s="21"/>
      <c r="AY85" s="21"/>
      <c r="AZ85" s="21"/>
      <c r="BA85" s="21"/>
      <c r="BB85" s="21"/>
      <c r="BC85" s="21"/>
      <c r="BD85" s="200"/>
      <c r="BE85" s="182"/>
      <c r="BF85" s="20"/>
      <c r="BG85" s="21"/>
      <c r="BH85" s="20"/>
      <c r="BI85" s="23"/>
      <c r="BJ85" s="23"/>
      <c r="BK85" s="21"/>
      <c r="BL85" s="21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179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2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0"/>
      <c r="BE86" s="21"/>
      <c r="BF86" s="20"/>
      <c r="BG86" s="21"/>
      <c r="BH86" s="20"/>
      <c r="BI86" s="23"/>
      <c r="BJ86" s="23"/>
      <c r="BK86" s="21"/>
      <c r="BL86" s="21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249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1"/>
      <c r="R87" s="21"/>
      <c r="S87" s="21"/>
      <c r="T87" s="21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2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0"/>
      <c r="BE87" s="21"/>
      <c r="BF87" s="20"/>
      <c r="BG87" s="21"/>
      <c r="BH87" s="20"/>
      <c r="BI87" s="23"/>
      <c r="BJ87" s="23"/>
      <c r="BK87" s="21"/>
      <c r="BL87" s="21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249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2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82"/>
      <c r="BE88" s="182"/>
      <c r="BF88" s="21"/>
      <c r="BG88" s="21"/>
      <c r="BH88" s="20"/>
      <c r="BI88" s="23"/>
      <c r="BJ88" s="23"/>
      <c r="BK88" s="21"/>
      <c r="BL88" s="21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207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1"/>
      <c r="R89" s="21"/>
      <c r="S89" s="21"/>
      <c r="T89" s="21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2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0"/>
      <c r="BE89" s="21"/>
      <c r="BF89" s="20"/>
      <c r="BG89" s="21"/>
      <c r="BH89" s="20"/>
      <c r="BI89" s="23"/>
      <c r="BJ89" s="23"/>
      <c r="BK89" s="21"/>
      <c r="BL89" s="21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207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2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0"/>
      <c r="BE90" s="182"/>
      <c r="BF90" s="20"/>
      <c r="BG90" s="21"/>
      <c r="BH90" s="20"/>
      <c r="BI90" s="23"/>
      <c r="BJ90" s="23"/>
      <c r="BK90" s="21"/>
      <c r="BL90" s="21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154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2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0"/>
      <c r="BC91" s="21"/>
      <c r="BD91" s="200"/>
      <c r="BE91" s="21"/>
      <c r="BF91" s="20"/>
      <c r="BG91" s="21"/>
      <c r="BH91" s="20"/>
      <c r="BI91" s="23"/>
      <c r="BJ91" s="23"/>
      <c r="BK91" s="21"/>
      <c r="BL91" s="21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154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0"/>
      <c r="R92" s="20"/>
      <c r="S92" s="20"/>
      <c r="T92" s="20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2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82"/>
      <c r="BE92" s="182"/>
      <c r="BF92" s="21"/>
      <c r="BG92" s="21"/>
      <c r="BH92" s="20"/>
      <c r="BI92" s="23"/>
      <c r="BJ92" s="23"/>
      <c r="BK92" s="21"/>
      <c r="BL92" s="21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154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2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82"/>
      <c r="BE93" s="182"/>
      <c r="BF93" s="21"/>
      <c r="BG93" s="21"/>
      <c r="BH93" s="20"/>
      <c r="BI93" s="23"/>
      <c r="BJ93" s="23"/>
      <c r="BK93" s="21"/>
      <c r="BL93" s="21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193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2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00"/>
      <c r="BE94" s="21"/>
      <c r="BF94" s="21"/>
      <c r="BG94" s="21"/>
      <c r="BH94" s="20"/>
      <c r="BI94" s="23"/>
      <c r="BJ94" s="20"/>
      <c r="BK94" s="21"/>
      <c r="BL94" s="21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193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2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00"/>
      <c r="BE95" s="21"/>
      <c r="BF95" s="21"/>
      <c r="BG95" s="21"/>
      <c r="BH95" s="20"/>
      <c r="BI95" s="23"/>
      <c r="BJ95" s="23"/>
      <c r="BK95" s="21"/>
      <c r="BL95" s="21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193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1"/>
      <c r="R96" s="21"/>
      <c r="S96" s="21"/>
      <c r="T96" s="21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2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00"/>
      <c r="BE96" s="20"/>
      <c r="BF96" s="20"/>
      <c r="BG96" s="21"/>
      <c r="BH96" s="20"/>
      <c r="BI96" s="23"/>
      <c r="BJ96" s="23"/>
      <c r="BK96" s="21"/>
      <c r="BL96" s="21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193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1"/>
      <c r="R97" s="21"/>
      <c r="S97" s="21"/>
      <c r="T97" s="21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2"/>
      <c r="AM97" s="21"/>
      <c r="AN97" s="21"/>
      <c r="AO97" s="21"/>
      <c r="AP97" s="21"/>
      <c r="AQ97" s="21"/>
      <c r="AR97" s="21"/>
      <c r="AS97" s="21"/>
      <c r="AT97" s="182"/>
      <c r="AU97" s="21"/>
      <c r="AV97" s="21"/>
      <c r="AW97" s="21"/>
      <c r="AX97" s="21"/>
      <c r="AY97" s="21"/>
      <c r="AZ97" s="21"/>
      <c r="BA97" s="21"/>
      <c r="BB97" s="21"/>
      <c r="BC97" s="21"/>
      <c r="BD97" s="200"/>
      <c r="BE97" s="182"/>
      <c r="BF97" s="21"/>
      <c r="BG97" s="21"/>
      <c r="BH97" s="20"/>
      <c r="BI97" s="23"/>
      <c r="BJ97" s="23"/>
      <c r="BK97" s="21"/>
      <c r="BL97" s="21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201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00"/>
      <c r="AM98" s="20"/>
      <c r="AN98" s="20"/>
      <c r="AO98" s="21"/>
      <c r="AP98" s="21"/>
      <c r="AQ98" s="21"/>
      <c r="AR98" s="21"/>
      <c r="AS98" s="21"/>
      <c r="AT98" s="200"/>
      <c r="AU98" s="20"/>
      <c r="AV98" s="21"/>
      <c r="AW98" s="21"/>
      <c r="AX98" s="21"/>
      <c r="AY98" s="21"/>
      <c r="AZ98" s="21"/>
      <c r="BA98" s="21"/>
      <c r="BB98" s="21"/>
      <c r="BC98" s="21"/>
      <c r="BD98" s="200"/>
      <c r="BE98" s="21"/>
      <c r="BF98" s="21"/>
      <c r="BG98" s="21"/>
      <c r="BH98" s="20"/>
      <c r="BI98" s="23"/>
      <c r="BJ98" s="20"/>
      <c r="BK98" s="21"/>
      <c r="BL98" s="21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201.7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00"/>
      <c r="AM99" s="20"/>
      <c r="AN99" s="20"/>
      <c r="AO99" s="21"/>
      <c r="AP99" s="21"/>
      <c r="AQ99" s="21"/>
      <c r="AR99" s="21"/>
      <c r="AS99" s="21"/>
      <c r="AT99" s="200"/>
      <c r="AU99" s="20"/>
      <c r="AV99" s="21"/>
      <c r="AW99" s="21"/>
      <c r="AX99" s="21"/>
      <c r="AY99" s="21"/>
      <c r="AZ99" s="21"/>
      <c r="BA99" s="21"/>
      <c r="BB99" s="21"/>
      <c r="BC99" s="21"/>
      <c r="BD99" s="200"/>
      <c r="BE99" s="182"/>
      <c r="BF99" s="21"/>
      <c r="BG99" s="21"/>
      <c r="BH99" s="20"/>
      <c r="BI99" s="23"/>
      <c r="BJ99" s="23"/>
      <c r="BK99" s="21"/>
      <c r="BL99" s="21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147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0"/>
      <c r="P100" s="20"/>
      <c r="Q100" s="21"/>
      <c r="R100" s="21"/>
      <c r="S100" s="21"/>
      <c r="T100" s="21"/>
      <c r="U100" s="20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2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0"/>
      <c r="BE100" s="20"/>
      <c r="BF100" s="20"/>
      <c r="BG100" s="21"/>
      <c r="BH100" s="20"/>
      <c r="BI100" s="23"/>
      <c r="BJ100" s="23"/>
      <c r="BK100" s="21"/>
      <c r="BL100" s="21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147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1"/>
      <c r="R101" s="21"/>
      <c r="S101" s="21"/>
      <c r="T101" s="21"/>
      <c r="U101" s="20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2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00"/>
      <c r="BE101" s="182"/>
      <c r="BF101" s="20"/>
      <c r="BG101" s="21"/>
      <c r="BH101" s="20"/>
      <c r="BI101" s="23"/>
      <c r="BJ101" s="23"/>
      <c r="BK101" s="21"/>
      <c r="BL101" s="21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14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2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0"/>
      <c r="BE102" s="21"/>
      <c r="BF102" s="20"/>
      <c r="BG102" s="21"/>
      <c r="BH102" s="20"/>
      <c r="BI102" s="23"/>
      <c r="BJ102" s="23"/>
      <c r="BK102" s="21"/>
      <c r="BL102" s="21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147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2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00"/>
      <c r="BE103" s="182"/>
      <c r="BF103" s="20"/>
      <c r="BG103" s="21"/>
      <c r="BH103" s="20"/>
      <c r="BI103" s="23"/>
      <c r="BJ103" s="23"/>
      <c r="BK103" s="21"/>
      <c r="BL103" s="21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147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2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00"/>
      <c r="BE104" s="21"/>
      <c r="BF104" s="20"/>
      <c r="BG104" s="21"/>
      <c r="BH104" s="20"/>
      <c r="BI104" s="23"/>
      <c r="BJ104" s="23"/>
      <c r="BK104" s="21"/>
      <c r="BL104" s="21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147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2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00"/>
      <c r="BE105" s="182"/>
      <c r="BF105" s="20"/>
      <c r="BG105" s="21"/>
      <c r="BH105" s="20"/>
      <c r="BI105" s="23"/>
      <c r="BJ105" s="23"/>
      <c r="BK105" s="21"/>
      <c r="BL105" s="21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147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2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00"/>
      <c r="BE106" s="21"/>
      <c r="BF106" s="20"/>
      <c r="BG106" s="21"/>
      <c r="BH106" s="20"/>
      <c r="BI106" s="23"/>
      <c r="BJ106" s="23"/>
      <c r="BK106" s="21"/>
      <c r="BL106" s="21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147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2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00"/>
      <c r="BE107" s="182"/>
      <c r="BF107" s="20"/>
      <c r="BG107" s="21"/>
      <c r="BH107" s="20"/>
      <c r="BI107" s="23"/>
      <c r="BJ107" s="23"/>
      <c r="BK107" s="21"/>
      <c r="BL107" s="21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193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2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0"/>
      <c r="BE108" s="21"/>
      <c r="BF108" s="20"/>
      <c r="BG108" s="21"/>
      <c r="BH108" s="20"/>
      <c r="BI108" s="23"/>
      <c r="BJ108" s="23"/>
      <c r="BK108" s="21"/>
      <c r="BL108" s="21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193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2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0"/>
      <c r="BE109" s="182"/>
      <c r="BF109" s="20"/>
      <c r="BG109" s="21"/>
      <c r="BH109" s="20"/>
      <c r="BI109" s="23"/>
      <c r="BJ109" s="23"/>
      <c r="BK109" s="21"/>
      <c r="BL109" s="21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193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2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0"/>
      <c r="BE110" s="21"/>
      <c r="BF110" s="20"/>
      <c r="BG110" s="21"/>
      <c r="BH110" s="20"/>
      <c r="BI110" s="23"/>
      <c r="BJ110" s="23"/>
      <c r="BK110" s="21"/>
      <c r="BL110" s="21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193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2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82"/>
      <c r="BE111" s="182"/>
      <c r="BF111" s="21"/>
      <c r="BG111" s="21"/>
      <c r="BH111" s="20"/>
      <c r="BI111" s="23"/>
      <c r="BJ111" s="23"/>
      <c r="BK111" s="21"/>
      <c r="BL111" s="21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239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0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0"/>
      <c r="BE112" s="21"/>
      <c r="BF112" s="20"/>
      <c r="BG112" s="20"/>
      <c r="BH112" s="20"/>
      <c r="BI112" s="23"/>
      <c r="BJ112" s="23"/>
      <c r="BK112" s="20"/>
      <c r="BL112" s="23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239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00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0"/>
      <c r="BE113" s="21"/>
      <c r="BF113" s="20"/>
      <c r="BG113" s="20"/>
      <c r="BH113" s="20"/>
      <c r="BI113" s="23"/>
      <c r="BJ113" s="23"/>
      <c r="BK113" s="20"/>
      <c r="BL113" s="23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40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0"/>
      <c r="Q114" s="21"/>
      <c r="R114" s="21"/>
      <c r="S114" s="20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00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0"/>
      <c r="BE114" s="21"/>
      <c r="BF114" s="21"/>
      <c r="BG114" s="20"/>
      <c r="BH114" s="20"/>
      <c r="BI114" s="23"/>
      <c r="BJ114" s="23"/>
      <c r="BK114" s="20"/>
      <c r="BL114" s="23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22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00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0"/>
      <c r="BE115" s="21"/>
      <c r="BF115" s="20"/>
      <c r="BG115" s="20"/>
      <c r="BH115" s="20"/>
      <c r="BI115" s="23"/>
      <c r="BJ115" s="23"/>
      <c r="BK115" s="20"/>
      <c r="BL115" s="23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22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00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0"/>
      <c r="BE116" s="21"/>
      <c r="BF116" s="20"/>
      <c r="BG116" s="20"/>
      <c r="BH116" s="20"/>
      <c r="BI116" s="23"/>
      <c r="BJ116" s="23"/>
      <c r="BK116" s="20"/>
      <c r="BL116" s="23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229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00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0"/>
      <c r="BE117" s="21"/>
      <c r="BF117" s="20"/>
      <c r="BG117" s="20"/>
      <c r="BH117" s="20"/>
      <c r="BI117" s="23"/>
      <c r="BJ117" s="23"/>
      <c r="BK117" s="20"/>
      <c r="BL117" s="23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22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00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0"/>
      <c r="BE118" s="21"/>
      <c r="BF118" s="20"/>
      <c r="BG118" s="20"/>
      <c r="BH118" s="20"/>
      <c r="BI118" s="23"/>
      <c r="BJ118" s="23"/>
      <c r="BK118" s="20"/>
      <c r="BL118" s="23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194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00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0"/>
      <c r="BE119" s="21"/>
      <c r="BF119" s="20"/>
      <c r="BG119" s="20"/>
      <c r="BH119" s="20"/>
      <c r="BI119" s="23"/>
      <c r="BJ119" s="23"/>
      <c r="BK119" s="20"/>
      <c r="BL119" s="23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409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0"/>
      <c r="Q120" s="21"/>
      <c r="R120" s="21"/>
      <c r="S120" s="20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0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00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409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00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0"/>
      <c r="BE121" s="21"/>
      <c r="BF121" s="20"/>
      <c r="BG121" s="20"/>
      <c r="BH121" s="20"/>
      <c r="BI121" s="23"/>
      <c r="BJ121" s="23"/>
      <c r="BK121" s="20"/>
      <c r="BL121" s="23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409.6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00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0"/>
      <c r="BE122" s="21"/>
      <c r="BF122" s="20"/>
      <c r="BG122" s="20"/>
      <c r="BH122" s="20"/>
      <c r="BI122" s="23"/>
      <c r="BJ122" s="23"/>
      <c r="BK122" s="20"/>
      <c r="BL122" s="23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18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00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0"/>
      <c r="BE123" s="23"/>
      <c r="BF123" s="23"/>
      <c r="BG123" s="20"/>
      <c r="BH123" s="20"/>
      <c r="BI123" s="23"/>
      <c r="BJ123" s="23"/>
      <c r="BK123" s="20"/>
      <c r="BL123" s="23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221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00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0"/>
      <c r="BC124" s="20"/>
      <c r="BD124" s="200"/>
      <c r="BE124" s="21"/>
      <c r="BF124" s="20"/>
      <c r="BG124" s="20"/>
      <c r="BH124" s="20"/>
      <c r="BI124" s="23"/>
      <c r="BJ124" s="23"/>
      <c r="BK124" s="20"/>
      <c r="BL124" s="23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156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0"/>
      <c r="Q125" s="21"/>
      <c r="R125" s="21"/>
      <c r="S125" s="20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00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0"/>
      <c r="BD125" s="200"/>
      <c r="BE125" s="23"/>
      <c r="BF125" s="23"/>
      <c r="BG125" s="20"/>
      <c r="BH125" s="20"/>
      <c r="BI125" s="23"/>
      <c r="BJ125" s="23"/>
      <c r="BK125" s="20"/>
      <c r="BL125" s="23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216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0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0"/>
      <c r="BE126" s="21"/>
      <c r="BF126" s="20"/>
      <c r="BG126" s="20"/>
      <c r="BH126" s="20"/>
      <c r="BI126" s="23"/>
      <c r="BJ126" s="23"/>
      <c r="BK126" s="20"/>
      <c r="BL126" s="23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216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0"/>
      <c r="Q127" s="21"/>
      <c r="R127" s="21"/>
      <c r="S127" s="20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0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0"/>
      <c r="BE127" s="21"/>
      <c r="BF127" s="20"/>
      <c r="BG127" s="20"/>
      <c r="BH127" s="20"/>
      <c r="BI127" s="23"/>
      <c r="BJ127" s="23"/>
      <c r="BK127" s="20"/>
      <c r="BL127" s="23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171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0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0"/>
      <c r="BE128" s="21"/>
      <c r="BF128" s="20"/>
      <c r="BG128" s="20"/>
      <c r="BH128" s="20"/>
      <c r="BI128" s="23"/>
      <c r="BJ128" s="23"/>
      <c r="BK128" s="20"/>
      <c r="BL128" s="23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71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0"/>
      <c r="Q129" s="21"/>
      <c r="R129" s="21"/>
      <c r="S129" s="20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0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0"/>
      <c r="BE129" s="23"/>
      <c r="BF129" s="23"/>
      <c r="BG129" s="20"/>
      <c r="BH129" s="20"/>
      <c r="BI129" s="23"/>
      <c r="BJ129" s="23"/>
      <c r="BK129" s="20"/>
      <c r="BL129" s="23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7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0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0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0"/>
      <c r="BE130" s="23"/>
      <c r="BF130" s="23"/>
      <c r="BG130" s="20"/>
      <c r="BH130" s="20"/>
      <c r="BI130" s="23"/>
      <c r="BJ130" s="23"/>
      <c r="BK130" s="20"/>
      <c r="BL130" s="23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227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1"/>
      <c r="R131" s="21"/>
      <c r="S131" s="21"/>
      <c r="T131" s="21"/>
      <c r="U131" s="20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0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0"/>
      <c r="BE131" s="20"/>
      <c r="BF131" s="20"/>
      <c r="BG131" s="20"/>
      <c r="BH131" s="20"/>
      <c r="BI131" s="23"/>
      <c r="BJ131" s="23"/>
      <c r="BK131" s="20"/>
      <c r="BL131" s="23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54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1"/>
      <c r="R132" s="21"/>
      <c r="S132" s="21"/>
      <c r="T132" s="21"/>
      <c r="U132" s="20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0"/>
      <c r="AM132" s="20"/>
      <c r="AN132" s="20"/>
      <c r="AO132" s="21"/>
      <c r="AP132" s="21"/>
      <c r="AQ132" s="21"/>
      <c r="AR132" s="21"/>
      <c r="AS132" s="21"/>
      <c r="AT132" s="182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0"/>
      <c r="BE132" s="23"/>
      <c r="BF132" s="23"/>
      <c r="BG132" s="20"/>
      <c r="BH132" s="20"/>
      <c r="BI132" s="23"/>
      <c r="BJ132" s="23"/>
      <c r="BK132" s="20"/>
      <c r="BL132" s="23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169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0"/>
      <c r="P133" s="20"/>
      <c r="Q133" s="21"/>
      <c r="R133" s="21"/>
      <c r="S133" s="21"/>
      <c r="T133" s="21"/>
      <c r="U133" s="20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0"/>
      <c r="AM133" s="21"/>
      <c r="AN133" s="20"/>
      <c r="AO133" s="21"/>
      <c r="AP133" s="21"/>
      <c r="AQ133" s="21"/>
      <c r="AR133" s="21"/>
      <c r="AS133" s="21"/>
      <c r="AT133" s="200"/>
      <c r="AU133" s="21"/>
      <c r="AV133" s="21"/>
      <c r="AW133" s="21"/>
      <c r="AX133" s="21"/>
      <c r="AY133" s="21"/>
      <c r="AZ133" s="21"/>
      <c r="BA133" s="21"/>
      <c r="BB133" s="20"/>
      <c r="BC133" s="20"/>
      <c r="BD133" s="200"/>
      <c r="BE133" s="20"/>
      <c r="BF133" s="20"/>
      <c r="BG133" s="20"/>
      <c r="BH133" s="20"/>
      <c r="BI133" s="23"/>
      <c r="BJ133" s="23"/>
      <c r="BK133" s="20"/>
      <c r="BL133" s="23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171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1"/>
      <c r="R134" s="21"/>
      <c r="S134" s="21"/>
      <c r="T134" s="21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0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0"/>
      <c r="BD134" s="200"/>
      <c r="BE134" s="23"/>
      <c r="BF134" s="23"/>
      <c r="BG134" s="20"/>
      <c r="BH134" s="20"/>
      <c r="BI134" s="23"/>
      <c r="BJ134" s="23"/>
      <c r="BK134" s="20"/>
      <c r="BL134" s="23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71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0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0"/>
      <c r="BD135" s="200"/>
      <c r="BE135" s="23"/>
      <c r="BF135" s="23"/>
      <c r="BG135" s="20"/>
      <c r="BH135" s="20"/>
      <c r="BI135" s="23"/>
      <c r="BJ135" s="23"/>
      <c r="BK135" s="20"/>
      <c r="BL135" s="23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17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0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0"/>
      <c r="BC136" s="20"/>
      <c r="BD136" s="200"/>
      <c r="BE136" s="23"/>
      <c r="BF136" s="23"/>
      <c r="BG136" s="20"/>
      <c r="BH136" s="20"/>
      <c r="BI136" s="23"/>
      <c r="BJ136" s="23"/>
      <c r="BK136" s="20"/>
      <c r="BL136" s="23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171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00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0"/>
      <c r="BD137" s="200"/>
      <c r="BE137" s="23"/>
      <c r="BF137" s="23"/>
      <c r="BG137" s="20"/>
      <c r="BH137" s="20"/>
      <c r="BI137" s="23"/>
      <c r="BJ137" s="23"/>
      <c r="BK137" s="20"/>
      <c r="BL137" s="23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171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00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0"/>
      <c r="BD138" s="200"/>
      <c r="BE138" s="23"/>
      <c r="BF138" s="23"/>
      <c r="BG138" s="20"/>
      <c r="BH138" s="20"/>
      <c r="BI138" s="23"/>
      <c r="BJ138" s="23"/>
      <c r="BK138" s="20"/>
      <c r="BL138" s="23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171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00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0"/>
      <c r="BE139" s="21"/>
      <c r="BF139" s="21"/>
      <c r="BG139" s="20"/>
      <c r="BH139" s="20"/>
      <c r="BI139" s="23"/>
      <c r="BJ139" s="23"/>
      <c r="BK139" s="20"/>
      <c r="BL139" s="23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71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00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0"/>
      <c r="BE140" s="23"/>
      <c r="BF140" s="23"/>
      <c r="BG140" s="20"/>
      <c r="BH140" s="20"/>
      <c r="BI140" s="23"/>
      <c r="BJ140" s="23"/>
      <c r="BK140" s="20"/>
      <c r="BL140" s="23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71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75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00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1"/>
      <c r="BD141" s="20"/>
      <c r="BE141" s="23"/>
      <c r="BF141" s="23"/>
      <c r="BG141" s="20"/>
      <c r="BH141" s="20"/>
      <c r="BI141" s="23"/>
      <c r="BJ141" s="23"/>
      <c r="BK141" s="20"/>
      <c r="BL141" s="23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197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0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0"/>
      <c r="BE142" s="21"/>
      <c r="BF142" s="21"/>
      <c r="BG142" s="20"/>
      <c r="BH142" s="20"/>
      <c r="BI142" s="23"/>
      <c r="BJ142" s="20"/>
      <c r="BK142" s="23"/>
      <c r="BL142" s="23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197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0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0"/>
      <c r="BE143" s="183"/>
      <c r="BF143" s="23"/>
      <c r="BG143" s="20"/>
      <c r="BH143" s="20"/>
      <c r="BI143" s="23"/>
      <c r="BJ143" s="20"/>
      <c r="BK143" s="20"/>
      <c r="BL143" s="23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197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0"/>
      <c r="O144" s="21"/>
      <c r="P144" s="20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0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0"/>
      <c r="BE144" s="183"/>
      <c r="BF144" s="23"/>
      <c r="BG144" s="20"/>
      <c r="BH144" s="20"/>
      <c r="BI144" s="23"/>
      <c r="BJ144" s="20"/>
      <c r="BK144" s="20"/>
      <c r="BL144" s="23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197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0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0"/>
      <c r="BE145" s="183"/>
      <c r="BF145" s="23"/>
      <c r="BG145" s="20"/>
      <c r="BH145" s="20"/>
      <c r="BI145" s="23"/>
      <c r="BJ145" s="20"/>
      <c r="BK145" s="20"/>
      <c r="BL145" s="23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171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0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1"/>
      <c r="BD146" s="20"/>
      <c r="BE146" s="23"/>
      <c r="BF146" s="23"/>
      <c r="BG146" s="20"/>
      <c r="BH146" s="20"/>
      <c r="BI146" s="23"/>
      <c r="BJ146" s="23"/>
      <c r="BK146" s="20"/>
      <c r="BL146" s="23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97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0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0"/>
      <c r="BE147" s="21"/>
      <c r="BF147" s="21"/>
      <c r="BG147" s="20"/>
      <c r="BH147" s="20"/>
      <c r="BI147" s="23"/>
      <c r="BJ147" s="20"/>
      <c r="BK147" s="20"/>
      <c r="BL147" s="23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197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00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0"/>
      <c r="BE148" s="183"/>
      <c r="BF148" s="23"/>
      <c r="BG148" s="20"/>
      <c r="BH148" s="20"/>
      <c r="BI148" s="23"/>
      <c r="BJ148" s="20"/>
      <c r="BK148" s="20"/>
      <c r="BL148" s="23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197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00"/>
      <c r="AM149" s="20"/>
      <c r="AN149" s="20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0"/>
      <c r="BE149" s="21"/>
      <c r="BF149" s="21"/>
      <c r="BG149" s="20"/>
      <c r="BH149" s="20"/>
      <c r="BI149" s="23"/>
      <c r="BJ149" s="20"/>
      <c r="BK149" s="20"/>
      <c r="BL149" s="23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197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00"/>
      <c r="AM150" s="20"/>
      <c r="AN150" s="20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0"/>
      <c r="BE150" s="182"/>
      <c r="BF150" s="21"/>
      <c r="BG150" s="20"/>
      <c r="BH150" s="20"/>
      <c r="BI150" s="23"/>
      <c r="BJ150" s="20"/>
      <c r="BK150" s="20"/>
      <c r="BL150" s="23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197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00"/>
      <c r="AM151" s="20"/>
      <c r="AN151" s="20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00"/>
      <c r="BE151" s="21"/>
      <c r="BF151" s="21"/>
      <c r="BG151" s="20"/>
      <c r="BH151" s="20"/>
      <c r="BI151" s="23"/>
      <c r="BJ151" s="20"/>
      <c r="BK151" s="20"/>
      <c r="BL151" s="23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197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00"/>
      <c r="AM152" s="20"/>
      <c r="AN152" s="20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0"/>
      <c r="BE152" s="183"/>
      <c r="BF152" s="23"/>
      <c r="BG152" s="20"/>
      <c r="BH152" s="20"/>
      <c r="BI152" s="23"/>
      <c r="BJ152" s="20"/>
      <c r="BK152" s="20"/>
      <c r="BL152" s="23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25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3"/>
      <c r="AK153" s="21"/>
      <c r="AL153" s="200"/>
      <c r="AM153" s="23"/>
      <c r="AN153" s="23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0"/>
      <c r="BE153" s="21"/>
      <c r="BF153" s="20"/>
      <c r="BG153" s="20"/>
      <c r="BH153" s="20"/>
      <c r="BI153" s="23"/>
      <c r="BJ153" s="20"/>
      <c r="BK153" s="20"/>
      <c r="BL153" s="23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25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200"/>
      <c r="AM154" s="23"/>
      <c r="AN154" s="23"/>
      <c r="AO154" s="21"/>
      <c r="AP154" s="21"/>
      <c r="AQ154" s="21"/>
      <c r="AR154" s="21"/>
      <c r="AS154" s="21"/>
      <c r="AT154" s="182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0"/>
      <c r="BE154" s="182"/>
      <c r="BF154" s="21"/>
      <c r="BG154" s="20"/>
      <c r="BH154" s="20"/>
      <c r="BI154" s="23"/>
      <c r="BJ154" s="20"/>
      <c r="BK154" s="20"/>
      <c r="BL154" s="23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2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3"/>
      <c r="AK155" s="21"/>
      <c r="AL155" s="200"/>
      <c r="AM155" s="23"/>
      <c r="AN155" s="23"/>
      <c r="AO155" s="21"/>
      <c r="AP155" s="21"/>
      <c r="AQ155" s="21"/>
      <c r="AR155" s="21"/>
      <c r="AS155" s="21"/>
      <c r="AT155" s="182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0"/>
      <c r="BE155" s="200"/>
      <c r="BF155" s="20"/>
      <c r="BG155" s="20"/>
      <c r="BH155" s="20"/>
      <c r="BI155" s="23"/>
      <c r="BJ155" s="20"/>
      <c r="BK155" s="20"/>
      <c r="BL155" s="23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209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0"/>
      <c r="AK156" s="21"/>
      <c r="AL156" s="200"/>
      <c r="AM156" s="23"/>
      <c r="AN156" s="20"/>
      <c r="AO156" s="21"/>
      <c r="AP156" s="20"/>
      <c r="AQ156" s="23"/>
      <c r="AR156" s="20"/>
      <c r="AS156" s="21"/>
      <c r="AT156" s="200"/>
      <c r="AU156" s="23"/>
      <c r="AV156" s="21"/>
      <c r="AW156" s="21"/>
      <c r="AX156" s="21"/>
      <c r="AY156" s="21"/>
      <c r="AZ156" s="21"/>
      <c r="BA156" s="21"/>
      <c r="BB156" s="21"/>
      <c r="BC156" s="21"/>
      <c r="BD156" s="20"/>
      <c r="BE156" s="21"/>
      <c r="BF156" s="21"/>
      <c r="BG156" s="20"/>
      <c r="BH156" s="20"/>
      <c r="BI156" s="23"/>
      <c r="BJ156" s="20"/>
      <c r="BK156" s="20"/>
      <c r="BL156" s="23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136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200"/>
      <c r="AM157" s="20"/>
      <c r="AN157" s="20"/>
      <c r="AO157" s="21"/>
      <c r="AP157" s="21"/>
      <c r="AQ157" s="21"/>
      <c r="AR157" s="21"/>
      <c r="AS157" s="21"/>
      <c r="AT157" s="182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0"/>
      <c r="BE157" s="182"/>
      <c r="BF157" s="21"/>
      <c r="BG157" s="20"/>
      <c r="BH157" s="20"/>
      <c r="BI157" s="23"/>
      <c r="BJ157" s="20"/>
      <c r="BK157" s="20"/>
      <c r="BL157" s="23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136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200"/>
      <c r="AM158" s="20"/>
      <c r="AN158" s="20"/>
      <c r="AO158" s="21"/>
      <c r="AP158" s="21"/>
      <c r="AQ158" s="21"/>
      <c r="AR158" s="21"/>
      <c r="AS158" s="21"/>
      <c r="AT158" s="182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0"/>
      <c r="BE158" s="182"/>
      <c r="BF158" s="21"/>
      <c r="BG158" s="20"/>
      <c r="BH158" s="20"/>
      <c r="BI158" s="23"/>
      <c r="BJ158" s="20"/>
      <c r="BK158" s="20"/>
      <c r="BL158" s="23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36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0"/>
      <c r="P159" s="20"/>
      <c r="Q159" s="20"/>
      <c r="R159" s="20"/>
      <c r="S159" s="20"/>
      <c r="T159" s="20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200"/>
      <c r="AM159" s="20"/>
      <c r="AN159" s="20"/>
      <c r="AO159" s="21"/>
      <c r="AP159" s="21"/>
      <c r="AQ159" s="21"/>
      <c r="AR159" s="21"/>
      <c r="AS159" s="21"/>
      <c r="AT159" s="182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0"/>
      <c r="BE159" s="182"/>
      <c r="BF159" s="21"/>
      <c r="BG159" s="20"/>
      <c r="BH159" s="20"/>
      <c r="BI159" s="23"/>
      <c r="BJ159" s="20"/>
      <c r="BK159" s="20"/>
      <c r="BL159" s="23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36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0"/>
      <c r="N160" s="20"/>
      <c r="O160" s="23"/>
      <c r="P160" s="20"/>
      <c r="Q160" s="20"/>
      <c r="R160" s="20"/>
      <c r="S160" s="20"/>
      <c r="T160" s="20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200"/>
      <c r="AM160" s="20"/>
      <c r="AN160" s="20"/>
      <c r="AO160" s="21"/>
      <c r="AP160" s="21"/>
      <c r="AQ160" s="21"/>
      <c r="AR160" s="21"/>
      <c r="AS160" s="21"/>
      <c r="AT160" s="182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0"/>
      <c r="BE160" s="182"/>
      <c r="BF160" s="21"/>
      <c r="BG160" s="20"/>
      <c r="BH160" s="20"/>
      <c r="BI160" s="23"/>
      <c r="BJ160" s="20"/>
      <c r="BK160" s="20"/>
      <c r="BL160" s="23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209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0"/>
      <c r="AJ161" s="20"/>
      <c r="AK161" s="21"/>
      <c r="AL161" s="200"/>
      <c r="AM161" s="20"/>
      <c r="AN161" s="20"/>
      <c r="AO161" s="21"/>
      <c r="AP161" s="21"/>
      <c r="AQ161" s="21"/>
      <c r="AR161" s="21"/>
      <c r="AS161" s="21"/>
      <c r="AT161" s="182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0"/>
      <c r="BE161" s="21"/>
      <c r="BF161" s="20"/>
      <c r="BG161" s="20"/>
      <c r="BH161" s="20"/>
      <c r="BI161" s="23"/>
      <c r="BJ161" s="20"/>
      <c r="BK161" s="20"/>
      <c r="BL161" s="23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15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200"/>
      <c r="AM162" s="20"/>
      <c r="AN162" s="20"/>
      <c r="AO162" s="21"/>
      <c r="AP162" s="21"/>
      <c r="AQ162" s="21"/>
      <c r="AR162" s="21"/>
      <c r="AS162" s="21"/>
      <c r="AT162" s="182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0"/>
      <c r="BE162" s="200"/>
      <c r="BF162" s="20"/>
      <c r="BG162" s="20"/>
      <c r="BH162" s="20"/>
      <c r="BI162" s="23"/>
      <c r="BJ162" s="20"/>
      <c r="BK162" s="20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249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0"/>
      <c r="AJ163" s="20"/>
      <c r="AK163" s="21"/>
      <c r="AL163" s="200"/>
      <c r="AM163" s="20"/>
      <c r="AN163" s="20"/>
      <c r="AO163" s="21"/>
      <c r="AP163" s="21"/>
      <c r="AQ163" s="21"/>
      <c r="AR163" s="21"/>
      <c r="AS163" s="21"/>
      <c r="AT163" s="182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0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152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0"/>
      <c r="AJ164" s="20"/>
      <c r="AK164" s="21"/>
      <c r="AL164" s="200"/>
      <c r="AM164" s="20"/>
      <c r="AN164" s="20"/>
      <c r="AO164" s="21"/>
      <c r="AP164" s="21"/>
      <c r="AQ164" s="21"/>
      <c r="AR164" s="21"/>
      <c r="AS164" s="21"/>
      <c r="AT164" s="182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0"/>
      <c r="BE164" s="21"/>
      <c r="BF164" s="21"/>
      <c r="BG164" s="20"/>
      <c r="BH164" s="20"/>
      <c r="BI164" s="23"/>
      <c r="BJ164" s="20"/>
      <c r="BK164" s="20"/>
      <c r="BL164" s="23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152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0"/>
      <c r="AJ165" s="20"/>
      <c r="AK165" s="21"/>
      <c r="AL165" s="200"/>
      <c r="AM165" s="20"/>
      <c r="AN165" s="20"/>
      <c r="AO165" s="21"/>
      <c r="AP165" s="21"/>
      <c r="AQ165" s="21"/>
      <c r="AR165" s="21"/>
      <c r="AS165" s="21"/>
      <c r="AT165" s="182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0"/>
      <c r="BE165" s="200"/>
      <c r="BF165" s="20"/>
      <c r="BG165" s="20"/>
      <c r="BH165" s="20"/>
      <c r="BI165" s="23"/>
      <c r="BJ165" s="20"/>
      <c r="BK165" s="20"/>
      <c r="BL165" s="23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1"/>
      <c r="AJ166" s="20"/>
      <c r="AK166" s="21"/>
      <c r="AL166" s="200"/>
      <c r="AM166" s="21"/>
      <c r="AN166" s="20"/>
      <c r="AO166" s="21"/>
      <c r="AP166" s="21"/>
      <c r="AQ166" s="21"/>
      <c r="AR166" s="21"/>
      <c r="AS166" s="21"/>
      <c r="AT166" s="200"/>
      <c r="AU166" s="21"/>
      <c r="AV166" s="21"/>
      <c r="AW166" s="21"/>
      <c r="AX166" s="21"/>
      <c r="AY166" s="21"/>
      <c r="AZ166" s="21"/>
      <c r="BA166" s="21"/>
      <c r="BB166" s="20"/>
      <c r="BC166" s="21"/>
      <c r="BD166" s="20"/>
      <c r="BE166" s="21"/>
      <c r="BF166" s="21"/>
      <c r="BG166" s="20"/>
      <c r="BH166" s="20"/>
      <c r="BI166" s="23"/>
      <c r="BJ166" s="20"/>
      <c r="BK166" s="20"/>
      <c r="BL166" s="23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129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0"/>
      <c r="P167" s="20"/>
      <c r="Q167" s="20"/>
      <c r="R167" s="20"/>
      <c r="S167" s="20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1"/>
      <c r="AJ167" s="20"/>
      <c r="AK167" s="21"/>
      <c r="AL167" s="200"/>
      <c r="AM167" s="21"/>
      <c r="AN167" s="20"/>
      <c r="AO167" s="21"/>
      <c r="AP167" s="21"/>
      <c r="AQ167" s="21"/>
      <c r="AR167" s="21"/>
      <c r="AS167" s="21"/>
      <c r="AT167" s="200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0"/>
      <c r="BE167" s="21"/>
      <c r="BF167" s="21"/>
      <c r="BG167" s="20"/>
      <c r="BH167" s="20"/>
      <c r="BI167" s="23"/>
      <c r="BJ167" s="20"/>
      <c r="BK167" s="20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15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200"/>
      <c r="AM168" s="20"/>
      <c r="AN168" s="20"/>
      <c r="AO168" s="21"/>
      <c r="AP168" s="21"/>
      <c r="AQ168" s="21"/>
      <c r="AR168" s="21"/>
      <c r="AS168" s="21"/>
      <c r="AT168" s="200"/>
      <c r="AU168" s="20"/>
      <c r="AV168" s="21"/>
      <c r="AW168" s="21"/>
      <c r="AX168" s="21"/>
      <c r="AY168" s="21"/>
      <c r="AZ168" s="21"/>
      <c r="BA168" s="21"/>
      <c r="BB168" s="21"/>
      <c r="BC168" s="21"/>
      <c r="BD168" s="200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5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200"/>
      <c r="AM169" s="20"/>
      <c r="AN169" s="20"/>
      <c r="AO169" s="21"/>
      <c r="AP169" s="21"/>
      <c r="AQ169" s="21"/>
      <c r="AR169" s="21"/>
      <c r="AS169" s="21"/>
      <c r="AT169" s="200"/>
      <c r="AU169" s="20"/>
      <c r="AV169" s="21"/>
      <c r="AW169" s="21"/>
      <c r="AX169" s="21"/>
      <c r="AY169" s="21"/>
      <c r="AZ169" s="21"/>
      <c r="BA169" s="21"/>
      <c r="BB169" s="21"/>
      <c r="BC169" s="21"/>
      <c r="BD169" s="200"/>
      <c r="BE169" s="21"/>
      <c r="BF169" s="20"/>
      <c r="BG169" s="20"/>
      <c r="BH169" s="20"/>
      <c r="BI169" s="23"/>
      <c r="BJ169" s="20"/>
      <c r="BK169" s="20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15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200"/>
      <c r="AM170" s="20"/>
      <c r="AN170" s="20"/>
      <c r="AO170" s="21"/>
      <c r="AP170" s="21"/>
      <c r="AQ170" s="21"/>
      <c r="AR170" s="21"/>
      <c r="AS170" s="21"/>
      <c r="AT170" s="200"/>
      <c r="AU170" s="20"/>
      <c r="AV170" s="21"/>
      <c r="AW170" s="21"/>
      <c r="AX170" s="21"/>
      <c r="AY170" s="21"/>
      <c r="AZ170" s="21"/>
      <c r="BA170" s="21"/>
      <c r="BB170" s="21"/>
      <c r="BC170" s="21"/>
      <c r="BD170" s="200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15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200"/>
      <c r="AM171" s="20"/>
      <c r="AN171" s="20"/>
      <c r="AO171" s="21"/>
      <c r="AP171" s="21"/>
      <c r="AQ171" s="21"/>
      <c r="AR171" s="21"/>
      <c r="AS171" s="21"/>
      <c r="AT171" s="200"/>
      <c r="AU171" s="20"/>
      <c r="AV171" s="21"/>
      <c r="AW171" s="21"/>
      <c r="AX171" s="21"/>
      <c r="AY171" s="21"/>
      <c r="AZ171" s="21"/>
      <c r="BA171" s="21"/>
      <c r="BB171" s="21"/>
      <c r="BC171" s="21"/>
      <c r="BD171" s="200"/>
      <c r="BE171" s="21"/>
      <c r="BF171" s="20"/>
      <c r="BG171" s="20"/>
      <c r="BH171" s="20"/>
      <c r="BI171" s="23"/>
      <c r="BJ171" s="20"/>
      <c r="BK171" s="20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154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3"/>
      <c r="AK172" s="21"/>
      <c r="AL172" s="200"/>
      <c r="AM172" s="20"/>
      <c r="AN172" s="20"/>
      <c r="AO172" s="21"/>
      <c r="AP172" s="21"/>
      <c r="AQ172" s="21"/>
      <c r="AR172" s="21"/>
      <c r="AS172" s="21"/>
      <c r="AT172" s="200"/>
      <c r="AU172" s="20"/>
      <c r="AV172" s="21"/>
      <c r="AW172" s="21"/>
      <c r="AX172" s="21"/>
      <c r="AY172" s="21"/>
      <c r="AZ172" s="21"/>
      <c r="BA172" s="21"/>
      <c r="BB172" s="21"/>
      <c r="BC172" s="21"/>
      <c r="BD172" s="200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15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3"/>
      <c r="AK173" s="21"/>
      <c r="AL173" s="200"/>
      <c r="AM173" s="20"/>
      <c r="AN173" s="20"/>
      <c r="AO173" s="21"/>
      <c r="AP173" s="21"/>
      <c r="AQ173" s="21"/>
      <c r="AR173" s="21"/>
      <c r="AS173" s="21"/>
      <c r="AT173" s="200"/>
      <c r="AU173" s="20"/>
      <c r="AV173" s="21"/>
      <c r="AW173" s="21"/>
      <c r="AX173" s="21"/>
      <c r="AY173" s="21"/>
      <c r="AZ173" s="21"/>
      <c r="BA173" s="21"/>
      <c r="BB173" s="21"/>
      <c r="BC173" s="21"/>
      <c r="BD173" s="200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15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3"/>
      <c r="AK174" s="21"/>
      <c r="AL174" s="200"/>
      <c r="AM174" s="20"/>
      <c r="AN174" s="20"/>
      <c r="AO174" s="21"/>
      <c r="AP174" s="21"/>
      <c r="AQ174" s="21"/>
      <c r="AR174" s="21"/>
      <c r="AS174" s="21"/>
      <c r="AT174" s="200"/>
      <c r="AU174" s="20"/>
      <c r="AV174" s="21"/>
      <c r="AW174" s="21"/>
      <c r="AX174" s="21"/>
      <c r="AY174" s="21"/>
      <c r="AZ174" s="21"/>
      <c r="BA174" s="21"/>
      <c r="BB174" s="21"/>
      <c r="BC174" s="21"/>
      <c r="BD174" s="200"/>
      <c r="BE174" s="23"/>
      <c r="BF174" s="23"/>
      <c r="BG174" s="20"/>
      <c r="BH174" s="20"/>
      <c r="BI174" s="23"/>
      <c r="BJ174" s="20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249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200"/>
      <c r="AM175" s="23"/>
      <c r="AN175" s="23"/>
      <c r="AO175" s="21"/>
      <c r="AP175" s="21"/>
      <c r="AQ175" s="21"/>
      <c r="AR175" s="21"/>
      <c r="AS175" s="21"/>
      <c r="AT175" s="200"/>
      <c r="AU175" s="23"/>
      <c r="AV175" s="21"/>
      <c r="AW175" s="21"/>
      <c r="AX175" s="21"/>
      <c r="AY175" s="21"/>
      <c r="AZ175" s="21"/>
      <c r="BA175" s="21"/>
      <c r="BB175" s="21"/>
      <c r="BC175" s="21"/>
      <c r="BD175" s="200"/>
      <c r="BE175" s="21"/>
      <c r="BF175" s="20"/>
      <c r="BG175" s="21"/>
      <c r="BH175" s="21"/>
      <c r="BI175" s="23"/>
      <c r="BJ175" s="20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12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200"/>
      <c r="AM176" s="20"/>
      <c r="AN176" s="20"/>
      <c r="AO176" s="21"/>
      <c r="AP176" s="21"/>
      <c r="AQ176" s="21"/>
      <c r="AR176" s="21"/>
      <c r="AS176" s="21"/>
      <c r="AT176" s="200"/>
      <c r="AU176" s="20"/>
      <c r="AV176" s="21"/>
      <c r="AW176" s="21"/>
      <c r="AX176" s="21"/>
      <c r="AY176" s="21"/>
      <c r="AZ176" s="21"/>
      <c r="BA176" s="21"/>
      <c r="BB176" s="21"/>
      <c r="BC176" s="21"/>
      <c r="BD176" s="200"/>
      <c r="BE176" s="21"/>
      <c r="BF176" s="21"/>
      <c r="BG176" s="20"/>
      <c r="BH176" s="20"/>
      <c r="BI176" s="23"/>
      <c r="BJ176" s="20"/>
      <c r="BK176" s="20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124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3"/>
      <c r="AK177" s="21"/>
      <c r="AL177" s="200"/>
      <c r="AM177" s="20"/>
      <c r="AN177" s="20"/>
      <c r="AO177" s="21"/>
      <c r="AP177" s="21"/>
      <c r="AQ177" s="21"/>
      <c r="AR177" s="21"/>
      <c r="AS177" s="21"/>
      <c r="AT177" s="200"/>
      <c r="AU177" s="20"/>
      <c r="AV177" s="21"/>
      <c r="AW177" s="21"/>
      <c r="AX177" s="21"/>
      <c r="AY177" s="21"/>
      <c r="AZ177" s="21"/>
      <c r="BA177" s="21"/>
      <c r="BB177" s="21"/>
      <c r="BC177" s="21"/>
      <c r="BD177" s="200"/>
      <c r="BE177" s="21"/>
      <c r="BF177" s="21"/>
      <c r="BG177" s="20"/>
      <c r="BH177" s="20"/>
      <c r="BI177" s="23"/>
      <c r="BJ177" s="20"/>
      <c r="BK177" s="20"/>
      <c r="BL177" s="23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124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3"/>
      <c r="AK178" s="21"/>
      <c r="AL178" s="200"/>
      <c r="AM178" s="20"/>
      <c r="AN178" s="20"/>
      <c r="AO178" s="21"/>
      <c r="AP178" s="21"/>
      <c r="AQ178" s="21"/>
      <c r="AR178" s="21"/>
      <c r="AS178" s="21"/>
      <c r="AT178" s="200"/>
      <c r="AU178" s="20"/>
      <c r="AV178" s="21"/>
      <c r="AW178" s="21"/>
      <c r="AX178" s="21"/>
      <c r="AY178" s="21"/>
      <c r="AZ178" s="21"/>
      <c r="BA178" s="21"/>
      <c r="BB178" s="21"/>
      <c r="BC178" s="21"/>
      <c r="BD178" s="200"/>
      <c r="BE178" s="21"/>
      <c r="BF178" s="21"/>
      <c r="BG178" s="20"/>
      <c r="BH178" s="20"/>
      <c r="BI178" s="23"/>
      <c r="BJ178" s="20"/>
      <c r="BK178" s="20"/>
      <c r="BL178" s="23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124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3"/>
      <c r="AK179" s="21"/>
      <c r="AL179" s="200"/>
      <c r="AM179" s="20"/>
      <c r="AN179" s="20"/>
      <c r="AO179" s="21"/>
      <c r="AP179" s="21"/>
      <c r="AQ179" s="21"/>
      <c r="AR179" s="21"/>
      <c r="AS179" s="21"/>
      <c r="AT179" s="200"/>
      <c r="AU179" s="20"/>
      <c r="AV179" s="21"/>
      <c r="AW179" s="21"/>
      <c r="AX179" s="21"/>
      <c r="AY179" s="21"/>
      <c r="AZ179" s="21"/>
      <c r="BA179" s="21"/>
      <c r="BB179" s="21"/>
      <c r="BC179" s="21"/>
      <c r="BD179" s="200"/>
      <c r="BE179" s="21"/>
      <c r="BF179" s="21"/>
      <c r="BG179" s="20"/>
      <c r="BH179" s="20"/>
      <c r="BI179" s="23"/>
      <c r="BJ179" s="20"/>
      <c r="BK179" s="20"/>
      <c r="BL179" s="23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12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3"/>
      <c r="AK180" s="21"/>
      <c r="AL180" s="200"/>
      <c r="AM180" s="20"/>
      <c r="AN180" s="20"/>
      <c r="AO180" s="21"/>
      <c r="AP180" s="21"/>
      <c r="AQ180" s="21"/>
      <c r="AR180" s="21"/>
      <c r="AS180" s="21"/>
      <c r="AT180" s="200"/>
      <c r="AU180" s="20"/>
      <c r="AV180" s="21"/>
      <c r="AW180" s="21"/>
      <c r="AX180" s="21"/>
      <c r="AY180" s="21"/>
      <c r="AZ180" s="21"/>
      <c r="BA180" s="21"/>
      <c r="BB180" s="21"/>
      <c r="BC180" s="21"/>
      <c r="BD180" s="200"/>
      <c r="BE180" s="21"/>
      <c r="BF180" s="21"/>
      <c r="BG180" s="20"/>
      <c r="BH180" s="20"/>
      <c r="BI180" s="23"/>
      <c r="BJ180" s="20"/>
      <c r="BK180" s="20"/>
      <c r="BL180" s="23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409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3"/>
      <c r="AK181" s="21"/>
      <c r="AL181" s="200"/>
      <c r="AM181" s="20"/>
      <c r="AN181" s="20"/>
      <c r="AO181" s="21"/>
      <c r="AP181" s="21"/>
      <c r="AQ181" s="21"/>
      <c r="AR181" s="21"/>
      <c r="AS181" s="21"/>
      <c r="AT181" s="200"/>
      <c r="AU181" s="20"/>
      <c r="AV181" s="21"/>
      <c r="AW181" s="21"/>
      <c r="AX181" s="21"/>
      <c r="AY181" s="21"/>
      <c r="AZ181" s="21"/>
      <c r="BA181" s="21"/>
      <c r="BB181" s="21"/>
      <c r="BC181" s="21"/>
      <c r="BD181" s="200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237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0"/>
      <c r="BE182" s="21"/>
      <c r="BF182" s="20"/>
      <c r="BG182" s="20"/>
      <c r="BH182" s="20"/>
      <c r="BI182" s="23"/>
      <c r="BJ182" s="20"/>
      <c r="BK182" s="21"/>
      <c r="BL182" s="20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139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0"/>
      <c r="BE183" s="23"/>
      <c r="BF183" s="23"/>
      <c r="BG183" s="20"/>
      <c r="BH183" s="20"/>
      <c r="BI183" s="23"/>
      <c r="BJ183" s="20"/>
      <c r="BK183" s="21"/>
      <c r="BL183" s="20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237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3"/>
      <c r="AJ184" s="23"/>
      <c r="AK184" s="21"/>
      <c r="AL184" s="200"/>
      <c r="AM184" s="23"/>
      <c r="AN184" s="23"/>
      <c r="AO184" s="21"/>
      <c r="AP184" s="21"/>
      <c r="AQ184" s="21"/>
      <c r="AR184" s="21"/>
      <c r="AS184" s="21"/>
      <c r="AT184" s="200"/>
      <c r="AU184" s="23"/>
      <c r="AV184" s="21"/>
      <c r="AW184" s="21"/>
      <c r="AX184" s="21"/>
      <c r="AY184" s="21"/>
      <c r="AZ184" s="21"/>
      <c r="BA184" s="21"/>
      <c r="BB184" s="21"/>
      <c r="BC184" s="21"/>
      <c r="BD184" s="200"/>
      <c r="BE184" s="23"/>
      <c r="BF184" s="20"/>
      <c r="BG184" s="21"/>
      <c r="BH184" s="20"/>
      <c r="BI184" s="23"/>
      <c r="BJ184" s="20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122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0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12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0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12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0"/>
      <c r="BE187" s="23"/>
      <c r="BF187" s="23"/>
      <c r="BG187" s="20"/>
      <c r="BH187" s="20"/>
      <c r="BI187" s="23"/>
      <c r="BJ187" s="20"/>
      <c r="BK187" s="20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2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00"/>
      <c r="BE188" s="23"/>
      <c r="BF188" s="23"/>
      <c r="BG188" s="20"/>
      <c r="BH188" s="20"/>
      <c r="BI188" s="23"/>
      <c r="BJ188" s="20"/>
      <c r="BK188" s="20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12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0"/>
      <c r="BE189" s="23"/>
      <c r="BF189" s="23"/>
      <c r="BG189" s="20"/>
      <c r="BH189" s="20"/>
      <c r="BI189" s="23"/>
      <c r="BJ189" s="20"/>
      <c r="BK189" s="20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25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00"/>
      <c r="BE190" s="21"/>
      <c r="BF190" s="21"/>
      <c r="BG190" s="20"/>
      <c r="BH190" s="20"/>
      <c r="BI190" s="23"/>
      <c r="BJ190" s="20"/>
      <c r="BK190" s="20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155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00"/>
      <c r="BE191" s="23"/>
      <c r="BF191" s="23"/>
      <c r="BG191" s="20"/>
      <c r="BH191" s="20"/>
      <c r="BI191" s="23"/>
      <c r="BJ191" s="20"/>
      <c r="BK191" s="20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25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0"/>
      <c r="P192" s="20"/>
      <c r="Q192" s="21"/>
      <c r="R192" s="21"/>
      <c r="S192" s="21"/>
      <c r="T192" s="21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0"/>
      <c r="BC192" s="21"/>
      <c r="BD192" s="200"/>
      <c r="BE192" s="21"/>
      <c r="BF192" s="21"/>
      <c r="BG192" s="20"/>
      <c r="BH192" s="20"/>
      <c r="BI192" s="23"/>
      <c r="BJ192" s="20"/>
      <c r="BK192" s="20"/>
      <c r="BL192" s="23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162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0"/>
      <c r="P193" s="20"/>
      <c r="Q193" s="20"/>
      <c r="R193" s="20"/>
      <c r="S193" s="20"/>
      <c r="T193" s="20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00"/>
      <c r="BE193" s="23"/>
      <c r="BF193" s="23"/>
      <c r="BG193" s="20"/>
      <c r="BH193" s="20"/>
      <c r="BI193" s="23"/>
      <c r="BJ193" s="20"/>
      <c r="BK193" s="20"/>
      <c r="BL193" s="23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162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00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294.7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3"/>
      <c r="AK195" s="21"/>
      <c r="AL195" s="200"/>
      <c r="AM195" s="23"/>
      <c r="AN195" s="23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00"/>
      <c r="BE195" s="23"/>
      <c r="BF195" s="23"/>
      <c r="BG195" s="20"/>
      <c r="BH195" s="20"/>
      <c r="BI195" s="23"/>
      <c r="BJ195" s="20"/>
      <c r="BK195" s="20"/>
      <c r="BL195" s="23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142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0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00"/>
      <c r="BE196" s="23"/>
      <c r="BF196" s="23"/>
      <c r="BG196" s="20"/>
      <c r="BH196" s="20"/>
      <c r="BI196" s="23"/>
      <c r="BJ196" s="20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142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0"/>
      <c r="BE197" s="23"/>
      <c r="BF197" s="23"/>
      <c r="BG197" s="20"/>
      <c r="BH197" s="20"/>
      <c r="BI197" s="23"/>
      <c r="BJ197" s="20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187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0"/>
      <c r="AQ198" s="23"/>
      <c r="AR198" s="20"/>
      <c r="AS198" s="21"/>
      <c r="AT198" s="21"/>
      <c r="AU198" s="21"/>
      <c r="AV198" s="21"/>
      <c r="AW198" s="21"/>
      <c r="AX198" s="21"/>
      <c r="AY198" s="21"/>
      <c r="AZ198" s="21"/>
      <c r="BA198" s="21"/>
      <c r="BB198" s="20"/>
      <c r="BC198" s="23"/>
      <c r="BD198" s="20"/>
      <c r="BE198" s="23"/>
      <c r="BF198" s="20"/>
      <c r="BG198" s="20"/>
      <c r="BH198" s="20"/>
      <c r="BI198" s="23"/>
      <c r="BJ198" s="20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187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0"/>
      <c r="BC199" s="20"/>
      <c r="BD199" s="200"/>
      <c r="BE199" s="183"/>
      <c r="BF199" s="20"/>
      <c r="BG199" s="20"/>
      <c r="BH199" s="20"/>
      <c r="BI199" s="23"/>
      <c r="BJ199" s="20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187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0"/>
      <c r="R200" s="20"/>
      <c r="S200" s="20"/>
      <c r="T200" s="20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0"/>
      <c r="BC200" s="20"/>
      <c r="BD200" s="200"/>
      <c r="BE200" s="183"/>
      <c r="BF200" s="20"/>
      <c r="BG200" s="20"/>
      <c r="BH200" s="20"/>
      <c r="BI200" s="23"/>
      <c r="BJ200" s="20"/>
      <c r="BK200" s="20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187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0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2"/>
      <c r="BO201" s="24"/>
      <c r="BP201" s="21"/>
      <c r="BQ201" s="21"/>
      <c r="BR201" s="23"/>
      <c r="BS201" s="23"/>
      <c r="BT201" s="24"/>
      <c r="BU201" s="25"/>
    </row>
    <row r="202" spans="1:73" s="22" customFormat="1" ht="187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0"/>
      <c r="BE202" s="200"/>
      <c r="BF202" s="20"/>
      <c r="BG202" s="20"/>
      <c r="BH202" s="20"/>
      <c r="BI202" s="23"/>
      <c r="BJ202" s="20"/>
      <c r="BK202" s="20"/>
      <c r="BL202" s="23"/>
      <c r="BM202" s="21"/>
      <c r="BN202" s="182"/>
      <c r="BO202" s="24"/>
      <c r="BP202" s="21"/>
      <c r="BQ202" s="21"/>
      <c r="BR202" s="23"/>
      <c r="BS202" s="23"/>
      <c r="BT202" s="24"/>
      <c r="BU202" s="25"/>
    </row>
    <row r="203" spans="1:73" s="22" customFormat="1" ht="349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0"/>
      <c r="BE203" s="200"/>
      <c r="BF203" s="20"/>
      <c r="BG203" s="20"/>
      <c r="BH203" s="20"/>
      <c r="BI203" s="23"/>
      <c r="BJ203" s="23"/>
      <c r="BK203" s="20"/>
      <c r="BL203" s="23"/>
      <c r="BM203" s="21"/>
      <c r="BN203" s="182"/>
      <c r="BO203" s="24"/>
      <c r="BP203" s="21"/>
      <c r="BQ203" s="21"/>
      <c r="BR203" s="23"/>
      <c r="BS203" s="23"/>
      <c r="BT203" s="24"/>
      <c r="BU203" s="25"/>
    </row>
    <row r="204" spans="1:73" s="22" customFormat="1" ht="167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2"/>
      <c r="AM204" s="21"/>
      <c r="AN204" s="21"/>
      <c r="AO204" s="21"/>
      <c r="AP204" s="21"/>
      <c r="AQ204" s="21"/>
      <c r="AR204" s="21"/>
      <c r="AS204" s="21"/>
      <c r="AT204" s="182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0"/>
      <c r="BE204" s="200"/>
      <c r="BF204" s="20"/>
      <c r="BG204" s="20"/>
      <c r="BH204" s="20"/>
      <c r="BI204" s="23"/>
      <c r="BJ204" s="20"/>
      <c r="BK204" s="20"/>
      <c r="BL204" s="23"/>
      <c r="BM204" s="21"/>
      <c r="BN204" s="182"/>
      <c r="BO204" s="24"/>
      <c r="BP204" s="21"/>
      <c r="BQ204" s="21"/>
      <c r="BR204" s="23"/>
      <c r="BS204" s="23"/>
      <c r="BT204" s="24"/>
      <c r="BU204" s="25"/>
    </row>
    <row r="205" spans="1:73" s="22" customFormat="1" ht="409.6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0"/>
      <c r="AK205" s="21"/>
      <c r="AL205" s="200"/>
      <c r="AM205" s="23"/>
      <c r="AN205" s="20"/>
      <c r="AO205" s="23"/>
      <c r="AP205" s="20"/>
      <c r="AQ205" s="21"/>
      <c r="AR205" s="21"/>
      <c r="AS205" s="21"/>
      <c r="AT205" s="200"/>
      <c r="AU205" s="23"/>
      <c r="AV205" s="21"/>
      <c r="AW205" s="21"/>
      <c r="AX205" s="21"/>
      <c r="AY205" s="21"/>
      <c r="AZ205" s="21"/>
      <c r="BA205" s="21"/>
      <c r="BB205" s="21"/>
      <c r="BC205" s="21"/>
      <c r="BD205" s="200"/>
      <c r="BE205" s="23"/>
      <c r="BF205" s="20"/>
      <c r="BG205" s="23"/>
      <c r="BH205" s="20"/>
      <c r="BI205" s="23"/>
      <c r="BJ205" s="20"/>
      <c r="BK205" s="23"/>
      <c r="BL205" s="23"/>
      <c r="BM205" s="21"/>
      <c r="BN205" s="182"/>
      <c r="BO205" s="24"/>
      <c r="BP205" s="21"/>
      <c r="BQ205" s="21"/>
      <c r="BR205" s="23"/>
      <c r="BS205" s="23"/>
      <c r="BT205" s="24"/>
      <c r="BU205" s="25"/>
    </row>
    <row r="206" spans="1:73" s="22" customFormat="1" ht="134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0"/>
      <c r="AK206" s="21"/>
      <c r="AL206" s="200"/>
      <c r="AM206" s="20"/>
      <c r="AN206" s="20"/>
      <c r="AO206" s="21"/>
      <c r="AP206" s="21"/>
      <c r="AQ206" s="21"/>
      <c r="AR206" s="21"/>
      <c r="AS206" s="21"/>
      <c r="AT206" s="200"/>
      <c r="AU206" s="20"/>
      <c r="AV206" s="21"/>
      <c r="AW206" s="21"/>
      <c r="AX206" s="21"/>
      <c r="AY206" s="21"/>
      <c r="AZ206" s="21"/>
      <c r="BA206" s="21"/>
      <c r="BB206" s="21"/>
      <c r="BC206" s="21"/>
      <c r="BD206" s="200"/>
      <c r="BE206" s="23"/>
      <c r="BF206" s="20"/>
      <c r="BG206" s="23"/>
      <c r="BH206" s="20"/>
      <c r="BI206" s="23"/>
      <c r="BJ206" s="20"/>
      <c r="BK206" s="23"/>
      <c r="BL206" s="23"/>
      <c r="BM206" s="21"/>
      <c r="BN206" s="182"/>
      <c r="BO206" s="24"/>
      <c r="BP206" s="21"/>
      <c r="BQ206" s="21"/>
      <c r="BR206" s="23"/>
      <c r="BS206" s="23"/>
      <c r="BT206" s="24"/>
      <c r="BU206" s="25"/>
    </row>
    <row r="207" spans="1:73" s="22" customFormat="1" ht="134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3"/>
      <c r="AJ207" s="20"/>
      <c r="AK207" s="21"/>
      <c r="AL207" s="200"/>
      <c r="AM207" s="20"/>
      <c r="AN207" s="20"/>
      <c r="AO207" s="21"/>
      <c r="AP207" s="21"/>
      <c r="AQ207" s="21"/>
      <c r="AR207" s="21"/>
      <c r="AS207" s="21"/>
      <c r="AT207" s="200"/>
      <c r="AU207" s="20"/>
      <c r="AV207" s="21"/>
      <c r="AW207" s="21"/>
      <c r="AX207" s="21"/>
      <c r="AY207" s="21"/>
      <c r="AZ207" s="21"/>
      <c r="BA207" s="21"/>
      <c r="BB207" s="21"/>
      <c r="BC207" s="21"/>
      <c r="BD207" s="200"/>
      <c r="BE207" s="23"/>
      <c r="BF207" s="20"/>
      <c r="BG207" s="23"/>
      <c r="BH207" s="20"/>
      <c r="BI207" s="23"/>
      <c r="BJ207" s="20"/>
      <c r="BK207" s="23"/>
      <c r="BL207" s="23"/>
      <c r="BM207" s="21"/>
      <c r="BN207" s="182"/>
      <c r="BO207" s="24"/>
      <c r="BP207" s="21"/>
      <c r="BQ207" s="21"/>
      <c r="BR207" s="23"/>
      <c r="BS207" s="23"/>
      <c r="BT207" s="24"/>
      <c r="BU207" s="25"/>
    </row>
    <row r="208" spans="1:73" s="22" customFormat="1" ht="134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0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0"/>
      <c r="AK208" s="21"/>
      <c r="AL208" s="200"/>
      <c r="AM208" s="20"/>
      <c r="AN208" s="20"/>
      <c r="AO208" s="21"/>
      <c r="AP208" s="21"/>
      <c r="AQ208" s="21"/>
      <c r="AR208" s="21"/>
      <c r="AS208" s="21"/>
      <c r="AT208" s="200"/>
      <c r="AU208" s="20"/>
      <c r="AV208" s="21"/>
      <c r="AW208" s="21"/>
      <c r="AX208" s="21"/>
      <c r="AY208" s="21"/>
      <c r="AZ208" s="21"/>
      <c r="BA208" s="21"/>
      <c r="BB208" s="21"/>
      <c r="BC208" s="21"/>
      <c r="BD208" s="200"/>
      <c r="BE208" s="23"/>
      <c r="BF208" s="20"/>
      <c r="BG208" s="23"/>
      <c r="BH208" s="20"/>
      <c r="BI208" s="23"/>
      <c r="BJ208" s="20"/>
      <c r="BK208" s="23"/>
      <c r="BL208" s="23"/>
      <c r="BM208" s="21"/>
      <c r="BN208" s="182"/>
      <c r="BO208" s="24"/>
      <c r="BP208" s="21"/>
      <c r="BQ208" s="21"/>
      <c r="BR208" s="23"/>
      <c r="BS208" s="23"/>
      <c r="BT208" s="24"/>
      <c r="BU208" s="25"/>
    </row>
    <row r="209" spans="1:73" s="22" customFormat="1" ht="134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0"/>
      <c r="R209" s="20"/>
      <c r="S209" s="20"/>
      <c r="T209" s="20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3"/>
      <c r="AJ209" s="20"/>
      <c r="AK209" s="21"/>
      <c r="AL209" s="200"/>
      <c r="AM209" s="20"/>
      <c r="AN209" s="20"/>
      <c r="AO209" s="21"/>
      <c r="AP209" s="21"/>
      <c r="AQ209" s="21"/>
      <c r="AR209" s="21"/>
      <c r="AS209" s="21"/>
      <c r="AT209" s="200"/>
      <c r="AU209" s="20"/>
      <c r="AV209" s="21"/>
      <c r="AW209" s="21"/>
      <c r="AX209" s="21"/>
      <c r="AY209" s="21"/>
      <c r="AZ209" s="21"/>
      <c r="BA209" s="21"/>
      <c r="BB209" s="21"/>
      <c r="BC209" s="21"/>
      <c r="BD209" s="200"/>
      <c r="BE209" s="23"/>
      <c r="BF209" s="20"/>
      <c r="BG209" s="23"/>
      <c r="BH209" s="20"/>
      <c r="BI209" s="23"/>
      <c r="BJ209" s="20"/>
      <c r="BK209" s="23"/>
      <c r="BL209" s="23"/>
      <c r="BM209" s="21"/>
      <c r="BN209" s="182"/>
      <c r="BO209" s="24"/>
      <c r="BP209" s="21"/>
      <c r="BQ209" s="21"/>
      <c r="BR209" s="23"/>
      <c r="BS209" s="23"/>
      <c r="BT209" s="24"/>
      <c r="BU209" s="25"/>
    </row>
    <row r="210" spans="1:73" s="22" customFormat="1" ht="134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0"/>
      <c r="AK210" s="21"/>
      <c r="AL210" s="200"/>
      <c r="AM210" s="20"/>
      <c r="AN210" s="20"/>
      <c r="AO210" s="21"/>
      <c r="AP210" s="21"/>
      <c r="AQ210" s="21"/>
      <c r="AR210" s="21"/>
      <c r="AS210" s="21"/>
      <c r="AT210" s="200"/>
      <c r="AU210" s="20"/>
      <c r="AV210" s="21"/>
      <c r="AW210" s="21"/>
      <c r="AX210" s="21"/>
      <c r="AY210" s="21"/>
      <c r="AZ210" s="21"/>
      <c r="BA210" s="21"/>
      <c r="BB210" s="21"/>
      <c r="BC210" s="21"/>
      <c r="BD210" s="200"/>
      <c r="BE210" s="23"/>
      <c r="BF210" s="20"/>
      <c r="BG210" s="23"/>
      <c r="BH210" s="20"/>
      <c r="BI210" s="23"/>
      <c r="BJ210" s="20"/>
      <c r="BK210" s="23"/>
      <c r="BL210" s="23"/>
      <c r="BM210" s="21"/>
      <c r="BN210" s="182"/>
      <c r="BO210" s="24"/>
      <c r="BP210" s="21"/>
      <c r="BQ210" s="21"/>
      <c r="BR210" s="23"/>
      <c r="BS210" s="23"/>
      <c r="BT210" s="24"/>
      <c r="BU210" s="25"/>
    </row>
    <row r="211" spans="1:73" s="22" customFormat="1" ht="409.6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3"/>
      <c r="AK211" s="21"/>
      <c r="AL211" s="200"/>
      <c r="AM211" s="23"/>
      <c r="AN211" s="23"/>
      <c r="AO211" s="21"/>
      <c r="AP211" s="21"/>
      <c r="AQ211" s="21"/>
      <c r="AR211" s="21"/>
      <c r="AS211" s="21"/>
      <c r="AT211" s="200"/>
      <c r="AU211" s="23"/>
      <c r="AV211" s="21"/>
      <c r="AW211" s="21"/>
      <c r="AX211" s="21"/>
      <c r="AY211" s="21"/>
      <c r="AZ211" s="21"/>
      <c r="BA211" s="21"/>
      <c r="BB211" s="21"/>
      <c r="BC211" s="21"/>
      <c r="BD211" s="200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2"/>
      <c r="BO211" s="24"/>
      <c r="BP211" s="21"/>
      <c r="BQ211" s="21"/>
      <c r="BR211" s="23"/>
      <c r="BS211" s="23"/>
      <c r="BT211" s="24"/>
      <c r="BU211" s="25"/>
    </row>
    <row r="212" spans="1:73" s="22" customFormat="1" ht="134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0"/>
      <c r="BE212" s="200"/>
      <c r="BF212" s="20"/>
      <c r="BG212" s="20"/>
      <c r="BH212" s="20"/>
      <c r="BI212" s="23"/>
      <c r="BJ212" s="20"/>
      <c r="BK212" s="20"/>
      <c r="BL212" s="23"/>
      <c r="BM212" s="21"/>
      <c r="BN212" s="182"/>
      <c r="BO212" s="24"/>
      <c r="BP212" s="21"/>
      <c r="BQ212" s="21"/>
      <c r="BR212" s="23"/>
      <c r="BS212" s="23"/>
      <c r="BT212" s="24"/>
      <c r="BU212" s="25"/>
    </row>
    <row r="213" spans="1:73" s="22" customFormat="1" ht="134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0"/>
      <c r="BE213" s="200"/>
      <c r="BF213" s="20"/>
      <c r="BG213" s="20"/>
      <c r="BH213" s="20"/>
      <c r="BI213" s="23"/>
      <c r="BJ213" s="20"/>
      <c r="BK213" s="20"/>
      <c r="BL213" s="23"/>
      <c r="BM213" s="21"/>
      <c r="BN213" s="182"/>
      <c r="BO213" s="24"/>
      <c r="BP213" s="21"/>
      <c r="BQ213" s="21"/>
      <c r="BR213" s="23"/>
      <c r="BS213" s="23"/>
      <c r="BT213" s="24"/>
      <c r="BU213" s="25"/>
    </row>
    <row r="214" spans="1:73" s="22" customFormat="1" ht="134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0"/>
      <c r="R214" s="20"/>
      <c r="S214" s="20"/>
      <c r="T214" s="20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0"/>
      <c r="BE214" s="200"/>
      <c r="BF214" s="20"/>
      <c r="BG214" s="20"/>
      <c r="BH214" s="20"/>
      <c r="BI214" s="23"/>
      <c r="BJ214" s="20"/>
      <c r="BK214" s="20"/>
      <c r="BL214" s="23"/>
      <c r="BM214" s="21"/>
      <c r="BN214" s="182"/>
      <c r="BO214" s="24"/>
      <c r="BP214" s="21"/>
      <c r="BQ214" s="21"/>
      <c r="BR214" s="23"/>
      <c r="BS214" s="23"/>
      <c r="BT214" s="24"/>
      <c r="BU214" s="25"/>
    </row>
    <row r="215" spans="1:73" s="22" customFormat="1" ht="134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0"/>
      <c r="BE215" s="200"/>
      <c r="BF215" s="20"/>
      <c r="BG215" s="20"/>
      <c r="BH215" s="20"/>
      <c r="BI215" s="23"/>
      <c r="BJ215" s="20"/>
      <c r="BK215" s="20"/>
      <c r="BL215" s="23"/>
      <c r="BM215" s="21"/>
      <c r="BN215" s="182"/>
      <c r="BO215" s="24"/>
      <c r="BP215" s="21"/>
      <c r="BQ215" s="21"/>
      <c r="BR215" s="23"/>
      <c r="BS215" s="23"/>
      <c r="BT215" s="24"/>
      <c r="BU215" s="25"/>
    </row>
    <row r="216" spans="1:73" s="22" customFormat="1" ht="409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0"/>
      <c r="AK216" s="23"/>
      <c r="AL216" s="20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0"/>
      <c r="BE216" s="23"/>
      <c r="BF216" s="23"/>
      <c r="BG216" s="20"/>
      <c r="BH216" s="20"/>
      <c r="BI216" s="23"/>
      <c r="BJ216" s="20"/>
      <c r="BK216" s="20"/>
      <c r="BL216" s="23"/>
      <c r="BM216" s="21"/>
      <c r="BN216" s="182"/>
      <c r="BO216" s="24"/>
      <c r="BP216" s="21"/>
      <c r="BQ216" s="21"/>
      <c r="BR216" s="23"/>
      <c r="BS216" s="23"/>
      <c r="BT216" s="24"/>
      <c r="BU216" s="25"/>
    </row>
    <row r="217" spans="1:73" s="22" customFormat="1" ht="13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0"/>
      <c r="BE217" s="200"/>
      <c r="BF217" s="20"/>
      <c r="BG217" s="20"/>
      <c r="BH217" s="20"/>
      <c r="BI217" s="23"/>
      <c r="BJ217" s="20"/>
      <c r="BK217" s="20"/>
      <c r="BL217" s="23"/>
      <c r="BM217" s="21"/>
      <c r="BN217" s="182"/>
      <c r="BO217" s="24"/>
      <c r="BP217" s="21"/>
      <c r="BQ217" s="21"/>
      <c r="BR217" s="23"/>
      <c r="BS217" s="23"/>
      <c r="BT217" s="24"/>
      <c r="BU217" s="25"/>
    </row>
    <row r="218" spans="1:73" s="22" customFormat="1" ht="13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0"/>
      <c r="BE218" s="200"/>
      <c r="BF218" s="20"/>
      <c r="BG218" s="20"/>
      <c r="BH218" s="20"/>
      <c r="BI218" s="23"/>
      <c r="BJ218" s="20"/>
      <c r="BK218" s="20"/>
      <c r="BL218" s="23"/>
      <c r="BM218" s="21"/>
      <c r="BN218" s="182"/>
      <c r="BO218" s="24"/>
      <c r="BP218" s="21"/>
      <c r="BQ218" s="21"/>
      <c r="BR218" s="23"/>
      <c r="BS218" s="23"/>
      <c r="BT218" s="24"/>
      <c r="BU218" s="25"/>
    </row>
    <row r="219" spans="1:73" s="22" customFormat="1" ht="409.6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0"/>
      <c r="BE219" s="23"/>
      <c r="BF219" s="23"/>
      <c r="BG219" s="20"/>
      <c r="BH219" s="20"/>
      <c r="BI219" s="23"/>
      <c r="BJ219" s="20"/>
      <c r="BK219" s="20"/>
      <c r="BL219" s="23"/>
      <c r="BM219" s="21"/>
      <c r="BN219" s="182"/>
      <c r="BO219" s="24"/>
      <c r="BP219" s="21"/>
      <c r="BQ219" s="21"/>
      <c r="BR219" s="23"/>
      <c r="BS219" s="23"/>
      <c r="BT219" s="24"/>
      <c r="BU219" s="25"/>
    </row>
    <row r="220" spans="1:73" s="22" customFormat="1" ht="169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00"/>
      <c r="BE220" s="200"/>
      <c r="BF220" s="20"/>
      <c r="BG220" s="20"/>
      <c r="BH220" s="20"/>
      <c r="BI220" s="23"/>
      <c r="BJ220" s="20"/>
      <c r="BK220" s="20"/>
      <c r="BL220" s="23"/>
      <c r="BM220" s="21"/>
      <c r="BN220" s="182"/>
      <c r="BO220" s="24"/>
      <c r="BP220" s="21"/>
      <c r="BQ220" s="21"/>
      <c r="BR220" s="23"/>
      <c r="BS220" s="23"/>
      <c r="BT220" s="24"/>
      <c r="BU220" s="25"/>
    </row>
    <row r="221" spans="1:73" s="22" customFormat="1" ht="16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00"/>
      <c r="BE221" s="200"/>
      <c r="BF221" s="20"/>
      <c r="BG221" s="20"/>
      <c r="BH221" s="20"/>
      <c r="BI221" s="23"/>
      <c r="BJ221" s="20"/>
      <c r="BK221" s="23"/>
      <c r="BL221" s="23"/>
      <c r="BM221" s="21"/>
      <c r="BN221" s="182"/>
      <c r="BO221" s="24"/>
      <c r="BP221" s="21"/>
      <c r="BQ221" s="21"/>
      <c r="BR221" s="23"/>
      <c r="BS221" s="23"/>
      <c r="BT221" s="24"/>
      <c r="BU221" s="25"/>
    </row>
    <row r="222" spans="1:73" s="22" customFormat="1" ht="16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00"/>
      <c r="BE222" s="200"/>
      <c r="BF222" s="20"/>
      <c r="BG222" s="20"/>
      <c r="BH222" s="20"/>
      <c r="BI222" s="23"/>
      <c r="BJ222" s="20"/>
      <c r="BK222" s="20"/>
      <c r="BL222" s="23"/>
      <c r="BM222" s="21"/>
      <c r="BN222" s="182"/>
      <c r="BO222" s="24"/>
      <c r="BP222" s="21"/>
      <c r="BQ222" s="21"/>
      <c r="BR222" s="23"/>
      <c r="BS222" s="23"/>
      <c r="BT222" s="24"/>
      <c r="BU222" s="25"/>
    </row>
    <row r="223" spans="1:73" s="22" customFormat="1" ht="409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00"/>
      <c r="BE223" s="23"/>
      <c r="BF223" s="23"/>
      <c r="BG223" s="20"/>
      <c r="BH223" s="20"/>
      <c r="BI223" s="23"/>
      <c r="BJ223" s="20"/>
      <c r="BK223" s="20"/>
      <c r="BL223" s="23"/>
      <c r="BM223" s="21"/>
      <c r="BN223" s="182"/>
      <c r="BO223" s="24"/>
      <c r="BP223" s="21"/>
      <c r="BQ223" s="21"/>
      <c r="BR223" s="23"/>
      <c r="BS223" s="23"/>
      <c r="BT223" s="24"/>
      <c r="BU223" s="25"/>
    </row>
    <row r="224" spans="1:73" s="22" customFormat="1" ht="154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0"/>
      <c r="BE224" s="200"/>
      <c r="BF224" s="20"/>
      <c r="BG224" s="20"/>
      <c r="BH224" s="20"/>
      <c r="BI224" s="23"/>
      <c r="BJ224" s="20"/>
      <c r="BK224" s="20"/>
      <c r="BL224" s="23"/>
      <c r="BM224" s="21"/>
      <c r="BN224" s="182"/>
      <c r="BO224" s="24"/>
      <c r="BP224" s="21"/>
      <c r="BQ224" s="21"/>
      <c r="BR224" s="23"/>
      <c r="BS224" s="23"/>
      <c r="BT224" s="24"/>
      <c r="BU224" s="25"/>
    </row>
    <row r="225" spans="1:73" s="22" customFormat="1" ht="186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0"/>
      <c r="BE225" s="200"/>
      <c r="BF225" s="20"/>
      <c r="BG225" s="20"/>
      <c r="BH225" s="20"/>
      <c r="BI225" s="23"/>
      <c r="BJ225" s="20"/>
      <c r="BK225" s="20"/>
      <c r="BL225" s="23"/>
      <c r="BM225" s="21"/>
      <c r="BN225" s="182"/>
      <c r="BO225" s="24"/>
      <c r="BP225" s="21"/>
      <c r="BQ225" s="21"/>
      <c r="BR225" s="23"/>
      <c r="BS225" s="23"/>
      <c r="BT225" s="24"/>
      <c r="BU225" s="25"/>
    </row>
    <row r="226" spans="1:73" s="22" customFormat="1" ht="177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0"/>
      <c r="BE226" s="23"/>
      <c r="BF226" s="23"/>
      <c r="BG226" s="20"/>
      <c r="BH226" s="20"/>
      <c r="BI226" s="23"/>
      <c r="BJ226" s="20"/>
      <c r="BK226" s="20"/>
      <c r="BL226" s="23"/>
      <c r="BM226" s="21"/>
      <c r="BN226" s="182"/>
      <c r="BO226" s="24"/>
      <c r="BP226" s="21"/>
      <c r="BQ226" s="21"/>
      <c r="BR226" s="23"/>
      <c r="BS226" s="23"/>
      <c r="BT226" s="24"/>
      <c r="BU226" s="25"/>
    </row>
    <row r="227" spans="1:73" s="22" customFormat="1" ht="177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0"/>
      <c r="BE227" s="183"/>
      <c r="BF227" s="23"/>
      <c r="BG227" s="20"/>
      <c r="BH227" s="20"/>
      <c r="BI227" s="23"/>
      <c r="BJ227" s="20"/>
      <c r="BK227" s="20"/>
      <c r="BL227" s="23"/>
      <c r="BM227" s="21"/>
      <c r="BN227" s="182"/>
      <c r="BO227" s="24"/>
      <c r="BP227" s="21"/>
      <c r="BQ227" s="21"/>
      <c r="BR227" s="23"/>
      <c r="BS227" s="23"/>
      <c r="BT227" s="24"/>
      <c r="BU227" s="25"/>
    </row>
    <row r="228" spans="1:73" s="22" customFormat="1" ht="244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84"/>
      <c r="BE228" s="23"/>
      <c r="BF228" s="23"/>
      <c r="BG228" s="20"/>
      <c r="BH228" s="20"/>
      <c r="BI228" s="23"/>
      <c r="BJ228" s="20"/>
      <c r="BK228" s="20"/>
      <c r="BL228" s="23"/>
      <c r="BM228" s="21"/>
      <c r="BN228" s="182"/>
      <c r="BO228" s="24"/>
      <c r="BP228" s="21"/>
      <c r="BQ228" s="21"/>
      <c r="BR228" s="23"/>
      <c r="BS228" s="23"/>
      <c r="BT228" s="24"/>
      <c r="BU228" s="25"/>
    </row>
    <row r="229" spans="1:73" s="22" customFormat="1" ht="244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0"/>
      <c r="BE229" s="183"/>
      <c r="BF229" s="23"/>
      <c r="BG229" s="20"/>
      <c r="BH229" s="20"/>
      <c r="BI229" s="23"/>
      <c r="BJ229" s="20"/>
      <c r="BK229" s="20"/>
      <c r="BL229" s="23"/>
      <c r="BM229" s="21"/>
      <c r="BN229" s="182"/>
      <c r="BO229" s="24"/>
      <c r="BP229" s="21"/>
      <c r="BQ229" s="21"/>
      <c r="BR229" s="23"/>
      <c r="BS229" s="23"/>
      <c r="BT229" s="24"/>
      <c r="BU229" s="25"/>
    </row>
    <row r="230" spans="1:73" s="22" customFormat="1" ht="23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0"/>
      <c r="BE230" s="23"/>
      <c r="BF230" s="23"/>
      <c r="BG230" s="20"/>
      <c r="BH230" s="20"/>
      <c r="BI230" s="23"/>
      <c r="BJ230" s="20"/>
      <c r="BK230" s="20"/>
      <c r="BL230" s="23"/>
      <c r="BM230" s="21"/>
      <c r="BN230" s="182"/>
      <c r="BO230" s="24"/>
      <c r="BP230" s="21"/>
      <c r="BQ230" s="21"/>
      <c r="BR230" s="23"/>
      <c r="BS230" s="23"/>
      <c r="BT230" s="24"/>
      <c r="BU230" s="25"/>
    </row>
    <row r="231" spans="1:73" s="22" customFormat="1" ht="231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0"/>
      <c r="P231" s="20"/>
      <c r="Q231" s="20"/>
      <c r="R231" s="21"/>
      <c r="S231" s="20"/>
      <c r="T231" s="21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0"/>
      <c r="AQ231" s="20"/>
      <c r="AR231" s="20"/>
      <c r="AS231" s="21"/>
      <c r="AT231" s="21"/>
      <c r="AU231" s="21"/>
      <c r="AV231" s="21"/>
      <c r="AW231" s="21"/>
      <c r="AX231" s="21"/>
      <c r="AY231" s="21"/>
      <c r="AZ231" s="21"/>
      <c r="BA231" s="21"/>
      <c r="BB231" s="20"/>
      <c r="BC231" s="20"/>
      <c r="BD231" s="20"/>
      <c r="BE231" s="200"/>
      <c r="BF231" s="20"/>
      <c r="BG231" s="20"/>
      <c r="BH231" s="20"/>
      <c r="BI231" s="23"/>
      <c r="BJ231" s="20"/>
      <c r="BK231" s="20"/>
      <c r="BL231" s="23"/>
      <c r="BM231" s="21"/>
      <c r="BN231" s="182"/>
      <c r="BO231" s="24"/>
      <c r="BP231" s="21"/>
      <c r="BQ231" s="21"/>
      <c r="BR231" s="23"/>
      <c r="BS231" s="23"/>
      <c r="BT231" s="24"/>
      <c r="BU231" s="25"/>
    </row>
    <row r="232" spans="1:73" s="22" customFormat="1" ht="159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0"/>
      <c r="P232" s="20"/>
      <c r="Q232" s="20"/>
      <c r="R232" s="21"/>
      <c r="S232" s="20"/>
      <c r="T232" s="21"/>
      <c r="U232" s="20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0"/>
      <c r="BE232" s="200"/>
      <c r="BF232" s="20"/>
      <c r="BG232" s="20"/>
      <c r="BH232" s="20"/>
      <c r="BI232" s="23"/>
      <c r="BJ232" s="20"/>
      <c r="BK232" s="20"/>
      <c r="BL232" s="23"/>
      <c r="BM232" s="21"/>
      <c r="BN232" s="182"/>
      <c r="BO232" s="24"/>
      <c r="BP232" s="21"/>
      <c r="BQ232" s="21"/>
      <c r="BR232" s="23"/>
      <c r="BS232" s="23"/>
      <c r="BT232" s="24"/>
      <c r="BU232" s="25"/>
    </row>
    <row r="233" spans="1:73" s="22" customFormat="1" ht="159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0"/>
      <c r="BE233" s="200"/>
      <c r="BF233" s="20"/>
      <c r="BG233" s="20"/>
      <c r="BH233" s="20"/>
      <c r="BI233" s="23"/>
      <c r="BJ233" s="20"/>
      <c r="BK233" s="20"/>
      <c r="BL233" s="23"/>
      <c r="BM233" s="21"/>
      <c r="BN233" s="182"/>
      <c r="BO233" s="24"/>
      <c r="BP233" s="21"/>
      <c r="BQ233" s="21"/>
      <c r="BR233" s="23"/>
      <c r="BS233" s="23"/>
      <c r="BT233" s="24"/>
      <c r="BU233" s="25"/>
    </row>
    <row r="234" spans="1:73" s="22" customFormat="1" ht="408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0"/>
      <c r="AI234" s="20"/>
      <c r="AJ234" s="20"/>
      <c r="AK234" s="21"/>
      <c r="AL234" s="200"/>
      <c r="AM234" s="21"/>
      <c r="AN234" s="20"/>
      <c r="AO234" s="21"/>
      <c r="AP234" s="20"/>
      <c r="AQ234" s="21"/>
      <c r="AR234" s="21"/>
      <c r="AS234" s="21"/>
      <c r="AT234" s="200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0"/>
      <c r="BE234" s="21"/>
      <c r="BF234" s="20"/>
      <c r="BG234" s="20"/>
      <c r="BH234" s="20"/>
      <c r="BI234" s="23"/>
      <c r="BJ234" s="20"/>
      <c r="BK234" s="20"/>
      <c r="BL234" s="23"/>
      <c r="BM234" s="21"/>
      <c r="BN234" s="182"/>
      <c r="BO234" s="24"/>
      <c r="BP234" s="21"/>
      <c r="BQ234" s="21"/>
      <c r="BR234" s="23"/>
      <c r="BS234" s="23"/>
      <c r="BT234" s="24"/>
      <c r="BU234" s="25"/>
    </row>
    <row r="235" spans="1:73" s="22" customFormat="1" ht="138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0"/>
      <c r="P235" s="20"/>
      <c r="Q235" s="21"/>
      <c r="R235" s="21"/>
      <c r="S235" s="21"/>
      <c r="T235" s="21"/>
      <c r="U235" s="20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2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0"/>
      <c r="BE235" s="200"/>
      <c r="BF235" s="20"/>
      <c r="BG235" s="20"/>
      <c r="BH235" s="20"/>
      <c r="BI235" s="23"/>
      <c r="BJ235" s="20"/>
      <c r="BK235" s="20"/>
      <c r="BL235" s="23"/>
      <c r="BM235" s="21"/>
      <c r="BN235" s="182"/>
      <c r="BO235" s="24"/>
      <c r="BP235" s="21"/>
      <c r="BQ235" s="21"/>
      <c r="BR235" s="23"/>
      <c r="BS235" s="23"/>
      <c r="BT235" s="24"/>
      <c r="BU235" s="25"/>
    </row>
    <row r="236" spans="1:73" s="22" customFormat="1" ht="138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2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0"/>
      <c r="BE236" s="200"/>
      <c r="BF236" s="20"/>
      <c r="BG236" s="20"/>
      <c r="BH236" s="20"/>
      <c r="BI236" s="23"/>
      <c r="BJ236" s="20"/>
      <c r="BK236" s="20"/>
      <c r="BL236" s="23"/>
      <c r="BM236" s="21"/>
      <c r="BN236" s="182"/>
      <c r="BO236" s="24"/>
      <c r="BP236" s="21"/>
      <c r="BQ236" s="21"/>
      <c r="BR236" s="23"/>
      <c r="BS236" s="23"/>
      <c r="BT236" s="24"/>
      <c r="BU236" s="25"/>
    </row>
    <row r="237" spans="1:73" s="22" customFormat="1" ht="138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2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0"/>
      <c r="BE237" s="200"/>
      <c r="BF237" s="20"/>
      <c r="BG237" s="20"/>
      <c r="BH237" s="20"/>
      <c r="BI237" s="23"/>
      <c r="BJ237" s="20"/>
      <c r="BK237" s="20"/>
      <c r="BL237" s="23"/>
      <c r="BM237" s="21"/>
      <c r="BN237" s="182"/>
      <c r="BO237" s="24"/>
      <c r="BP237" s="21"/>
      <c r="BQ237" s="21"/>
      <c r="BR237" s="23"/>
      <c r="BS237" s="23"/>
      <c r="BT237" s="24"/>
      <c r="BU237" s="25"/>
    </row>
    <row r="238" spans="1:73" s="22" customFormat="1" ht="138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2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0"/>
      <c r="BE238" s="200"/>
      <c r="BF238" s="20"/>
      <c r="BG238" s="20"/>
      <c r="BH238" s="20"/>
      <c r="BI238" s="23"/>
      <c r="BJ238" s="20"/>
      <c r="BK238" s="20"/>
      <c r="BL238" s="23"/>
      <c r="BM238" s="21"/>
      <c r="BN238" s="182"/>
      <c r="BO238" s="24"/>
      <c r="BP238" s="21"/>
      <c r="BQ238" s="21"/>
      <c r="BR238" s="23"/>
      <c r="BS238" s="23"/>
      <c r="BT238" s="24"/>
      <c r="BU238" s="25"/>
    </row>
    <row r="239" spans="1:73" s="22" customFormat="1" ht="138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2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0"/>
      <c r="BE239" s="200"/>
      <c r="BF239" s="20"/>
      <c r="BG239" s="20"/>
      <c r="BH239" s="20"/>
      <c r="BI239" s="23"/>
      <c r="BJ239" s="20"/>
      <c r="BK239" s="20"/>
      <c r="BL239" s="23"/>
      <c r="BM239" s="21"/>
      <c r="BN239" s="182"/>
      <c r="BO239" s="24"/>
      <c r="BP239" s="21"/>
      <c r="BQ239" s="21"/>
      <c r="BR239" s="23"/>
      <c r="BS239" s="23"/>
      <c r="BT239" s="24"/>
      <c r="BU239" s="25"/>
    </row>
    <row r="240" spans="1:73" s="22" customFormat="1" ht="28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1"/>
      <c r="AJ240" s="20"/>
      <c r="AK240" s="21"/>
      <c r="AL240" s="200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0"/>
      <c r="BC240" s="20"/>
      <c r="BD240" s="20"/>
      <c r="BE240" s="23"/>
      <c r="BF240" s="23"/>
      <c r="BG240" s="20"/>
      <c r="BH240" s="20"/>
      <c r="BI240" s="21"/>
      <c r="BJ240" s="20"/>
      <c r="BK240" s="23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37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0"/>
      <c r="BE241" s="23"/>
      <c r="BF241" s="23"/>
      <c r="BG241" s="20"/>
      <c r="BH241" s="20"/>
      <c r="BI241" s="23"/>
      <c r="BJ241" s="20"/>
      <c r="BK241" s="23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2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0"/>
      <c r="BE242" s="23"/>
      <c r="BF242" s="23"/>
      <c r="BG242" s="20"/>
      <c r="BH242" s="20"/>
      <c r="BI242" s="23"/>
      <c r="BJ242" s="20"/>
      <c r="BK242" s="23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22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199"/>
      <c r="N243" s="20"/>
      <c r="O243" s="20"/>
      <c r="P243" s="20"/>
      <c r="Q243" s="20"/>
      <c r="R243" s="20"/>
      <c r="S243" s="20"/>
      <c r="T243" s="20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0"/>
      <c r="BE243" s="23"/>
      <c r="BF243" s="23"/>
      <c r="BG243" s="20"/>
      <c r="BH243" s="20"/>
      <c r="BI243" s="23"/>
      <c r="BJ243" s="20"/>
      <c r="BK243" s="23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22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0"/>
      <c r="BE244" s="23"/>
      <c r="BF244" s="23"/>
      <c r="BG244" s="20"/>
      <c r="BH244" s="20"/>
      <c r="BI244" s="23"/>
      <c r="BJ244" s="20"/>
      <c r="BK244" s="23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84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0"/>
      <c r="BE245" s="21"/>
      <c r="BF245" s="21"/>
      <c r="BG245" s="20"/>
      <c r="BH245" s="20"/>
      <c r="BI245" s="23"/>
      <c r="BJ245" s="20"/>
      <c r="BK245" s="23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84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0"/>
      <c r="BE246" s="23"/>
      <c r="BF246" s="23"/>
      <c r="BG246" s="20"/>
      <c r="BH246" s="20"/>
      <c r="BI246" s="23"/>
      <c r="BJ246" s="20"/>
      <c r="BK246" s="23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409.6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0"/>
      <c r="BE247" s="2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04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0"/>
      <c r="BE248" s="20"/>
      <c r="BF248" s="20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01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2"/>
      <c r="AM249" s="21"/>
      <c r="AN249" s="21"/>
      <c r="AO249" s="21"/>
      <c r="AP249" s="21"/>
      <c r="AQ249" s="21"/>
      <c r="AR249" s="21"/>
      <c r="AS249" s="21"/>
      <c r="AT249" s="182"/>
      <c r="AU249" s="21"/>
      <c r="AV249" s="182"/>
      <c r="AW249" s="21"/>
      <c r="AX249" s="21"/>
      <c r="AY249" s="21"/>
      <c r="AZ249" s="21"/>
      <c r="BA249" s="21"/>
      <c r="BB249" s="21"/>
      <c r="BC249" s="21"/>
      <c r="BD249" s="200"/>
      <c r="BE249" s="2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409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0"/>
      <c r="AI250" s="21"/>
      <c r="AJ250" s="21"/>
      <c r="AK250" s="21"/>
      <c r="AL250" s="200"/>
      <c r="AM250" s="21"/>
      <c r="AN250" s="20"/>
      <c r="AO250" s="21"/>
      <c r="AP250" s="21"/>
      <c r="AQ250" s="21"/>
      <c r="AR250" s="21"/>
      <c r="AS250" s="21"/>
      <c r="AT250" s="200"/>
      <c r="AU250" s="21"/>
      <c r="AV250" s="182"/>
      <c r="AW250" s="21"/>
      <c r="AX250" s="21"/>
      <c r="AY250" s="21"/>
      <c r="AZ250" s="21"/>
      <c r="BA250" s="21"/>
      <c r="BB250" s="21"/>
      <c r="BC250" s="21"/>
      <c r="BD250" s="200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2"/>
      <c r="AM251" s="21"/>
      <c r="AN251" s="21"/>
      <c r="AO251" s="21"/>
      <c r="AP251" s="21"/>
      <c r="AQ251" s="21"/>
      <c r="AR251" s="21"/>
      <c r="AS251" s="21"/>
      <c r="AT251" s="182"/>
      <c r="AU251" s="21"/>
      <c r="AV251" s="182"/>
      <c r="AW251" s="21"/>
      <c r="AX251" s="21"/>
      <c r="AY251" s="21"/>
      <c r="AZ251" s="21"/>
      <c r="BA251" s="21"/>
      <c r="BB251" s="21"/>
      <c r="BC251" s="21"/>
      <c r="BD251" s="200"/>
      <c r="BE251" s="18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2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2"/>
      <c r="AM252" s="21"/>
      <c r="AN252" s="21"/>
      <c r="AO252" s="21"/>
      <c r="AP252" s="21"/>
      <c r="AQ252" s="21"/>
      <c r="AR252" s="21"/>
      <c r="AS252" s="21"/>
      <c r="AT252" s="182"/>
      <c r="AU252" s="21"/>
      <c r="AV252" s="182"/>
      <c r="AW252" s="21"/>
      <c r="AX252" s="21"/>
      <c r="AY252" s="21"/>
      <c r="AZ252" s="21"/>
      <c r="BA252" s="21"/>
      <c r="BB252" s="21"/>
      <c r="BC252" s="21"/>
      <c r="BD252" s="200"/>
      <c r="BE252" s="18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2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182"/>
      <c r="AM253" s="21"/>
      <c r="AN253" s="21"/>
      <c r="AO253" s="21"/>
      <c r="AP253" s="21"/>
      <c r="AQ253" s="21"/>
      <c r="AR253" s="21"/>
      <c r="AS253" s="21"/>
      <c r="AT253" s="182"/>
      <c r="AU253" s="21"/>
      <c r="AV253" s="182"/>
      <c r="AW253" s="21"/>
      <c r="AX253" s="21"/>
      <c r="AY253" s="21"/>
      <c r="AZ253" s="21"/>
      <c r="BA253" s="21"/>
      <c r="BB253" s="21"/>
      <c r="BC253" s="21"/>
      <c r="BD253" s="200"/>
      <c r="BE253" s="18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2"/>
      <c r="AM254" s="21"/>
      <c r="AN254" s="21"/>
      <c r="AO254" s="21"/>
      <c r="AP254" s="21"/>
      <c r="AQ254" s="21"/>
      <c r="AR254" s="21"/>
      <c r="AS254" s="21"/>
      <c r="AT254" s="182"/>
      <c r="AU254" s="21"/>
      <c r="AV254" s="182"/>
      <c r="AW254" s="21"/>
      <c r="AX254" s="21"/>
      <c r="AY254" s="21"/>
      <c r="AZ254" s="21"/>
      <c r="BA254" s="21"/>
      <c r="BB254" s="21"/>
      <c r="BC254" s="21"/>
      <c r="BD254" s="200"/>
      <c r="BE254" s="18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2"/>
      <c r="AM255" s="21"/>
      <c r="AN255" s="21"/>
      <c r="AO255" s="21"/>
      <c r="AP255" s="21"/>
      <c r="AQ255" s="21"/>
      <c r="AR255" s="21"/>
      <c r="AS255" s="21"/>
      <c r="AT255" s="182"/>
      <c r="AU255" s="21"/>
      <c r="AV255" s="182"/>
      <c r="AW255" s="21"/>
      <c r="AX255" s="21"/>
      <c r="AY255" s="21"/>
      <c r="AZ255" s="21"/>
      <c r="BA255" s="21"/>
      <c r="BB255" s="21"/>
      <c r="BC255" s="21"/>
      <c r="BD255" s="200"/>
      <c r="BE255" s="18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9.6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1"/>
      <c r="AJ256" s="21"/>
      <c r="AK256" s="21"/>
      <c r="AL256" s="200"/>
      <c r="AM256" s="21"/>
      <c r="AN256" s="21"/>
      <c r="AO256" s="21"/>
      <c r="AP256" s="21"/>
      <c r="AQ256" s="21"/>
      <c r="AR256" s="21"/>
      <c r="AS256" s="21"/>
      <c r="AT256" s="200"/>
      <c r="AU256" s="21"/>
      <c r="AV256" s="200"/>
      <c r="AW256" s="23"/>
      <c r="AX256" s="21"/>
      <c r="AY256" s="21"/>
      <c r="AZ256" s="21"/>
      <c r="BA256" s="21"/>
      <c r="BB256" s="21"/>
      <c r="BC256" s="21"/>
      <c r="BD256" s="200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3"/>
      <c r="AJ257" s="20"/>
      <c r="AK257" s="21"/>
      <c r="AL257" s="200"/>
      <c r="AM257" s="23"/>
      <c r="AN257" s="20"/>
      <c r="AO257" s="21"/>
      <c r="AP257" s="21"/>
      <c r="AQ257" s="21"/>
      <c r="AR257" s="21"/>
      <c r="AS257" s="21"/>
      <c r="AT257" s="200"/>
      <c r="AU257" s="23"/>
      <c r="AV257" s="200"/>
      <c r="AW257" s="23"/>
      <c r="AX257" s="21"/>
      <c r="AY257" s="21"/>
      <c r="AZ257" s="21"/>
      <c r="BA257" s="21"/>
      <c r="BB257" s="21"/>
      <c r="BC257" s="21"/>
      <c r="BD257" s="200"/>
      <c r="BE257" s="2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52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0"/>
      <c r="AI258" s="23"/>
      <c r="AJ258" s="20"/>
      <c r="AK258" s="21"/>
      <c r="AL258" s="200"/>
      <c r="AM258" s="23"/>
      <c r="AN258" s="20"/>
      <c r="AO258" s="21"/>
      <c r="AP258" s="21"/>
      <c r="AQ258" s="21"/>
      <c r="AR258" s="21"/>
      <c r="AS258" s="21"/>
      <c r="AT258" s="200"/>
      <c r="AU258" s="23"/>
      <c r="AV258" s="200"/>
      <c r="AW258" s="23"/>
      <c r="AX258" s="21"/>
      <c r="AY258" s="21"/>
      <c r="AZ258" s="21"/>
      <c r="BA258" s="21"/>
      <c r="BB258" s="21"/>
      <c r="BC258" s="21"/>
      <c r="BD258" s="200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2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3"/>
      <c r="AJ259" s="20"/>
      <c r="AK259" s="21"/>
      <c r="AL259" s="200"/>
      <c r="AM259" s="23"/>
      <c r="AN259" s="20"/>
      <c r="AO259" s="21"/>
      <c r="AP259" s="21"/>
      <c r="AQ259" s="21"/>
      <c r="AR259" s="21"/>
      <c r="AS259" s="21"/>
      <c r="AT259" s="200"/>
      <c r="AU259" s="23"/>
      <c r="AV259" s="200"/>
      <c r="AW259" s="23"/>
      <c r="AX259" s="21"/>
      <c r="AY259" s="21"/>
      <c r="AZ259" s="21"/>
      <c r="BA259" s="21"/>
      <c r="BB259" s="21"/>
      <c r="BC259" s="21"/>
      <c r="BD259" s="200"/>
      <c r="BE259" s="2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52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3"/>
      <c r="AJ260" s="20"/>
      <c r="AK260" s="21"/>
      <c r="AL260" s="200"/>
      <c r="AM260" s="23"/>
      <c r="AN260" s="20"/>
      <c r="AO260" s="21"/>
      <c r="AP260" s="21"/>
      <c r="AQ260" s="21"/>
      <c r="AR260" s="21"/>
      <c r="AS260" s="21"/>
      <c r="AT260" s="200"/>
      <c r="AU260" s="23"/>
      <c r="AV260" s="200"/>
      <c r="AW260" s="23"/>
      <c r="AX260" s="21"/>
      <c r="AY260" s="21"/>
      <c r="AZ260" s="21"/>
      <c r="BA260" s="21"/>
      <c r="BB260" s="21"/>
      <c r="BC260" s="21"/>
      <c r="BD260" s="200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349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3"/>
      <c r="AJ261" s="23"/>
      <c r="AK261" s="21"/>
      <c r="AL261" s="200"/>
      <c r="AM261" s="20"/>
      <c r="AN261" s="20"/>
      <c r="AO261" s="21"/>
      <c r="AP261" s="21"/>
      <c r="AQ261" s="21"/>
      <c r="AR261" s="21"/>
      <c r="AS261" s="21"/>
      <c r="AT261" s="200"/>
      <c r="AU261" s="23"/>
      <c r="AV261" s="200"/>
      <c r="AW261" s="20"/>
      <c r="AX261" s="21"/>
      <c r="AY261" s="21"/>
      <c r="AZ261" s="21"/>
      <c r="BA261" s="21"/>
      <c r="BB261" s="21"/>
      <c r="BC261" s="21"/>
      <c r="BD261" s="200"/>
      <c r="BE261" s="2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37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3"/>
      <c r="R262" s="23"/>
      <c r="S262" s="20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0"/>
      <c r="BE262" s="18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6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0"/>
      <c r="BC263" s="20"/>
      <c r="BD263" s="200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80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0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80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0"/>
      <c r="BE265" s="18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80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0"/>
      <c r="BE266" s="21"/>
      <c r="BF266" s="20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80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0"/>
      <c r="BE267" s="18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409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0"/>
      <c r="BE268" s="21"/>
      <c r="BF268" s="21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44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0"/>
      <c r="BE269" s="18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336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0"/>
      <c r="BE270" s="18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0"/>
      <c r="BC271" s="20"/>
      <c r="BD271" s="20"/>
      <c r="BE271" s="18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2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00"/>
      <c r="BE272" s="18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29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0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2.2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2"/>
      <c r="AM274" s="21"/>
      <c r="AN274" s="21"/>
      <c r="AO274" s="21"/>
      <c r="AP274" s="21"/>
      <c r="AQ274" s="21"/>
      <c r="AR274" s="21"/>
      <c r="AS274" s="21"/>
      <c r="AT274" s="182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0"/>
      <c r="BE274" s="18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49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0"/>
      <c r="AI275" s="23"/>
      <c r="AJ275" s="23"/>
      <c r="AK275" s="21"/>
      <c r="AL275" s="200"/>
      <c r="AM275" s="23"/>
      <c r="AN275" s="20"/>
      <c r="AO275" s="21"/>
      <c r="AP275" s="21"/>
      <c r="AQ275" s="21"/>
      <c r="AR275" s="21"/>
      <c r="AS275" s="21"/>
      <c r="AT275" s="200"/>
      <c r="AU275" s="23"/>
      <c r="AV275" s="21"/>
      <c r="AW275" s="21"/>
      <c r="AX275" s="21"/>
      <c r="AY275" s="21"/>
      <c r="AZ275" s="21"/>
      <c r="BA275" s="21"/>
      <c r="BB275" s="21"/>
      <c r="BC275" s="21"/>
      <c r="BD275" s="200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49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0"/>
      <c r="AI276" s="23"/>
      <c r="AJ276" s="23"/>
      <c r="AK276" s="21"/>
      <c r="AL276" s="200"/>
      <c r="AM276" s="23"/>
      <c r="AN276" s="20"/>
      <c r="AO276" s="21"/>
      <c r="AP276" s="21"/>
      <c r="AQ276" s="21"/>
      <c r="AR276" s="21"/>
      <c r="AS276" s="21"/>
      <c r="AT276" s="200"/>
      <c r="AU276" s="23"/>
      <c r="AV276" s="21"/>
      <c r="AW276" s="21"/>
      <c r="AX276" s="21"/>
      <c r="AY276" s="21"/>
      <c r="AZ276" s="21"/>
      <c r="BA276" s="21"/>
      <c r="BB276" s="21"/>
      <c r="BC276" s="21"/>
      <c r="BD276" s="200"/>
      <c r="BE276" s="18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34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0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47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0"/>
      <c r="BE278" s="183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409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0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2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0"/>
      <c r="BE280" s="18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409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0"/>
      <c r="BE281" s="21"/>
      <c r="BF281" s="21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44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0"/>
      <c r="BE282" s="18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41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0"/>
      <c r="BE283" s="21"/>
      <c r="BF283" s="20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41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0"/>
      <c r="BE284" s="18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01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0"/>
      <c r="BC285" s="20"/>
      <c r="BD285" s="200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24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0"/>
      <c r="BE286" s="18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24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0"/>
      <c r="BE287" s="183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9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0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9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0"/>
      <c r="BE289" s="18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409.6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0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41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0"/>
      <c r="BE291" s="18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37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0"/>
      <c r="BE292" s="21"/>
      <c r="BF292" s="21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74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0"/>
      <c r="BE293" s="183"/>
      <c r="BF293" s="20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59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0"/>
      <c r="BC294" s="20"/>
      <c r="BD294" s="200"/>
      <c r="BE294" s="21"/>
      <c r="BF294" s="21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59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0"/>
      <c r="BE295" s="18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9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0"/>
      <c r="BE296" s="18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49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0"/>
      <c r="BE297" s="23"/>
      <c r="BF297" s="23"/>
      <c r="BG297" s="20"/>
      <c r="BH297" s="20"/>
      <c r="BI297" s="23"/>
      <c r="BJ297" s="20"/>
      <c r="BK297" s="23"/>
      <c r="BL297" s="20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27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0"/>
      <c r="AQ298" s="23"/>
      <c r="AR298" s="20"/>
      <c r="AS298" s="21"/>
      <c r="AT298" s="21"/>
      <c r="AU298" s="21"/>
      <c r="AV298" s="21"/>
      <c r="AW298" s="21"/>
      <c r="AX298" s="21"/>
      <c r="AY298" s="21"/>
      <c r="AZ298" s="21"/>
      <c r="BA298" s="21"/>
      <c r="BB298" s="20"/>
      <c r="BC298" s="21"/>
      <c r="BD298" s="200"/>
      <c r="BE298" s="21"/>
      <c r="BF298" s="21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0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0"/>
      <c r="R299" s="20"/>
      <c r="S299" s="20"/>
      <c r="T299" s="20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0"/>
      <c r="AQ299" s="23"/>
      <c r="AR299" s="20"/>
      <c r="AS299" s="21"/>
      <c r="AT299" s="21"/>
      <c r="AU299" s="21"/>
      <c r="AV299" s="21"/>
      <c r="AW299" s="21"/>
      <c r="AX299" s="21"/>
      <c r="AY299" s="21"/>
      <c r="AZ299" s="21"/>
      <c r="BA299" s="21"/>
      <c r="BB299" s="20"/>
      <c r="BC299" s="20"/>
      <c r="BD299" s="200"/>
      <c r="BE299" s="18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42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0"/>
      <c r="AQ300" s="23"/>
      <c r="AR300" s="20"/>
      <c r="AS300" s="21"/>
      <c r="AT300" s="21"/>
      <c r="AU300" s="21"/>
      <c r="AV300" s="21"/>
      <c r="AW300" s="21"/>
      <c r="AX300" s="21"/>
      <c r="AY300" s="21"/>
      <c r="AZ300" s="21"/>
      <c r="BA300" s="21"/>
      <c r="BB300" s="20"/>
      <c r="BC300" s="20"/>
      <c r="BD300" s="200"/>
      <c r="BE300" s="18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9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00"/>
      <c r="AU301" s="20"/>
      <c r="AV301" s="21"/>
      <c r="AW301" s="21"/>
      <c r="AX301" s="21"/>
      <c r="AY301" s="21"/>
      <c r="AZ301" s="21"/>
      <c r="BA301" s="21"/>
      <c r="BB301" s="21"/>
      <c r="BC301" s="21"/>
      <c r="BD301" s="200"/>
      <c r="BE301" s="18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9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3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0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59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31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0"/>
      <c r="BE303" s="183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409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0"/>
      <c r="BE304" s="21"/>
      <c r="BF304" s="21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56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0"/>
      <c r="BE305" s="18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9.6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0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52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0"/>
      <c r="BE307" s="18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09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0"/>
      <c r="BE308" s="21"/>
      <c r="BF308" s="21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09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2"/>
      <c r="AM309" s="21"/>
      <c r="AN309" s="21"/>
      <c r="AO309" s="21"/>
      <c r="AP309" s="21"/>
      <c r="AQ309" s="21"/>
      <c r="AR309" s="21"/>
      <c r="AS309" s="21"/>
      <c r="AT309" s="182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0"/>
      <c r="BE309" s="18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89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3"/>
      <c r="AJ310" s="23"/>
      <c r="AK310" s="21"/>
      <c r="AL310" s="200"/>
      <c r="AM310" s="20"/>
      <c r="AN310" s="20"/>
      <c r="AO310" s="21"/>
      <c r="AP310" s="21"/>
      <c r="AQ310" s="21"/>
      <c r="AR310" s="21"/>
      <c r="AS310" s="21"/>
      <c r="AT310" s="200"/>
      <c r="AU310" s="23"/>
      <c r="AV310" s="21"/>
      <c r="AW310" s="21"/>
      <c r="AX310" s="21"/>
      <c r="AY310" s="21"/>
      <c r="AZ310" s="21"/>
      <c r="BA310" s="21"/>
      <c r="BB310" s="21"/>
      <c r="BC310" s="21"/>
      <c r="BD310" s="200"/>
      <c r="BE310" s="21"/>
      <c r="BF310" s="21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89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3"/>
      <c r="AJ311" s="23"/>
      <c r="AK311" s="21"/>
      <c r="AL311" s="200"/>
      <c r="AM311" s="20"/>
      <c r="AN311" s="20"/>
      <c r="AO311" s="21"/>
      <c r="AP311" s="21"/>
      <c r="AQ311" s="21"/>
      <c r="AR311" s="21"/>
      <c r="AS311" s="21"/>
      <c r="AT311" s="200"/>
      <c r="AU311" s="23"/>
      <c r="AV311" s="21"/>
      <c r="AW311" s="21"/>
      <c r="AX311" s="21"/>
      <c r="AY311" s="21"/>
      <c r="AZ311" s="21"/>
      <c r="BA311" s="21"/>
      <c r="BB311" s="21"/>
      <c r="BC311" s="21"/>
      <c r="BD311" s="200"/>
      <c r="BE311" s="2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04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0"/>
      <c r="BE312" s="21"/>
      <c r="BF312" s="21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47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0"/>
      <c r="BE313" s="18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2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0"/>
      <c r="BE314" s="18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0"/>
      <c r="BE315" s="18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0"/>
      <c r="BE316" s="18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9.6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1"/>
      <c r="AJ317" s="21"/>
      <c r="AK317" s="21"/>
      <c r="AL317" s="200"/>
      <c r="AM317" s="21"/>
      <c r="AN317" s="21"/>
      <c r="AO317" s="21"/>
      <c r="AP317" s="21"/>
      <c r="AQ317" s="21"/>
      <c r="AR317" s="21"/>
      <c r="AS317" s="21"/>
      <c r="AT317" s="200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0"/>
      <c r="BE317" s="21"/>
      <c r="BF317" s="21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0"/>
      <c r="BE318" s="18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0"/>
      <c r="BE319" s="18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0"/>
      <c r="BE320" s="18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0"/>
      <c r="BE321" s="18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0"/>
      <c r="BE322" s="21"/>
      <c r="BF322" s="21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0"/>
      <c r="BE323" s="18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0"/>
      <c r="BE324" s="18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0"/>
      <c r="BE325" s="21"/>
      <c r="BF325" s="20"/>
      <c r="BG325" s="20"/>
      <c r="BH325" s="20"/>
      <c r="BI325" s="23"/>
      <c r="BJ325" s="20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0"/>
      <c r="BE326" s="18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0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0"/>
      <c r="BE327" s="18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9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1"/>
      <c r="AJ328" s="21"/>
      <c r="AK328" s="21"/>
      <c r="AL328" s="200"/>
      <c r="AM328" s="21"/>
      <c r="AN328" s="20"/>
      <c r="AO328" s="21"/>
      <c r="AP328" s="21"/>
      <c r="AQ328" s="21"/>
      <c r="AR328" s="21"/>
      <c r="AS328" s="21"/>
      <c r="AT328" s="200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0"/>
      <c r="BE328" s="21"/>
      <c r="BF328" s="21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0"/>
      <c r="BE329" s="18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0"/>
      <c r="BE330" s="18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0"/>
      <c r="BE331" s="18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0"/>
      <c r="BE332" s="18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00"/>
      <c r="BE333" s="18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0"/>
      <c r="BE334" s="18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9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00"/>
      <c r="AM335" s="21"/>
      <c r="AN335" s="20"/>
      <c r="AO335" s="21"/>
      <c r="AP335" s="21"/>
      <c r="AQ335" s="21"/>
      <c r="AR335" s="21"/>
      <c r="AS335" s="21"/>
      <c r="AT335" s="200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0"/>
      <c r="BE335" s="21"/>
      <c r="BF335" s="21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0"/>
      <c r="BE336" s="18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0"/>
      <c r="BE337" s="18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0"/>
      <c r="BE338" s="18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9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0"/>
      <c r="BE339" s="18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9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0"/>
      <c r="BE340" s="18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9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0"/>
      <c r="BE341" s="18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09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0"/>
      <c r="BE342" s="23"/>
      <c r="BF342" s="23"/>
      <c r="BG342" s="20"/>
      <c r="BH342" s="20"/>
      <c r="BI342" s="23"/>
      <c r="BJ342" s="20"/>
      <c r="BK342" s="23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6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0"/>
      <c r="BE343" s="2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51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0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0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1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0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409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3"/>
      <c r="AJ346" s="20"/>
      <c r="AK346" s="21"/>
      <c r="AL346" s="200"/>
      <c r="AM346" s="23"/>
      <c r="AN346" s="20"/>
      <c r="AO346" s="21"/>
      <c r="AP346" s="21"/>
      <c r="AQ346" s="21"/>
      <c r="AR346" s="21"/>
      <c r="AS346" s="21"/>
      <c r="AT346" s="200"/>
      <c r="AU346" s="23"/>
      <c r="AV346" s="21"/>
      <c r="AW346" s="21"/>
      <c r="AX346" s="21"/>
      <c r="AY346" s="21"/>
      <c r="AZ346" s="21"/>
      <c r="BA346" s="21"/>
      <c r="BB346" s="21"/>
      <c r="BC346" s="21"/>
      <c r="BD346" s="200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26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0"/>
      <c r="BE347" s="18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26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0"/>
      <c r="BE348" s="18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26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66"/>
      <c r="M349" s="66"/>
      <c r="N349" s="66"/>
      <c r="O349" s="28"/>
      <c r="P349" s="66"/>
      <c r="Q349" s="66"/>
      <c r="R349" s="66"/>
      <c r="S349" s="66"/>
      <c r="T349" s="66"/>
      <c r="U349" s="28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0"/>
      <c r="BE349" s="18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26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0"/>
      <c r="BE350" s="18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39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0"/>
      <c r="BE351" s="2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54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2"/>
      <c r="AM352" s="21"/>
      <c r="AN352" s="21"/>
      <c r="AO352" s="21"/>
      <c r="AP352" s="21"/>
      <c r="AQ352" s="21"/>
      <c r="AR352" s="21"/>
      <c r="AS352" s="21"/>
      <c r="AT352" s="182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0"/>
      <c r="BE352" s="18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19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0"/>
      <c r="AI353" s="23"/>
      <c r="AJ353" s="23"/>
      <c r="AK353" s="21"/>
      <c r="AL353" s="200"/>
      <c r="AM353" s="20"/>
      <c r="AN353" s="20"/>
      <c r="AO353" s="21"/>
      <c r="AP353" s="21"/>
      <c r="AQ353" s="21"/>
      <c r="AR353" s="21"/>
      <c r="AS353" s="21"/>
      <c r="AT353" s="200"/>
      <c r="AU353" s="23"/>
      <c r="AV353" s="21"/>
      <c r="AW353" s="21"/>
      <c r="AX353" s="21"/>
      <c r="AY353" s="21"/>
      <c r="AZ353" s="21"/>
      <c r="BA353" s="21"/>
      <c r="BB353" s="21"/>
      <c r="BC353" s="21"/>
      <c r="BD353" s="200"/>
      <c r="BE353" s="2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9.6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0"/>
      <c r="AI354" s="21"/>
      <c r="AJ354" s="21"/>
      <c r="AK354" s="21"/>
      <c r="AL354" s="200"/>
      <c r="AM354" s="21"/>
      <c r="AN354" s="21"/>
      <c r="AO354" s="21"/>
      <c r="AP354" s="21"/>
      <c r="AQ354" s="21"/>
      <c r="AR354" s="21"/>
      <c r="AS354" s="21"/>
      <c r="AT354" s="200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0"/>
      <c r="BE354" s="21"/>
      <c r="BF354" s="21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6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0"/>
      <c r="BE355" s="2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51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0"/>
      <c r="BE356" s="18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36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0"/>
      <c r="BE357" s="23"/>
      <c r="BF357" s="23"/>
      <c r="BG357" s="20"/>
      <c r="BH357" s="20"/>
      <c r="BI357" s="23"/>
      <c r="BJ357" s="20"/>
      <c r="BK357" s="23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49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0"/>
      <c r="BE358" s="18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11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0"/>
      <c r="BE359" s="18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14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0"/>
      <c r="BE360" s="18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9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0"/>
      <c r="BC361" s="20"/>
      <c r="BD361" s="200"/>
      <c r="BE361" s="2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94.2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00"/>
      <c r="AU362" s="20"/>
      <c r="AV362" s="21"/>
      <c r="AW362" s="21"/>
      <c r="AX362" s="21"/>
      <c r="AY362" s="21"/>
      <c r="AZ362" s="21"/>
      <c r="BA362" s="21"/>
      <c r="BB362" s="21"/>
      <c r="BC362" s="21"/>
      <c r="BD362" s="200"/>
      <c r="BE362" s="18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94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00"/>
      <c r="AU363" s="20"/>
      <c r="AV363" s="21"/>
      <c r="AW363" s="21"/>
      <c r="AX363" s="21"/>
      <c r="AY363" s="21"/>
      <c r="AZ363" s="21"/>
      <c r="BA363" s="21"/>
      <c r="BB363" s="21"/>
      <c r="BC363" s="21"/>
      <c r="BD363" s="200"/>
      <c r="BE363" s="18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64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0"/>
      <c r="BE364" s="183"/>
      <c r="BF364" s="23"/>
      <c r="BG364" s="20"/>
      <c r="BH364" s="20"/>
      <c r="BI364" s="23"/>
      <c r="BJ364" s="20"/>
      <c r="BK364" s="21"/>
      <c r="BL364" s="20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94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00"/>
      <c r="AU365" s="20"/>
      <c r="AV365" s="21"/>
      <c r="AW365" s="21"/>
      <c r="AX365" s="21"/>
      <c r="AY365" s="21"/>
      <c r="AZ365" s="21"/>
      <c r="BA365" s="21"/>
      <c r="BB365" s="21"/>
      <c r="BC365" s="21"/>
      <c r="BD365" s="200"/>
      <c r="BE365" s="18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94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00"/>
      <c r="BE366" s="18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31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0"/>
      <c r="BC367" s="20"/>
      <c r="BD367" s="20"/>
      <c r="BE367" s="183"/>
      <c r="BF367" s="23"/>
      <c r="BG367" s="20"/>
      <c r="BH367" s="20"/>
      <c r="BI367" s="29"/>
      <c r="BJ367" s="20"/>
      <c r="BK367" s="29"/>
      <c r="BL367" s="20"/>
      <c r="BM367" s="20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3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00"/>
      <c r="BE368" s="183"/>
      <c r="BF368" s="23"/>
      <c r="BG368" s="20"/>
      <c r="BH368" s="20"/>
      <c r="BI368" s="29"/>
      <c r="BJ368" s="20"/>
      <c r="BK368" s="29"/>
      <c r="BL368" s="20"/>
      <c r="BM368" s="20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82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0"/>
      <c r="BC369" s="20"/>
      <c r="BD369" s="200"/>
      <c r="BE369" s="2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82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2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0"/>
      <c r="BC370" s="20"/>
      <c r="BD370" s="200"/>
      <c r="BE370" s="18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77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2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0"/>
      <c r="BC371" s="20"/>
      <c r="BD371" s="200"/>
      <c r="BE371" s="2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77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2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0"/>
      <c r="BE372" s="183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77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2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00"/>
      <c r="BE373" s="18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67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2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0"/>
      <c r="BC374" s="20"/>
      <c r="BD374" s="200"/>
      <c r="BE374" s="2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67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2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00"/>
      <c r="BE375" s="183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67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2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00"/>
      <c r="BE376" s="18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8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0"/>
      <c r="AJ377" s="20"/>
      <c r="AK377" s="21"/>
      <c r="AL377" s="200"/>
      <c r="AM377" s="20"/>
      <c r="AN377" s="20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00"/>
      <c r="BE377" s="23"/>
      <c r="BF377" s="20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38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182"/>
      <c r="AE378" s="21"/>
      <c r="AF378" s="21"/>
      <c r="AG378" s="21"/>
      <c r="AH378" s="20"/>
      <c r="AI378" s="20"/>
      <c r="AJ378" s="20"/>
      <c r="AK378" s="21"/>
      <c r="AL378" s="200"/>
      <c r="AM378" s="20"/>
      <c r="AN378" s="20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00"/>
      <c r="BE378" s="2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53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182"/>
      <c r="AE379" s="21"/>
      <c r="AF379" s="21"/>
      <c r="AG379" s="21"/>
      <c r="AH379" s="20"/>
      <c r="AI379" s="20"/>
      <c r="AJ379" s="20"/>
      <c r="AK379" s="21"/>
      <c r="AL379" s="200"/>
      <c r="AM379" s="20"/>
      <c r="AN379" s="20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00"/>
      <c r="BE379" s="183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408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182"/>
      <c r="AE380" s="21"/>
      <c r="AF380" s="21"/>
      <c r="AG380" s="21"/>
      <c r="AH380" s="21"/>
      <c r="AI380" s="21"/>
      <c r="AJ380" s="21"/>
      <c r="AK380" s="21"/>
      <c r="AL380" s="182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0"/>
      <c r="BE380" s="18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408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00"/>
      <c r="AE381" s="23"/>
      <c r="AF381" s="23"/>
      <c r="AG381" s="23"/>
      <c r="AH381" s="20"/>
      <c r="AI381" s="21"/>
      <c r="AJ381" s="21"/>
      <c r="AK381" s="21"/>
      <c r="AL381" s="200"/>
      <c r="AM381" s="20"/>
      <c r="AN381" s="20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00"/>
      <c r="BE381" s="18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408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0"/>
      <c r="BC382" s="20"/>
      <c r="BD382" s="200"/>
      <c r="BE382" s="2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59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00"/>
      <c r="BE383" s="18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59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00"/>
      <c r="BE384" s="18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41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00"/>
      <c r="BE385" s="183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408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00"/>
      <c r="AE386" s="23"/>
      <c r="AF386" s="23"/>
      <c r="AG386" s="23"/>
      <c r="AH386" s="23"/>
      <c r="AI386" s="21"/>
      <c r="AJ386" s="21"/>
      <c r="AK386" s="21"/>
      <c r="AL386" s="200"/>
      <c r="AM386" s="20"/>
      <c r="AN386" s="20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00"/>
      <c r="BE386" s="2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63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00"/>
      <c r="AE387" s="23"/>
      <c r="AF387" s="23"/>
      <c r="AG387" s="23"/>
      <c r="AH387" s="23"/>
      <c r="AI387" s="21"/>
      <c r="AJ387" s="21"/>
      <c r="AK387" s="21"/>
      <c r="AL387" s="200"/>
      <c r="AM387" s="20"/>
      <c r="AN387" s="20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00"/>
      <c r="BE387" s="20"/>
      <c r="BF387" s="20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409.6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0"/>
      <c r="AI388" s="23"/>
      <c r="AJ388" s="23"/>
      <c r="AK388" s="21"/>
      <c r="AL388" s="200"/>
      <c r="AM388" s="23"/>
      <c r="AN388" s="23"/>
      <c r="AO388" s="21"/>
      <c r="AP388" s="21"/>
      <c r="AQ388" s="21"/>
      <c r="AR388" s="21"/>
      <c r="AS388" s="21"/>
      <c r="AT388" s="200"/>
      <c r="AU388" s="23"/>
      <c r="AV388" s="21"/>
      <c r="AW388" s="21"/>
      <c r="AX388" s="21"/>
      <c r="AY388" s="21"/>
      <c r="AZ388" s="21"/>
      <c r="BA388" s="21"/>
      <c r="BB388" s="21"/>
      <c r="BC388" s="21"/>
      <c r="BD388" s="200"/>
      <c r="BE388" s="20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32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00"/>
      <c r="BE389" s="20"/>
      <c r="BF389" s="20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32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00"/>
      <c r="BE390" s="20"/>
      <c r="BF390" s="20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32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00"/>
      <c r="BE391" s="20"/>
      <c r="BF391" s="20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32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00"/>
      <c r="BE392" s="20"/>
      <c r="BF392" s="20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54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00"/>
      <c r="BE393" s="23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19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00"/>
      <c r="BE394" s="20"/>
      <c r="BF394" s="20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31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00"/>
      <c r="BE395" s="23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49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00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52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00"/>
      <c r="BE397" s="23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71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00"/>
      <c r="BE398" s="20"/>
      <c r="BF398" s="20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409.6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3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00"/>
      <c r="BE399" s="23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69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2"/>
      <c r="AM400" s="21"/>
      <c r="AN400" s="21"/>
      <c r="AO400" s="21"/>
      <c r="AP400" s="21"/>
      <c r="AQ400" s="21"/>
      <c r="AR400" s="21"/>
      <c r="AS400" s="21"/>
      <c r="AT400" s="182"/>
      <c r="AU400" s="21"/>
      <c r="AV400" s="182"/>
      <c r="AW400" s="21"/>
      <c r="AX400" s="21"/>
      <c r="AY400" s="21"/>
      <c r="AZ400" s="21"/>
      <c r="BA400" s="21"/>
      <c r="BB400" s="21"/>
      <c r="BC400" s="21"/>
      <c r="BD400" s="200"/>
      <c r="BE400" s="18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34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2"/>
      <c r="AM401" s="21"/>
      <c r="AN401" s="21"/>
      <c r="AO401" s="21"/>
      <c r="AP401" s="21"/>
      <c r="AQ401" s="21"/>
      <c r="AR401" s="21"/>
      <c r="AS401" s="21"/>
      <c r="AT401" s="182"/>
      <c r="AU401" s="21"/>
      <c r="AV401" s="182"/>
      <c r="AW401" s="21"/>
      <c r="AX401" s="21"/>
      <c r="AY401" s="21"/>
      <c r="AZ401" s="21"/>
      <c r="BA401" s="21"/>
      <c r="BB401" s="21"/>
      <c r="BC401" s="21"/>
      <c r="BD401" s="200"/>
      <c r="BE401" s="23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82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2"/>
      <c r="AM402" s="21"/>
      <c r="AN402" s="21"/>
      <c r="AO402" s="21"/>
      <c r="AP402" s="21"/>
      <c r="AQ402" s="21"/>
      <c r="AR402" s="21"/>
      <c r="AS402" s="21"/>
      <c r="AT402" s="182"/>
      <c r="AU402" s="21"/>
      <c r="AV402" s="182"/>
      <c r="AW402" s="21"/>
      <c r="AX402" s="21"/>
      <c r="AY402" s="21"/>
      <c r="AZ402" s="21"/>
      <c r="BA402" s="21"/>
      <c r="BB402" s="21"/>
      <c r="BC402" s="21"/>
      <c r="BD402" s="200"/>
      <c r="BE402" s="200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57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2"/>
      <c r="AM403" s="21"/>
      <c r="AN403" s="21"/>
      <c r="AO403" s="21"/>
      <c r="AP403" s="21"/>
      <c r="AQ403" s="21"/>
      <c r="AR403" s="21"/>
      <c r="AS403" s="21"/>
      <c r="AT403" s="182"/>
      <c r="AU403" s="21"/>
      <c r="AV403" s="182"/>
      <c r="AW403" s="21"/>
      <c r="AX403" s="21"/>
      <c r="AY403" s="21"/>
      <c r="AZ403" s="21"/>
      <c r="BA403" s="21"/>
      <c r="BB403" s="20"/>
      <c r="BC403" s="20"/>
      <c r="BD403" s="200"/>
      <c r="BE403" s="23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44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2"/>
      <c r="AM404" s="21"/>
      <c r="AN404" s="21"/>
      <c r="AO404" s="21"/>
      <c r="AP404" s="21"/>
      <c r="AQ404" s="21"/>
      <c r="AR404" s="21"/>
      <c r="AS404" s="21"/>
      <c r="AT404" s="182"/>
      <c r="AU404" s="21"/>
      <c r="AV404" s="182"/>
      <c r="AW404" s="21"/>
      <c r="AX404" s="21"/>
      <c r="AY404" s="21"/>
      <c r="AZ404" s="21"/>
      <c r="BA404" s="21"/>
      <c r="BB404" s="20"/>
      <c r="BC404" s="20"/>
      <c r="BD404" s="200"/>
      <c r="BE404" s="200"/>
      <c r="BF404" s="20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52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2"/>
      <c r="AM405" s="21"/>
      <c r="AN405" s="21"/>
      <c r="AO405" s="21"/>
      <c r="AP405" s="21"/>
      <c r="AQ405" s="21"/>
      <c r="AR405" s="21"/>
      <c r="AS405" s="21"/>
      <c r="AT405" s="182"/>
      <c r="AU405" s="21"/>
      <c r="AV405" s="182"/>
      <c r="AW405" s="21"/>
      <c r="AX405" s="21"/>
      <c r="AY405" s="21"/>
      <c r="AZ405" s="21"/>
      <c r="BA405" s="21"/>
      <c r="BB405" s="21"/>
      <c r="BC405" s="21"/>
      <c r="BD405" s="200"/>
      <c r="BE405" s="23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62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2"/>
      <c r="AM406" s="21"/>
      <c r="AN406" s="21"/>
      <c r="AO406" s="21"/>
      <c r="AP406" s="21"/>
      <c r="AQ406" s="21"/>
      <c r="AR406" s="21"/>
      <c r="AS406" s="21"/>
      <c r="AT406" s="182"/>
      <c r="AU406" s="21"/>
      <c r="AV406" s="182"/>
      <c r="AW406" s="21"/>
      <c r="AX406" s="21"/>
      <c r="AY406" s="21"/>
      <c r="AZ406" s="21"/>
      <c r="BA406" s="21"/>
      <c r="BB406" s="21"/>
      <c r="BC406" s="21"/>
      <c r="BD406" s="200"/>
      <c r="BE406" s="183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54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2"/>
      <c r="AM407" s="21"/>
      <c r="AN407" s="21"/>
      <c r="AO407" s="21"/>
      <c r="AP407" s="21"/>
      <c r="AQ407" s="21"/>
      <c r="AR407" s="21"/>
      <c r="AS407" s="21"/>
      <c r="AT407" s="182"/>
      <c r="AU407" s="21"/>
      <c r="AV407" s="182"/>
      <c r="AW407" s="21"/>
      <c r="AX407" s="21"/>
      <c r="AY407" s="21"/>
      <c r="AZ407" s="21"/>
      <c r="BA407" s="21"/>
      <c r="BB407" s="21"/>
      <c r="BC407" s="21"/>
      <c r="BD407" s="200"/>
      <c r="BE407" s="23"/>
      <c r="BF407" s="20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66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2"/>
      <c r="AM408" s="21"/>
      <c r="AN408" s="21"/>
      <c r="AO408" s="21"/>
      <c r="AP408" s="21"/>
      <c r="AQ408" s="21"/>
      <c r="AR408" s="21"/>
      <c r="AS408" s="21"/>
      <c r="AT408" s="182"/>
      <c r="AU408" s="21"/>
      <c r="AV408" s="182"/>
      <c r="AW408" s="21"/>
      <c r="AX408" s="21"/>
      <c r="AY408" s="21"/>
      <c r="AZ408" s="21"/>
      <c r="BA408" s="21"/>
      <c r="BB408" s="21"/>
      <c r="BC408" s="21"/>
      <c r="BD408" s="200"/>
      <c r="BE408" s="18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81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0"/>
      <c r="T409" s="20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2"/>
      <c r="AM409" s="21"/>
      <c r="AN409" s="21"/>
      <c r="AO409" s="21"/>
      <c r="AP409" s="21"/>
      <c r="AQ409" s="21"/>
      <c r="AR409" s="21"/>
      <c r="AS409" s="21"/>
      <c r="AT409" s="182"/>
      <c r="AU409" s="21"/>
      <c r="AV409" s="182"/>
      <c r="AW409" s="21"/>
      <c r="AX409" s="21"/>
      <c r="AY409" s="21"/>
      <c r="AZ409" s="21"/>
      <c r="BA409" s="21"/>
      <c r="BB409" s="21"/>
      <c r="BC409" s="21"/>
      <c r="BD409" s="200"/>
      <c r="BE409" s="183"/>
      <c r="BF409" s="23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71" customFormat="1" ht="197.25" customHeight="1" x14ac:dyDescent="0.25">
      <c r="A410" s="17"/>
      <c r="B410" s="18"/>
      <c r="C410" s="18"/>
      <c r="D410" s="19"/>
      <c r="E410" s="19"/>
      <c r="F410" s="66"/>
      <c r="G410" s="18"/>
      <c r="H410" s="18"/>
      <c r="I410" s="18"/>
      <c r="J410" s="18"/>
      <c r="K410" s="18"/>
      <c r="L410" s="66"/>
      <c r="M410" s="66"/>
      <c r="N410" s="66"/>
      <c r="O410" s="19"/>
      <c r="P410" s="19"/>
      <c r="Q410" s="19"/>
      <c r="R410" s="19"/>
      <c r="S410" s="19"/>
      <c r="T410" s="19"/>
      <c r="U410" s="19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7"/>
      <c r="AH410" s="27"/>
      <c r="AI410" s="27"/>
      <c r="AJ410" s="27"/>
      <c r="AK410" s="27"/>
      <c r="AL410" s="27"/>
      <c r="AM410" s="27"/>
      <c r="AN410" s="27"/>
      <c r="AO410" s="27"/>
      <c r="AP410" s="27"/>
      <c r="AQ410" s="27"/>
      <c r="AR410" s="27"/>
      <c r="AS410" s="27"/>
      <c r="AT410" s="27"/>
      <c r="AU410" s="27"/>
      <c r="AV410" s="27"/>
      <c r="AW410" s="27"/>
      <c r="AX410" s="27"/>
      <c r="AY410" s="27"/>
      <c r="AZ410" s="27"/>
      <c r="BA410" s="27"/>
      <c r="BB410" s="27"/>
      <c r="BC410" s="27"/>
      <c r="BD410" s="184"/>
      <c r="BE410" s="184"/>
      <c r="BF410" s="66"/>
      <c r="BG410" s="66"/>
      <c r="BH410" s="66"/>
      <c r="BI410" s="28"/>
      <c r="BJ410" s="66"/>
      <c r="BK410" s="66"/>
      <c r="BL410" s="28"/>
      <c r="BM410" s="27"/>
      <c r="BN410" s="27"/>
      <c r="BO410" s="17"/>
      <c r="BP410" s="27"/>
      <c r="BQ410" s="27"/>
      <c r="BR410" s="28"/>
      <c r="BS410" s="28"/>
      <c r="BT410" s="17"/>
      <c r="BU410" s="70"/>
    </row>
    <row r="411" spans="1:73" s="22" customFormat="1" ht="136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3"/>
      <c r="R411" s="23"/>
      <c r="S411" s="23"/>
      <c r="T411" s="23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0"/>
      <c r="BE411" s="200"/>
      <c r="BF411" s="20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43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3"/>
      <c r="R412" s="23"/>
      <c r="S412" s="23"/>
      <c r="T412" s="23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0"/>
      <c r="BE412" s="20"/>
      <c r="BF412" s="20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43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3"/>
      <c r="R413" s="23"/>
      <c r="S413" s="23"/>
      <c r="T413" s="23"/>
      <c r="U413" s="20"/>
      <c r="V413" s="21"/>
      <c r="W413" s="21"/>
      <c r="X413" s="21"/>
      <c r="Y413" s="21"/>
      <c r="Z413" s="21"/>
      <c r="AA413" s="21"/>
      <c r="AB413" s="21"/>
      <c r="AC413" s="21"/>
      <c r="AD413" s="182"/>
      <c r="AE413" s="21"/>
      <c r="AF413" s="21"/>
      <c r="AG413" s="21"/>
      <c r="AH413" s="21"/>
      <c r="AI413" s="21"/>
      <c r="AJ413" s="21"/>
      <c r="AK413" s="21"/>
      <c r="AL413" s="182"/>
      <c r="AM413" s="21"/>
      <c r="AN413" s="21"/>
      <c r="AO413" s="21"/>
      <c r="AP413" s="21"/>
      <c r="AQ413" s="21"/>
      <c r="AR413" s="21"/>
      <c r="AS413" s="21"/>
      <c r="AT413" s="182"/>
      <c r="AU413" s="21"/>
      <c r="AV413" s="182"/>
      <c r="AW413" s="21"/>
      <c r="AX413" s="21"/>
      <c r="AY413" s="21"/>
      <c r="AZ413" s="21"/>
      <c r="BA413" s="21"/>
      <c r="BB413" s="21"/>
      <c r="BC413" s="21"/>
      <c r="BD413" s="200"/>
      <c r="BE413" s="200"/>
      <c r="BF413" s="20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79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0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182"/>
      <c r="AE414" s="21"/>
      <c r="AF414" s="21"/>
      <c r="AG414" s="21"/>
      <c r="AH414" s="20"/>
      <c r="AI414" s="29"/>
      <c r="AJ414" s="29"/>
      <c r="AK414" s="21"/>
      <c r="AL414" s="200"/>
      <c r="AM414" s="29"/>
      <c r="AN414" s="29"/>
      <c r="AO414" s="21"/>
      <c r="AP414" s="21"/>
      <c r="AQ414" s="21"/>
      <c r="AR414" s="21"/>
      <c r="AS414" s="21"/>
      <c r="AT414" s="200"/>
      <c r="AU414" s="29"/>
      <c r="AV414" s="200"/>
      <c r="AW414" s="29"/>
      <c r="AX414" s="21"/>
      <c r="AY414" s="21"/>
      <c r="AZ414" s="21"/>
      <c r="BA414" s="21"/>
      <c r="BB414" s="20"/>
      <c r="BC414" s="23"/>
      <c r="BD414" s="200"/>
      <c r="BE414" s="29"/>
      <c r="BF414" s="29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64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00"/>
      <c r="BE415" s="200"/>
      <c r="BF415" s="20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49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00"/>
      <c r="BE416" s="183"/>
      <c r="BF416" s="23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46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2"/>
      <c r="AM417" s="21"/>
      <c r="AN417" s="21"/>
      <c r="AO417" s="21"/>
      <c r="AP417" s="21"/>
      <c r="AQ417" s="21"/>
      <c r="AR417" s="21"/>
      <c r="AS417" s="21"/>
      <c r="AT417" s="182"/>
      <c r="AU417" s="21"/>
      <c r="AV417" s="182"/>
      <c r="AW417" s="21"/>
      <c r="AX417" s="21"/>
      <c r="AY417" s="21"/>
      <c r="AZ417" s="21"/>
      <c r="BA417" s="21"/>
      <c r="BB417" s="20"/>
      <c r="BC417" s="29"/>
      <c r="BD417" s="29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92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0"/>
      <c r="AE418" s="23"/>
      <c r="AF418" s="23"/>
      <c r="AG418" s="23"/>
      <c r="AH418" s="23"/>
      <c r="AI418" s="29"/>
      <c r="AJ418" s="29"/>
      <c r="AK418" s="21"/>
      <c r="AL418" s="200"/>
      <c r="AM418" s="23"/>
      <c r="AN418" s="23"/>
      <c r="AO418" s="21"/>
      <c r="AP418" s="21"/>
      <c r="AQ418" s="21"/>
      <c r="AR418" s="21"/>
      <c r="AS418" s="21"/>
      <c r="AT418" s="200"/>
      <c r="AU418" s="23"/>
      <c r="AV418" s="200"/>
      <c r="AW418" s="23"/>
      <c r="AX418" s="21"/>
      <c r="AY418" s="21"/>
      <c r="AZ418" s="21"/>
      <c r="BA418" s="21"/>
      <c r="BB418" s="20"/>
      <c r="BC418" s="23"/>
      <c r="BD418" s="200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23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182"/>
      <c r="AE419" s="21"/>
      <c r="AF419" s="21"/>
      <c r="AG419" s="21"/>
      <c r="AH419" s="20"/>
      <c r="AI419" s="29"/>
      <c r="AJ419" s="29"/>
      <c r="AK419" s="21"/>
      <c r="AL419" s="200"/>
      <c r="AM419" s="29"/>
      <c r="AN419" s="29"/>
      <c r="AO419" s="21"/>
      <c r="AP419" s="21"/>
      <c r="AQ419" s="21"/>
      <c r="AR419" s="21"/>
      <c r="AS419" s="21"/>
      <c r="AT419" s="200"/>
      <c r="AU419" s="29"/>
      <c r="AV419" s="200"/>
      <c r="AW419" s="29"/>
      <c r="AX419" s="21"/>
      <c r="AY419" s="21"/>
      <c r="AZ419" s="21"/>
      <c r="BA419" s="21"/>
      <c r="BB419" s="20"/>
      <c r="BC419" s="23"/>
      <c r="BD419" s="200"/>
      <c r="BE419" s="23"/>
      <c r="BF419" s="23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23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182"/>
      <c r="AE420" s="21"/>
      <c r="AF420" s="21"/>
      <c r="AG420" s="21"/>
      <c r="AH420" s="20"/>
      <c r="AI420" s="29"/>
      <c r="AJ420" s="29"/>
      <c r="AK420" s="21"/>
      <c r="AL420" s="200"/>
      <c r="AM420" s="29"/>
      <c r="AN420" s="29"/>
      <c r="AO420" s="21"/>
      <c r="AP420" s="21"/>
      <c r="AQ420" s="21"/>
      <c r="AR420" s="21"/>
      <c r="AS420" s="21"/>
      <c r="AT420" s="200"/>
      <c r="AU420" s="29"/>
      <c r="AV420" s="200"/>
      <c r="AW420" s="29"/>
      <c r="AX420" s="21"/>
      <c r="AY420" s="21"/>
      <c r="AZ420" s="21"/>
      <c r="BA420" s="21"/>
      <c r="BB420" s="20"/>
      <c r="BC420" s="23"/>
      <c r="BD420" s="200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408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3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182"/>
      <c r="AE421" s="21"/>
      <c r="AF421" s="21"/>
      <c r="AG421" s="21"/>
      <c r="AH421" s="20"/>
      <c r="AI421" s="29"/>
      <c r="AJ421" s="29"/>
      <c r="AK421" s="21"/>
      <c r="AL421" s="200"/>
      <c r="AM421" s="29"/>
      <c r="AN421" s="29"/>
      <c r="AO421" s="21"/>
      <c r="AP421" s="21"/>
      <c r="AQ421" s="21"/>
      <c r="AR421" s="21"/>
      <c r="AS421" s="21"/>
      <c r="AT421" s="200"/>
      <c r="AU421" s="29"/>
      <c r="AV421" s="200"/>
      <c r="AW421" s="29"/>
      <c r="AX421" s="21"/>
      <c r="AY421" s="21"/>
      <c r="AZ421" s="21"/>
      <c r="BA421" s="21"/>
      <c r="BB421" s="20"/>
      <c r="BC421" s="23"/>
      <c r="BD421" s="200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86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182"/>
      <c r="AE422" s="21"/>
      <c r="AF422" s="21"/>
      <c r="AG422" s="21"/>
      <c r="AH422" s="20"/>
      <c r="AI422" s="29"/>
      <c r="AJ422" s="29"/>
      <c r="AK422" s="21"/>
      <c r="AL422" s="200"/>
      <c r="AM422" s="29"/>
      <c r="AN422" s="29"/>
      <c r="AO422" s="21"/>
      <c r="AP422" s="21"/>
      <c r="AQ422" s="21"/>
      <c r="AR422" s="21"/>
      <c r="AS422" s="21"/>
      <c r="AT422" s="200"/>
      <c r="AU422" s="29"/>
      <c r="AV422" s="200"/>
      <c r="AW422" s="29"/>
      <c r="AX422" s="21"/>
      <c r="AY422" s="21"/>
      <c r="AZ422" s="21"/>
      <c r="BA422" s="21"/>
      <c r="BB422" s="20"/>
      <c r="BC422" s="23"/>
      <c r="BD422" s="200"/>
      <c r="BE422" s="29"/>
      <c r="BF422" s="29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409.6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0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182"/>
      <c r="AE423" s="21"/>
      <c r="AF423" s="21"/>
      <c r="AG423" s="21"/>
      <c r="AH423" s="20"/>
      <c r="AI423" s="29"/>
      <c r="AJ423" s="29"/>
      <c r="AK423" s="21"/>
      <c r="AL423" s="200"/>
      <c r="AM423" s="29"/>
      <c r="AN423" s="29"/>
      <c r="AO423" s="21"/>
      <c r="AP423" s="21"/>
      <c r="AQ423" s="21"/>
      <c r="AR423" s="21"/>
      <c r="AS423" s="21"/>
      <c r="AT423" s="200"/>
      <c r="AU423" s="29"/>
      <c r="AV423" s="200"/>
      <c r="AW423" s="29"/>
      <c r="AX423" s="21"/>
      <c r="AY423" s="21"/>
      <c r="AZ423" s="21"/>
      <c r="BA423" s="21"/>
      <c r="BB423" s="20"/>
      <c r="BC423" s="23"/>
      <c r="BD423" s="200"/>
      <c r="BE423" s="29"/>
      <c r="BF423" s="29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16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0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182"/>
      <c r="AE424" s="21"/>
      <c r="AF424" s="21"/>
      <c r="AG424" s="21"/>
      <c r="AH424" s="20"/>
      <c r="AI424" s="29"/>
      <c r="AJ424" s="29"/>
      <c r="AK424" s="21"/>
      <c r="AL424" s="200"/>
      <c r="AM424" s="29"/>
      <c r="AN424" s="29"/>
      <c r="AO424" s="21"/>
      <c r="AP424" s="21"/>
      <c r="AQ424" s="21"/>
      <c r="AR424" s="21"/>
      <c r="AS424" s="21"/>
      <c r="AT424" s="200"/>
      <c r="AU424" s="29"/>
      <c r="AV424" s="200"/>
      <c r="AW424" s="29"/>
      <c r="AX424" s="21"/>
      <c r="AY424" s="21"/>
      <c r="AZ424" s="21"/>
      <c r="BA424" s="21"/>
      <c r="BB424" s="20"/>
      <c r="BC424" s="23"/>
      <c r="BD424" s="200"/>
      <c r="BE424" s="29"/>
      <c r="BF424" s="29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54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00"/>
      <c r="AE425" s="29"/>
      <c r="AF425" s="29"/>
      <c r="AG425" s="29"/>
      <c r="AH425" s="29"/>
      <c r="AI425" s="21"/>
      <c r="AJ425" s="21"/>
      <c r="AK425" s="21"/>
      <c r="AL425" s="200"/>
      <c r="AM425" s="29"/>
      <c r="AN425" s="29"/>
      <c r="AO425" s="21"/>
      <c r="AP425" s="21"/>
      <c r="AQ425" s="21"/>
      <c r="AR425" s="21"/>
      <c r="AS425" s="21"/>
      <c r="AT425" s="200"/>
      <c r="AU425" s="29"/>
      <c r="AV425" s="200"/>
      <c r="AW425" s="29"/>
      <c r="AX425" s="21"/>
      <c r="AY425" s="21"/>
      <c r="AZ425" s="21"/>
      <c r="BA425" s="21"/>
      <c r="BB425" s="20"/>
      <c r="BC425" s="23"/>
      <c r="BD425" s="200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47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0"/>
      <c r="O426" s="23"/>
      <c r="P426" s="23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00"/>
      <c r="AE426" s="29"/>
      <c r="AF426" s="29"/>
      <c r="AG426" s="29"/>
      <c r="AH426" s="29"/>
      <c r="AI426" s="21"/>
      <c r="AJ426" s="21"/>
      <c r="AK426" s="21"/>
      <c r="AL426" s="200"/>
      <c r="AM426" s="29"/>
      <c r="AN426" s="29"/>
      <c r="AO426" s="21"/>
      <c r="AP426" s="21"/>
      <c r="AQ426" s="21"/>
      <c r="AR426" s="21"/>
      <c r="AS426" s="21"/>
      <c r="AT426" s="200"/>
      <c r="AU426" s="29"/>
      <c r="AV426" s="200"/>
      <c r="AW426" s="29"/>
      <c r="AX426" s="21"/>
      <c r="AY426" s="21"/>
      <c r="AZ426" s="21"/>
      <c r="BA426" s="21"/>
      <c r="BB426" s="20"/>
      <c r="BC426" s="23"/>
      <c r="BD426" s="200"/>
      <c r="BE426" s="29"/>
      <c r="BF426" s="29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44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3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00"/>
      <c r="AE427" s="63"/>
      <c r="AF427" s="63"/>
      <c r="AG427" s="63"/>
      <c r="AH427" s="63"/>
      <c r="AI427" s="21"/>
      <c r="AJ427" s="21"/>
      <c r="AK427" s="21"/>
      <c r="AL427" s="200"/>
      <c r="AM427" s="63"/>
      <c r="AN427" s="63"/>
      <c r="AO427" s="21"/>
      <c r="AP427" s="21"/>
      <c r="AQ427" s="21"/>
      <c r="AR427" s="21"/>
      <c r="AS427" s="21"/>
      <c r="AT427" s="200"/>
      <c r="AU427" s="29"/>
      <c r="AV427" s="200"/>
      <c r="AW427" s="23"/>
      <c r="AX427" s="21"/>
      <c r="AY427" s="21"/>
      <c r="AZ427" s="21"/>
      <c r="BA427" s="21"/>
      <c r="BB427" s="20"/>
      <c r="BC427" s="23"/>
      <c r="BD427" s="200"/>
      <c r="BE427" s="23"/>
      <c r="BF427" s="23"/>
      <c r="BG427" s="21"/>
      <c r="BH427" s="20"/>
      <c r="BI427" s="23"/>
      <c r="BJ427" s="20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44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0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00"/>
      <c r="AE428" s="63"/>
      <c r="AF428" s="63"/>
      <c r="AG428" s="63"/>
      <c r="AH428" s="63"/>
      <c r="AI428" s="21"/>
      <c r="AJ428" s="21"/>
      <c r="AK428" s="21"/>
      <c r="AL428" s="200"/>
      <c r="AM428" s="63"/>
      <c r="AN428" s="63"/>
      <c r="AO428" s="21"/>
      <c r="AP428" s="21"/>
      <c r="AQ428" s="21"/>
      <c r="AR428" s="21"/>
      <c r="AS428" s="21"/>
      <c r="AT428" s="200"/>
      <c r="AU428" s="29"/>
      <c r="AV428" s="200"/>
      <c r="AW428" s="23"/>
      <c r="AX428" s="21"/>
      <c r="AY428" s="21"/>
      <c r="AZ428" s="21"/>
      <c r="BA428" s="21"/>
      <c r="BB428" s="20"/>
      <c r="BC428" s="23"/>
      <c r="BD428" s="200"/>
      <c r="BE428" s="23"/>
      <c r="BF428" s="23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44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00"/>
      <c r="AE429" s="63"/>
      <c r="AF429" s="63"/>
      <c r="AG429" s="63"/>
      <c r="AH429" s="63"/>
      <c r="AI429" s="21"/>
      <c r="AJ429" s="21"/>
      <c r="AK429" s="21"/>
      <c r="AL429" s="200"/>
      <c r="AM429" s="63"/>
      <c r="AN429" s="63"/>
      <c r="AO429" s="21"/>
      <c r="AP429" s="21"/>
      <c r="AQ429" s="21"/>
      <c r="AR429" s="21"/>
      <c r="AS429" s="21"/>
      <c r="AT429" s="200"/>
      <c r="AU429" s="29"/>
      <c r="AV429" s="200"/>
      <c r="AW429" s="23"/>
      <c r="AX429" s="21"/>
      <c r="AY429" s="21"/>
      <c r="AZ429" s="21"/>
      <c r="BA429" s="21"/>
      <c r="BB429" s="20"/>
      <c r="BC429" s="23"/>
      <c r="BD429" s="200"/>
      <c r="BE429" s="23"/>
      <c r="BF429" s="23"/>
      <c r="BG429" s="21"/>
      <c r="BH429" s="20"/>
      <c r="BI429" s="23"/>
      <c r="BJ429" s="23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44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00"/>
      <c r="AE430" s="63"/>
      <c r="AF430" s="63"/>
      <c r="AG430" s="63"/>
      <c r="AH430" s="63"/>
      <c r="AI430" s="21"/>
      <c r="AJ430" s="21"/>
      <c r="AK430" s="21"/>
      <c r="AL430" s="200"/>
      <c r="AM430" s="63"/>
      <c r="AN430" s="63"/>
      <c r="AO430" s="21"/>
      <c r="AP430" s="21"/>
      <c r="AQ430" s="21"/>
      <c r="AR430" s="21"/>
      <c r="AS430" s="21"/>
      <c r="AT430" s="200"/>
      <c r="AU430" s="29"/>
      <c r="AV430" s="200"/>
      <c r="AW430" s="23"/>
      <c r="AX430" s="21"/>
      <c r="AY430" s="21"/>
      <c r="AZ430" s="21"/>
      <c r="BA430" s="21"/>
      <c r="BB430" s="20"/>
      <c r="BC430" s="23"/>
      <c r="BD430" s="200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408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0"/>
      <c r="R431" s="20"/>
      <c r="S431" s="20"/>
      <c r="T431" s="20"/>
      <c r="U431" s="23"/>
      <c r="V431" s="21"/>
      <c r="W431" s="21"/>
      <c r="X431" s="21"/>
      <c r="Y431" s="21"/>
      <c r="Z431" s="21"/>
      <c r="AA431" s="21"/>
      <c r="AB431" s="21"/>
      <c r="AC431" s="21"/>
      <c r="AD431" s="200"/>
      <c r="AE431" s="63"/>
      <c r="AF431" s="63"/>
      <c r="AG431" s="63"/>
      <c r="AH431" s="63"/>
      <c r="AI431" s="21"/>
      <c r="AJ431" s="21"/>
      <c r="AK431" s="21"/>
      <c r="AL431" s="200"/>
      <c r="AM431" s="63"/>
      <c r="AN431" s="63"/>
      <c r="AO431" s="21"/>
      <c r="AP431" s="21"/>
      <c r="AQ431" s="21"/>
      <c r="AR431" s="21"/>
      <c r="AS431" s="21"/>
      <c r="AT431" s="200"/>
      <c r="AU431" s="29"/>
      <c r="AV431" s="200"/>
      <c r="AW431" s="23"/>
      <c r="AX431" s="21"/>
      <c r="AY431" s="21"/>
      <c r="AZ431" s="21"/>
      <c r="BA431" s="21"/>
      <c r="BB431" s="20"/>
      <c r="BC431" s="23"/>
      <c r="BD431" s="200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46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00"/>
      <c r="AE432" s="63"/>
      <c r="AF432" s="63"/>
      <c r="AG432" s="63"/>
      <c r="AH432" s="63"/>
      <c r="AI432" s="21"/>
      <c r="AJ432" s="21"/>
      <c r="AK432" s="21"/>
      <c r="AL432" s="200"/>
      <c r="AM432" s="63"/>
      <c r="AN432" s="63"/>
      <c r="AO432" s="21"/>
      <c r="AP432" s="21"/>
      <c r="AQ432" s="21"/>
      <c r="AR432" s="21"/>
      <c r="AS432" s="21"/>
      <c r="AT432" s="200"/>
      <c r="AU432" s="29"/>
      <c r="AV432" s="200"/>
      <c r="AW432" s="23"/>
      <c r="AX432" s="21"/>
      <c r="AY432" s="21"/>
      <c r="AZ432" s="21"/>
      <c r="BA432" s="21"/>
      <c r="BB432" s="20"/>
      <c r="BC432" s="23"/>
      <c r="BD432" s="200"/>
      <c r="BE432" s="23"/>
      <c r="BF432" s="20"/>
      <c r="BG432" s="21"/>
      <c r="BH432" s="20"/>
      <c r="BI432" s="23"/>
      <c r="BJ432" s="23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58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00"/>
      <c r="AE433" s="63"/>
      <c r="AF433" s="63"/>
      <c r="AG433" s="63"/>
      <c r="AH433" s="20"/>
      <c r="AI433" s="21"/>
      <c r="AJ433" s="21"/>
      <c r="AK433" s="21"/>
      <c r="AL433" s="200"/>
      <c r="AM433" s="63"/>
      <c r="AN433" s="20"/>
      <c r="AO433" s="21"/>
      <c r="AP433" s="21"/>
      <c r="AQ433" s="21"/>
      <c r="AR433" s="21"/>
      <c r="AS433" s="21"/>
      <c r="AT433" s="200"/>
      <c r="AU433" s="23"/>
      <c r="AV433" s="200"/>
      <c r="AW433" s="23"/>
      <c r="AX433" s="21"/>
      <c r="AY433" s="21"/>
      <c r="AZ433" s="21"/>
      <c r="BA433" s="21"/>
      <c r="BB433" s="20"/>
      <c r="BC433" s="23"/>
      <c r="BD433" s="200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01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00"/>
      <c r="AE434" s="63"/>
      <c r="AF434" s="63"/>
      <c r="AG434" s="63"/>
      <c r="AH434" s="20"/>
      <c r="AI434" s="21"/>
      <c r="AJ434" s="21"/>
      <c r="AK434" s="21"/>
      <c r="AL434" s="200"/>
      <c r="AM434" s="63"/>
      <c r="AN434" s="20"/>
      <c r="AO434" s="21"/>
      <c r="AP434" s="21"/>
      <c r="AQ434" s="21"/>
      <c r="AR434" s="21"/>
      <c r="AS434" s="21"/>
      <c r="AT434" s="200"/>
      <c r="AU434" s="23"/>
      <c r="AV434" s="200"/>
      <c r="AW434" s="23"/>
      <c r="AX434" s="21"/>
      <c r="AY434" s="21"/>
      <c r="AZ434" s="21"/>
      <c r="BA434" s="21"/>
      <c r="BB434" s="20"/>
      <c r="BC434" s="23"/>
      <c r="BD434" s="200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91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00"/>
      <c r="AE435" s="63"/>
      <c r="AF435" s="63"/>
      <c r="AG435" s="63"/>
      <c r="AH435" s="20"/>
      <c r="AI435" s="21"/>
      <c r="AJ435" s="21"/>
      <c r="AK435" s="21"/>
      <c r="AL435" s="200"/>
      <c r="AM435" s="63"/>
      <c r="AN435" s="20"/>
      <c r="AO435" s="21"/>
      <c r="AP435" s="21"/>
      <c r="AQ435" s="21"/>
      <c r="AR435" s="21"/>
      <c r="AS435" s="21"/>
      <c r="AT435" s="200"/>
      <c r="AU435" s="23"/>
      <c r="AV435" s="200"/>
      <c r="AW435" s="23"/>
      <c r="AX435" s="21"/>
      <c r="AY435" s="21"/>
      <c r="AZ435" s="21"/>
      <c r="BA435" s="21"/>
      <c r="BB435" s="20"/>
      <c r="BC435" s="23"/>
      <c r="BD435" s="200"/>
      <c r="BE435" s="23"/>
      <c r="BF435" s="23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91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0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00"/>
      <c r="AE436" s="63"/>
      <c r="AF436" s="63"/>
      <c r="AG436" s="63"/>
      <c r="AH436" s="20"/>
      <c r="AI436" s="21"/>
      <c r="AJ436" s="21"/>
      <c r="AK436" s="21"/>
      <c r="AL436" s="200"/>
      <c r="AM436" s="63"/>
      <c r="AN436" s="20"/>
      <c r="AO436" s="21"/>
      <c r="AP436" s="21"/>
      <c r="AQ436" s="21"/>
      <c r="AR436" s="21"/>
      <c r="AS436" s="21"/>
      <c r="AT436" s="200"/>
      <c r="AU436" s="23"/>
      <c r="AV436" s="200"/>
      <c r="AW436" s="23"/>
      <c r="AX436" s="21"/>
      <c r="AY436" s="21"/>
      <c r="AZ436" s="21"/>
      <c r="BA436" s="21"/>
      <c r="BB436" s="20"/>
      <c r="BC436" s="23"/>
      <c r="BD436" s="200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47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0"/>
      <c r="O437" s="23"/>
      <c r="P437" s="23"/>
      <c r="Q437" s="23"/>
      <c r="R437" s="23"/>
      <c r="S437" s="23"/>
      <c r="T437" s="23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2"/>
      <c r="AM437" s="21"/>
      <c r="AN437" s="21"/>
      <c r="AO437" s="21"/>
      <c r="AP437" s="21"/>
      <c r="AQ437" s="21"/>
      <c r="AR437" s="21"/>
      <c r="AS437" s="21"/>
      <c r="AT437" s="182"/>
      <c r="AU437" s="21"/>
      <c r="AV437" s="182"/>
      <c r="AW437" s="21"/>
      <c r="AX437" s="21"/>
      <c r="AY437" s="21"/>
      <c r="AZ437" s="21"/>
      <c r="BA437" s="21"/>
      <c r="BB437" s="20"/>
      <c r="BC437" s="23"/>
      <c r="BD437" s="200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71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0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2"/>
      <c r="AM438" s="21"/>
      <c r="AN438" s="21"/>
      <c r="AO438" s="21"/>
      <c r="AP438" s="21"/>
      <c r="AQ438" s="21"/>
      <c r="AR438" s="21"/>
      <c r="AS438" s="21"/>
      <c r="AT438" s="182"/>
      <c r="AU438" s="21"/>
      <c r="AV438" s="182"/>
      <c r="AW438" s="21"/>
      <c r="AX438" s="21"/>
      <c r="AY438" s="21"/>
      <c r="AZ438" s="21"/>
      <c r="BA438" s="21"/>
      <c r="BB438" s="20"/>
      <c r="BC438" s="23"/>
      <c r="BD438" s="200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61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0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2"/>
      <c r="AM439" s="21"/>
      <c r="AN439" s="21"/>
      <c r="AO439" s="21"/>
      <c r="AP439" s="21"/>
      <c r="AQ439" s="21"/>
      <c r="AR439" s="21"/>
      <c r="AS439" s="21"/>
      <c r="AT439" s="182"/>
      <c r="AU439" s="21"/>
      <c r="AV439" s="182"/>
      <c r="AW439" s="21"/>
      <c r="AX439" s="21"/>
      <c r="AY439" s="21"/>
      <c r="AZ439" s="21"/>
      <c r="BA439" s="21"/>
      <c r="BB439" s="20"/>
      <c r="BC439" s="23"/>
      <c r="BD439" s="200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04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2"/>
      <c r="AM440" s="21"/>
      <c r="AN440" s="21"/>
      <c r="AO440" s="21"/>
      <c r="AP440" s="21"/>
      <c r="AQ440" s="21"/>
      <c r="AR440" s="21"/>
      <c r="AS440" s="21"/>
      <c r="AT440" s="182"/>
      <c r="AU440" s="21"/>
      <c r="AV440" s="182"/>
      <c r="AW440" s="21"/>
      <c r="AX440" s="21"/>
      <c r="AY440" s="21"/>
      <c r="AZ440" s="21"/>
      <c r="BA440" s="21"/>
      <c r="BB440" s="20"/>
      <c r="BC440" s="23"/>
      <c r="BD440" s="200"/>
      <c r="BE440" s="20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04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2"/>
      <c r="AM441" s="21"/>
      <c r="AN441" s="21"/>
      <c r="AO441" s="21"/>
      <c r="AP441" s="21"/>
      <c r="AQ441" s="21"/>
      <c r="AR441" s="21"/>
      <c r="AS441" s="21"/>
      <c r="AT441" s="182"/>
      <c r="AU441" s="21"/>
      <c r="AV441" s="182"/>
      <c r="AW441" s="21"/>
      <c r="AX441" s="21"/>
      <c r="AY441" s="21"/>
      <c r="AZ441" s="21"/>
      <c r="BA441" s="21"/>
      <c r="BB441" s="20"/>
      <c r="BC441" s="23"/>
      <c r="BD441" s="200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04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0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2"/>
      <c r="AM442" s="21"/>
      <c r="AN442" s="21"/>
      <c r="AO442" s="21"/>
      <c r="AP442" s="21"/>
      <c r="AQ442" s="21"/>
      <c r="AR442" s="21"/>
      <c r="AS442" s="21"/>
      <c r="AT442" s="182"/>
      <c r="AU442" s="21"/>
      <c r="AV442" s="182"/>
      <c r="AW442" s="21"/>
      <c r="AX442" s="21"/>
      <c r="AY442" s="21"/>
      <c r="AZ442" s="21"/>
      <c r="BA442" s="21"/>
      <c r="BB442" s="20"/>
      <c r="BC442" s="23"/>
      <c r="BD442" s="200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83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2"/>
      <c r="AM443" s="21"/>
      <c r="AN443" s="21"/>
      <c r="AO443" s="21"/>
      <c r="AP443" s="21"/>
      <c r="AQ443" s="21"/>
      <c r="AR443" s="21"/>
      <c r="AS443" s="21"/>
      <c r="AT443" s="182"/>
      <c r="AU443" s="21"/>
      <c r="AV443" s="182"/>
      <c r="AW443" s="21"/>
      <c r="AX443" s="21"/>
      <c r="AY443" s="21"/>
      <c r="AZ443" s="21"/>
      <c r="BA443" s="21"/>
      <c r="BB443" s="20"/>
      <c r="BC443" s="23"/>
      <c r="BD443" s="200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409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3"/>
      <c r="AJ444" s="23"/>
      <c r="AK444" s="21"/>
      <c r="AL444" s="200"/>
      <c r="AM444" s="23"/>
      <c r="AN444" s="23"/>
      <c r="AO444" s="21"/>
      <c r="AP444" s="21"/>
      <c r="AQ444" s="21"/>
      <c r="AR444" s="21"/>
      <c r="AS444" s="21"/>
      <c r="AT444" s="200"/>
      <c r="AU444" s="23"/>
      <c r="AV444" s="200"/>
      <c r="AW444" s="23"/>
      <c r="AX444" s="21"/>
      <c r="AY444" s="21"/>
      <c r="AZ444" s="21"/>
      <c r="BA444" s="21"/>
      <c r="BB444" s="20"/>
      <c r="BC444" s="23"/>
      <c r="BD444" s="200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14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2"/>
      <c r="AM445" s="21"/>
      <c r="AN445" s="21"/>
      <c r="AO445" s="21"/>
      <c r="AP445" s="21"/>
      <c r="AQ445" s="21"/>
      <c r="AR445" s="21"/>
      <c r="AS445" s="21"/>
      <c r="AT445" s="182"/>
      <c r="AU445" s="21"/>
      <c r="AV445" s="182"/>
      <c r="AW445" s="21"/>
      <c r="AX445" s="21"/>
      <c r="AY445" s="21"/>
      <c r="AZ445" s="21"/>
      <c r="BA445" s="21"/>
      <c r="BB445" s="20"/>
      <c r="BC445" s="23"/>
      <c r="BD445" s="200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14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0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2"/>
      <c r="AM446" s="21"/>
      <c r="AN446" s="21"/>
      <c r="AO446" s="21"/>
      <c r="AP446" s="21"/>
      <c r="AQ446" s="21"/>
      <c r="AR446" s="21"/>
      <c r="AS446" s="21"/>
      <c r="AT446" s="182"/>
      <c r="AU446" s="21"/>
      <c r="AV446" s="182"/>
      <c r="AW446" s="21"/>
      <c r="AX446" s="21"/>
      <c r="AY446" s="21"/>
      <c r="AZ446" s="21"/>
      <c r="BA446" s="21"/>
      <c r="BB446" s="20"/>
      <c r="BC446" s="23"/>
      <c r="BD446" s="200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14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0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2"/>
      <c r="AM447" s="21"/>
      <c r="AN447" s="21"/>
      <c r="AO447" s="21"/>
      <c r="AP447" s="21"/>
      <c r="AQ447" s="21"/>
      <c r="AR447" s="21"/>
      <c r="AS447" s="21"/>
      <c r="AT447" s="182"/>
      <c r="AU447" s="21"/>
      <c r="AV447" s="182"/>
      <c r="AW447" s="21"/>
      <c r="AX447" s="21"/>
      <c r="AY447" s="21"/>
      <c r="AZ447" s="21"/>
      <c r="BA447" s="21"/>
      <c r="BB447" s="20"/>
      <c r="BC447" s="23"/>
      <c r="BD447" s="200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14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0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2"/>
      <c r="AM448" s="21"/>
      <c r="AN448" s="21"/>
      <c r="AO448" s="21"/>
      <c r="AP448" s="21"/>
      <c r="AQ448" s="21"/>
      <c r="AR448" s="21"/>
      <c r="AS448" s="21"/>
      <c r="AT448" s="182"/>
      <c r="AU448" s="21"/>
      <c r="AV448" s="182"/>
      <c r="AW448" s="21"/>
      <c r="AX448" s="21"/>
      <c r="AY448" s="21"/>
      <c r="AZ448" s="21"/>
      <c r="BA448" s="21"/>
      <c r="BB448" s="20"/>
      <c r="BC448" s="23"/>
      <c r="BD448" s="200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14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0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2"/>
      <c r="AM449" s="21"/>
      <c r="AN449" s="21"/>
      <c r="AO449" s="21"/>
      <c r="AP449" s="21"/>
      <c r="AQ449" s="21"/>
      <c r="AR449" s="21"/>
      <c r="AS449" s="21"/>
      <c r="AT449" s="182"/>
      <c r="AU449" s="21"/>
      <c r="AV449" s="182"/>
      <c r="AW449" s="21"/>
      <c r="AX449" s="21"/>
      <c r="AY449" s="21"/>
      <c r="AZ449" s="21"/>
      <c r="BA449" s="21"/>
      <c r="BB449" s="20"/>
      <c r="BC449" s="23"/>
      <c r="BD449" s="200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04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2"/>
      <c r="AM450" s="21"/>
      <c r="AN450" s="21"/>
      <c r="AO450" s="21"/>
      <c r="AP450" s="21"/>
      <c r="AQ450" s="21"/>
      <c r="AR450" s="21"/>
      <c r="AS450" s="21"/>
      <c r="AT450" s="182"/>
      <c r="AU450" s="21"/>
      <c r="AV450" s="182"/>
      <c r="AW450" s="21"/>
      <c r="AX450" s="21"/>
      <c r="AY450" s="21"/>
      <c r="AZ450" s="21"/>
      <c r="BA450" s="21"/>
      <c r="BB450" s="20"/>
      <c r="BC450" s="23"/>
      <c r="BD450" s="200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04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0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2"/>
      <c r="AM451" s="21"/>
      <c r="AN451" s="21"/>
      <c r="AO451" s="21"/>
      <c r="AP451" s="21"/>
      <c r="AQ451" s="21"/>
      <c r="AR451" s="21"/>
      <c r="AS451" s="21"/>
      <c r="AT451" s="182"/>
      <c r="AU451" s="21"/>
      <c r="AV451" s="182"/>
      <c r="AW451" s="21"/>
      <c r="AX451" s="21"/>
      <c r="AY451" s="21"/>
      <c r="AZ451" s="21"/>
      <c r="BA451" s="21"/>
      <c r="BB451" s="20"/>
      <c r="BC451" s="23"/>
      <c r="BD451" s="200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16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0"/>
      <c r="AK452" s="63"/>
      <c r="AL452" s="182"/>
      <c r="AM452" s="21"/>
      <c r="AN452" s="21"/>
      <c r="AO452" s="21"/>
      <c r="AP452" s="21"/>
      <c r="AQ452" s="21"/>
      <c r="AR452" s="21"/>
      <c r="AS452" s="21"/>
      <c r="AT452" s="182"/>
      <c r="AU452" s="21"/>
      <c r="AV452" s="182"/>
      <c r="AW452" s="21"/>
      <c r="AX452" s="21"/>
      <c r="AY452" s="21"/>
      <c r="AZ452" s="21"/>
      <c r="BA452" s="21"/>
      <c r="BB452" s="20"/>
      <c r="BC452" s="63"/>
      <c r="BD452" s="200"/>
      <c r="BE452" s="6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58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63"/>
      <c r="P453" s="63"/>
      <c r="Q453" s="63"/>
      <c r="R453" s="63"/>
      <c r="S453" s="63"/>
      <c r="T453" s="63"/>
      <c r="U453" s="6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2"/>
      <c r="AM453" s="21"/>
      <c r="AN453" s="21"/>
      <c r="AO453" s="21"/>
      <c r="AP453" s="21"/>
      <c r="AQ453" s="21"/>
      <c r="AR453" s="21"/>
      <c r="AS453" s="21"/>
      <c r="AT453" s="182"/>
      <c r="AU453" s="21"/>
      <c r="AV453" s="182"/>
      <c r="AW453" s="21"/>
      <c r="AX453" s="21"/>
      <c r="AY453" s="21"/>
      <c r="AZ453" s="21"/>
      <c r="BA453" s="21"/>
      <c r="BB453" s="20"/>
      <c r="BC453" s="23"/>
      <c r="BD453" s="200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41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63"/>
      <c r="P454" s="63"/>
      <c r="Q454" s="63"/>
      <c r="R454" s="63"/>
      <c r="S454" s="63"/>
      <c r="T454" s="63"/>
      <c r="U454" s="6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2"/>
      <c r="AM454" s="21"/>
      <c r="AN454" s="21"/>
      <c r="AO454" s="21"/>
      <c r="AP454" s="21"/>
      <c r="AQ454" s="21"/>
      <c r="AR454" s="21"/>
      <c r="AS454" s="21"/>
      <c r="AT454" s="182"/>
      <c r="AU454" s="21"/>
      <c r="AV454" s="182"/>
      <c r="AW454" s="21"/>
      <c r="AX454" s="21"/>
      <c r="AY454" s="21"/>
      <c r="AZ454" s="21"/>
      <c r="BA454" s="21"/>
      <c r="BB454" s="20"/>
      <c r="BC454" s="23"/>
      <c r="BD454" s="200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56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0"/>
      <c r="AI455" s="23"/>
      <c r="AJ455" s="23"/>
      <c r="AK455" s="21"/>
      <c r="AL455" s="200"/>
      <c r="AM455" s="23"/>
      <c r="AN455" s="23"/>
      <c r="AO455" s="21"/>
      <c r="AP455" s="21"/>
      <c r="AQ455" s="21"/>
      <c r="AR455" s="21"/>
      <c r="AS455" s="21"/>
      <c r="AT455" s="200"/>
      <c r="AU455" s="29"/>
      <c r="AV455" s="200"/>
      <c r="AW455" s="23"/>
      <c r="AX455" s="21"/>
      <c r="AY455" s="21"/>
      <c r="AZ455" s="21"/>
      <c r="BA455" s="21"/>
      <c r="BB455" s="20"/>
      <c r="BC455" s="23"/>
      <c r="BD455" s="200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53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3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0"/>
      <c r="AI456" s="23"/>
      <c r="AJ456" s="23"/>
      <c r="AK456" s="21"/>
      <c r="AL456" s="200"/>
      <c r="AM456" s="23"/>
      <c r="AN456" s="23"/>
      <c r="AO456" s="21"/>
      <c r="AP456" s="21"/>
      <c r="AQ456" s="21"/>
      <c r="AR456" s="21"/>
      <c r="AS456" s="21"/>
      <c r="AT456" s="200"/>
      <c r="AU456" s="29"/>
      <c r="AV456" s="200"/>
      <c r="AW456" s="23"/>
      <c r="AX456" s="21"/>
      <c r="AY456" s="21"/>
      <c r="AZ456" s="21"/>
      <c r="BA456" s="21"/>
      <c r="BB456" s="20"/>
      <c r="BC456" s="23"/>
      <c r="BD456" s="200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64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0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0"/>
      <c r="AI457" s="23"/>
      <c r="AJ457" s="23"/>
      <c r="AK457" s="21"/>
      <c r="AL457" s="200"/>
      <c r="AM457" s="23"/>
      <c r="AN457" s="23"/>
      <c r="AO457" s="21"/>
      <c r="AP457" s="21"/>
      <c r="AQ457" s="21"/>
      <c r="AR457" s="21"/>
      <c r="AS457" s="21"/>
      <c r="AT457" s="200"/>
      <c r="AU457" s="29"/>
      <c r="AV457" s="200"/>
      <c r="AW457" s="23"/>
      <c r="AX457" s="21"/>
      <c r="AY457" s="21"/>
      <c r="AZ457" s="21"/>
      <c r="BA457" s="21"/>
      <c r="BB457" s="20"/>
      <c r="BC457" s="23"/>
      <c r="BD457" s="200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389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9"/>
      <c r="AJ458" s="29"/>
      <c r="AK458" s="21"/>
      <c r="AL458" s="200"/>
      <c r="AM458" s="29"/>
      <c r="AN458" s="29"/>
      <c r="AO458" s="21"/>
      <c r="AP458" s="21"/>
      <c r="AQ458" s="21"/>
      <c r="AR458" s="21"/>
      <c r="AS458" s="21"/>
      <c r="AT458" s="200"/>
      <c r="AU458" s="29"/>
      <c r="AV458" s="200"/>
      <c r="AW458" s="29"/>
      <c r="AX458" s="21"/>
      <c r="AY458" s="21"/>
      <c r="AZ458" s="21"/>
      <c r="BA458" s="21"/>
      <c r="BB458" s="20"/>
      <c r="BC458" s="23"/>
      <c r="BD458" s="200"/>
      <c r="BE458" s="29"/>
      <c r="BF458" s="29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21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0"/>
      <c r="AI459" s="23"/>
      <c r="AJ459" s="23"/>
      <c r="AK459" s="21"/>
      <c r="AL459" s="200"/>
      <c r="AM459" s="23"/>
      <c r="AN459" s="23"/>
      <c r="AO459" s="21"/>
      <c r="AP459" s="21"/>
      <c r="AQ459" s="21"/>
      <c r="AR459" s="21"/>
      <c r="AS459" s="21"/>
      <c r="AT459" s="200"/>
      <c r="AU459" s="23"/>
      <c r="AV459" s="200"/>
      <c r="AW459" s="23"/>
      <c r="AX459" s="21"/>
      <c r="AY459" s="21"/>
      <c r="AZ459" s="21"/>
      <c r="BA459" s="21"/>
      <c r="BB459" s="20"/>
      <c r="BC459" s="23"/>
      <c r="BD459" s="200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21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3"/>
      <c r="AJ460" s="23"/>
      <c r="AK460" s="21"/>
      <c r="AL460" s="200"/>
      <c r="AM460" s="23"/>
      <c r="AN460" s="23"/>
      <c r="AO460" s="21"/>
      <c r="AP460" s="21"/>
      <c r="AQ460" s="21"/>
      <c r="AR460" s="21"/>
      <c r="AS460" s="21"/>
      <c r="AT460" s="200"/>
      <c r="AU460" s="23"/>
      <c r="AV460" s="200"/>
      <c r="AW460" s="23"/>
      <c r="AX460" s="21"/>
      <c r="AY460" s="21"/>
      <c r="AZ460" s="21"/>
      <c r="BA460" s="21"/>
      <c r="BB460" s="20"/>
      <c r="BC460" s="23"/>
      <c r="BD460" s="200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21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0"/>
      <c r="AI461" s="23"/>
      <c r="AJ461" s="23"/>
      <c r="AK461" s="21"/>
      <c r="AL461" s="200"/>
      <c r="AM461" s="23"/>
      <c r="AN461" s="23"/>
      <c r="AO461" s="21"/>
      <c r="AP461" s="21"/>
      <c r="AQ461" s="21"/>
      <c r="AR461" s="21"/>
      <c r="AS461" s="21"/>
      <c r="AT461" s="200"/>
      <c r="AU461" s="23"/>
      <c r="AV461" s="200"/>
      <c r="AW461" s="23"/>
      <c r="AX461" s="21"/>
      <c r="AY461" s="21"/>
      <c r="AZ461" s="21"/>
      <c r="BA461" s="21"/>
      <c r="BB461" s="20"/>
      <c r="BC461" s="23"/>
      <c r="BD461" s="200"/>
      <c r="BE461" s="23"/>
      <c r="BF461" s="2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21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0"/>
      <c r="AI462" s="23"/>
      <c r="AJ462" s="23"/>
      <c r="AK462" s="21"/>
      <c r="AL462" s="200"/>
      <c r="AM462" s="23"/>
      <c r="AN462" s="23"/>
      <c r="AO462" s="21"/>
      <c r="AP462" s="21"/>
      <c r="AQ462" s="21"/>
      <c r="AR462" s="21"/>
      <c r="AS462" s="21"/>
      <c r="AT462" s="200"/>
      <c r="AU462" s="23"/>
      <c r="AV462" s="200"/>
      <c r="AW462" s="23"/>
      <c r="AX462" s="21"/>
      <c r="AY462" s="21"/>
      <c r="AZ462" s="21"/>
      <c r="BA462" s="21"/>
      <c r="BB462" s="20"/>
      <c r="BC462" s="23"/>
      <c r="BD462" s="200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21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0"/>
      <c r="AI463" s="23"/>
      <c r="AJ463" s="23"/>
      <c r="AK463" s="21"/>
      <c r="AL463" s="200"/>
      <c r="AM463" s="23"/>
      <c r="AN463" s="23"/>
      <c r="AO463" s="21"/>
      <c r="AP463" s="21"/>
      <c r="AQ463" s="21"/>
      <c r="AR463" s="21"/>
      <c r="AS463" s="21"/>
      <c r="AT463" s="200"/>
      <c r="AU463" s="23"/>
      <c r="AV463" s="200"/>
      <c r="AW463" s="23"/>
      <c r="AX463" s="21"/>
      <c r="AY463" s="21"/>
      <c r="AZ463" s="21"/>
      <c r="BA463" s="21"/>
      <c r="BB463" s="20"/>
      <c r="BC463" s="23"/>
      <c r="BD463" s="200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409.6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0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2"/>
      <c r="AM464" s="21"/>
      <c r="AN464" s="21"/>
      <c r="AO464" s="21"/>
      <c r="AP464" s="21"/>
      <c r="AQ464" s="21"/>
      <c r="AR464" s="21"/>
      <c r="AS464" s="21"/>
      <c r="AT464" s="182"/>
      <c r="AU464" s="21"/>
      <c r="AV464" s="182"/>
      <c r="AW464" s="21"/>
      <c r="AX464" s="21"/>
      <c r="AY464" s="21"/>
      <c r="AZ464" s="21"/>
      <c r="BA464" s="21"/>
      <c r="BB464" s="20"/>
      <c r="BC464" s="23"/>
      <c r="BD464" s="200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409.6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0"/>
      <c r="O465" s="63"/>
      <c r="P465" s="63"/>
      <c r="Q465" s="63"/>
      <c r="R465" s="63"/>
      <c r="S465" s="63"/>
      <c r="T465" s="63"/>
      <c r="U465" s="6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2"/>
      <c r="AM465" s="21"/>
      <c r="AN465" s="21"/>
      <c r="AO465" s="21"/>
      <c r="AP465" s="21"/>
      <c r="AQ465" s="21"/>
      <c r="AR465" s="21"/>
      <c r="AS465" s="21"/>
      <c r="AT465" s="182"/>
      <c r="AU465" s="21"/>
      <c r="AV465" s="182"/>
      <c r="AW465" s="21"/>
      <c r="AX465" s="21"/>
      <c r="AY465" s="21"/>
      <c r="AZ465" s="21"/>
      <c r="BA465" s="21"/>
      <c r="BB465" s="20"/>
      <c r="BC465" s="23"/>
      <c r="BD465" s="200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9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2"/>
      <c r="AM466" s="21"/>
      <c r="AN466" s="21"/>
      <c r="AO466" s="21"/>
      <c r="AP466" s="21"/>
      <c r="AQ466" s="21"/>
      <c r="AR466" s="21"/>
      <c r="AS466" s="21"/>
      <c r="AT466" s="182"/>
      <c r="AU466" s="21"/>
      <c r="AV466" s="182"/>
      <c r="AW466" s="21"/>
      <c r="AX466" s="21"/>
      <c r="AY466" s="21"/>
      <c r="AZ466" s="21"/>
      <c r="BA466" s="21"/>
      <c r="BB466" s="20"/>
      <c r="BC466" s="23"/>
      <c r="BD466" s="200"/>
      <c r="BE466" s="29"/>
      <c r="BF466" s="29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409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00"/>
      <c r="BE467" s="20"/>
      <c r="BF467" s="20"/>
      <c r="BG467" s="20"/>
      <c r="BH467" s="20"/>
      <c r="BI467" s="23"/>
      <c r="BJ467" s="20"/>
      <c r="BK467" s="20"/>
      <c r="BL467" s="23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7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00"/>
      <c r="BE468" s="200"/>
      <c r="BF468" s="20"/>
      <c r="BG468" s="20"/>
      <c r="BH468" s="20"/>
      <c r="BI468" s="23"/>
      <c r="BJ468" s="20"/>
      <c r="BK468" s="20"/>
      <c r="BL468" s="23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51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0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0"/>
      <c r="AI469" s="23"/>
      <c r="AJ469" s="23"/>
      <c r="AK469" s="21"/>
      <c r="AL469" s="200"/>
      <c r="AM469" s="23"/>
      <c r="AN469" s="23"/>
      <c r="AO469" s="21"/>
      <c r="AP469" s="21"/>
      <c r="AQ469" s="21"/>
      <c r="AR469" s="21"/>
      <c r="AS469" s="21"/>
      <c r="AT469" s="200"/>
      <c r="AU469" s="23"/>
      <c r="AV469" s="200"/>
      <c r="AW469" s="23"/>
      <c r="AX469" s="21"/>
      <c r="AY469" s="21"/>
      <c r="AZ469" s="21"/>
      <c r="BA469" s="21"/>
      <c r="BB469" s="20"/>
      <c r="BC469" s="23"/>
      <c r="BD469" s="200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409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0"/>
      <c r="AI470" s="23"/>
      <c r="AJ470" s="23"/>
      <c r="AK470" s="21"/>
      <c r="AL470" s="200"/>
      <c r="AM470" s="23"/>
      <c r="AN470" s="23"/>
      <c r="AO470" s="21"/>
      <c r="AP470" s="21"/>
      <c r="AQ470" s="21"/>
      <c r="AR470" s="21"/>
      <c r="AS470" s="21"/>
      <c r="AT470" s="200"/>
      <c r="AU470" s="23"/>
      <c r="AV470" s="200"/>
      <c r="AW470" s="23"/>
      <c r="AX470" s="21"/>
      <c r="AY470" s="21"/>
      <c r="AZ470" s="21"/>
      <c r="BA470" s="21"/>
      <c r="BB470" s="20"/>
      <c r="BC470" s="23"/>
      <c r="BD470" s="200"/>
      <c r="BE470" s="23"/>
      <c r="BF470" s="23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09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0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0"/>
      <c r="AI471" s="23"/>
      <c r="AJ471" s="23"/>
      <c r="AK471" s="21"/>
      <c r="AL471" s="200"/>
      <c r="AM471" s="23"/>
      <c r="AN471" s="23"/>
      <c r="AO471" s="21"/>
      <c r="AP471" s="21"/>
      <c r="AQ471" s="21"/>
      <c r="AR471" s="21"/>
      <c r="AS471" s="21"/>
      <c r="AT471" s="200"/>
      <c r="AU471" s="23"/>
      <c r="AV471" s="200"/>
      <c r="AW471" s="23"/>
      <c r="AX471" s="21"/>
      <c r="AY471" s="21"/>
      <c r="AZ471" s="21"/>
      <c r="BA471" s="21"/>
      <c r="BB471" s="20"/>
      <c r="BC471" s="23"/>
      <c r="BD471" s="200"/>
      <c r="BE471" s="23"/>
      <c r="BF471" s="23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98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0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2"/>
      <c r="AM472" s="21"/>
      <c r="AN472" s="21"/>
      <c r="AO472" s="21"/>
      <c r="AP472" s="21"/>
      <c r="AQ472" s="21"/>
      <c r="AR472" s="21"/>
      <c r="AS472" s="21"/>
      <c r="AT472" s="182"/>
      <c r="AU472" s="21"/>
      <c r="AV472" s="182"/>
      <c r="AW472" s="21"/>
      <c r="AX472" s="21"/>
      <c r="AY472" s="21"/>
      <c r="AZ472" s="21"/>
      <c r="BA472" s="21"/>
      <c r="BB472" s="20"/>
      <c r="BC472" s="23"/>
      <c r="BD472" s="200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408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0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2"/>
      <c r="AM473" s="21"/>
      <c r="AN473" s="21"/>
      <c r="AO473" s="21"/>
      <c r="AP473" s="21"/>
      <c r="AQ473" s="21"/>
      <c r="AR473" s="21"/>
      <c r="AS473" s="21"/>
      <c r="AT473" s="182"/>
      <c r="AU473" s="21"/>
      <c r="AV473" s="182"/>
      <c r="AW473" s="21"/>
      <c r="AX473" s="21"/>
      <c r="AY473" s="21"/>
      <c r="AZ473" s="21"/>
      <c r="BA473" s="21"/>
      <c r="BB473" s="20"/>
      <c r="BC473" s="23"/>
      <c r="BD473" s="200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54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0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2"/>
      <c r="AM474" s="21"/>
      <c r="AN474" s="21"/>
      <c r="AO474" s="21"/>
      <c r="AP474" s="21"/>
      <c r="AQ474" s="21"/>
      <c r="AR474" s="21"/>
      <c r="AS474" s="21"/>
      <c r="AT474" s="182"/>
      <c r="AU474" s="21"/>
      <c r="AV474" s="182"/>
      <c r="AW474" s="21"/>
      <c r="AX474" s="21"/>
      <c r="AY474" s="21"/>
      <c r="AZ474" s="21"/>
      <c r="BA474" s="21"/>
      <c r="BB474" s="20"/>
      <c r="BC474" s="23"/>
      <c r="BD474" s="200"/>
      <c r="BE474" s="2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6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2"/>
      <c r="AM475" s="21"/>
      <c r="AN475" s="21"/>
      <c r="AO475" s="21"/>
      <c r="AP475" s="21"/>
      <c r="AQ475" s="21"/>
      <c r="AR475" s="21"/>
      <c r="AS475" s="21"/>
      <c r="AT475" s="182"/>
      <c r="AU475" s="21"/>
      <c r="AV475" s="182"/>
      <c r="AW475" s="21"/>
      <c r="AX475" s="21"/>
      <c r="AY475" s="21"/>
      <c r="AZ475" s="21"/>
      <c r="BA475" s="21"/>
      <c r="BB475" s="20"/>
      <c r="BC475" s="23"/>
      <c r="BD475" s="200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9.2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2"/>
      <c r="AM476" s="21"/>
      <c r="AN476" s="21"/>
      <c r="AO476" s="21"/>
      <c r="AP476" s="21"/>
      <c r="AQ476" s="21"/>
      <c r="AR476" s="21"/>
      <c r="AS476" s="21"/>
      <c r="AT476" s="182"/>
      <c r="AU476" s="21"/>
      <c r="AV476" s="182"/>
      <c r="AW476" s="21"/>
      <c r="AX476" s="21"/>
      <c r="AY476" s="21"/>
      <c r="AZ476" s="21"/>
      <c r="BA476" s="21"/>
      <c r="BB476" s="20"/>
      <c r="BC476" s="23"/>
      <c r="BD476" s="200"/>
      <c r="BE476" s="23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9.2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0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2"/>
      <c r="AM477" s="21"/>
      <c r="AN477" s="21"/>
      <c r="AO477" s="21"/>
      <c r="AP477" s="21"/>
      <c r="AQ477" s="21"/>
      <c r="AR477" s="21"/>
      <c r="AS477" s="21"/>
      <c r="AT477" s="182"/>
      <c r="AU477" s="21"/>
      <c r="AV477" s="182"/>
      <c r="AW477" s="21"/>
      <c r="AX477" s="21"/>
      <c r="AY477" s="21"/>
      <c r="AZ477" s="21"/>
      <c r="BA477" s="21"/>
      <c r="BB477" s="20"/>
      <c r="BC477" s="23"/>
      <c r="BD477" s="200"/>
      <c r="BE477" s="23"/>
      <c r="BF477" s="20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9.2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0"/>
      <c r="O478" s="23"/>
      <c r="P478" s="23"/>
      <c r="Q478" s="23"/>
      <c r="R478" s="23"/>
      <c r="S478" s="23"/>
      <c r="T478" s="23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2"/>
      <c r="AM478" s="21"/>
      <c r="AN478" s="21"/>
      <c r="AO478" s="21"/>
      <c r="AP478" s="21"/>
      <c r="AQ478" s="21"/>
      <c r="AR478" s="21"/>
      <c r="AS478" s="21"/>
      <c r="AT478" s="182"/>
      <c r="AU478" s="21"/>
      <c r="AV478" s="182"/>
      <c r="AW478" s="21"/>
      <c r="AX478" s="21"/>
      <c r="AY478" s="21"/>
      <c r="AZ478" s="21"/>
      <c r="BA478" s="21"/>
      <c r="BB478" s="20"/>
      <c r="BC478" s="23"/>
      <c r="BD478" s="200"/>
      <c r="BE478" s="23"/>
      <c r="BF478" s="20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9.2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0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2"/>
      <c r="AM479" s="21"/>
      <c r="AN479" s="21"/>
      <c r="AO479" s="21"/>
      <c r="AP479" s="21"/>
      <c r="AQ479" s="21"/>
      <c r="AR479" s="21"/>
      <c r="AS479" s="21"/>
      <c r="AT479" s="182"/>
      <c r="AU479" s="21"/>
      <c r="AV479" s="182"/>
      <c r="AW479" s="21"/>
      <c r="AX479" s="21"/>
      <c r="AY479" s="21"/>
      <c r="AZ479" s="21"/>
      <c r="BA479" s="21"/>
      <c r="BB479" s="20"/>
      <c r="BC479" s="23"/>
      <c r="BD479" s="200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9.2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0"/>
      <c r="O480" s="28"/>
      <c r="P480" s="18"/>
      <c r="Q480" s="28"/>
      <c r="R480" s="28"/>
      <c r="S480" s="28"/>
      <c r="T480" s="28"/>
      <c r="U480" s="28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2"/>
      <c r="AM480" s="21"/>
      <c r="AN480" s="21"/>
      <c r="AO480" s="21"/>
      <c r="AP480" s="21"/>
      <c r="AQ480" s="21"/>
      <c r="AR480" s="21"/>
      <c r="AS480" s="21"/>
      <c r="AT480" s="182"/>
      <c r="AU480" s="21"/>
      <c r="AV480" s="182"/>
      <c r="AW480" s="21"/>
      <c r="AX480" s="21"/>
      <c r="AY480" s="21"/>
      <c r="AZ480" s="21"/>
      <c r="BA480" s="21"/>
      <c r="BB480" s="20"/>
      <c r="BC480" s="23"/>
      <c r="BD480" s="200"/>
      <c r="BE480" s="23"/>
      <c r="BF480" s="20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67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2"/>
      <c r="AM481" s="21"/>
      <c r="AN481" s="21"/>
      <c r="AO481" s="21"/>
      <c r="AP481" s="21"/>
      <c r="AQ481" s="21"/>
      <c r="AR481" s="21"/>
      <c r="AS481" s="21"/>
      <c r="AT481" s="182"/>
      <c r="AU481" s="21"/>
      <c r="AV481" s="182"/>
      <c r="AW481" s="21"/>
      <c r="AX481" s="21"/>
      <c r="AY481" s="21"/>
      <c r="AZ481" s="21"/>
      <c r="BA481" s="21"/>
      <c r="BB481" s="20"/>
      <c r="BC481" s="23"/>
      <c r="BD481" s="200"/>
      <c r="BE481" s="23"/>
      <c r="BF481" s="23"/>
      <c r="BG481" s="21"/>
      <c r="BH481" s="21"/>
      <c r="BI481" s="21"/>
      <c r="BJ481" s="20"/>
      <c r="BK481" s="23"/>
      <c r="BL481" s="23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54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2"/>
      <c r="AM482" s="21"/>
      <c r="AN482" s="21"/>
      <c r="AO482" s="21"/>
      <c r="AP482" s="21"/>
      <c r="AQ482" s="21"/>
      <c r="AR482" s="21"/>
      <c r="AS482" s="21"/>
      <c r="AT482" s="182"/>
      <c r="AU482" s="21"/>
      <c r="AV482" s="182"/>
      <c r="AW482" s="21"/>
      <c r="AX482" s="21"/>
      <c r="AY482" s="21"/>
      <c r="AZ482" s="21"/>
      <c r="BA482" s="21"/>
      <c r="BB482" s="20"/>
      <c r="BC482" s="23"/>
      <c r="BD482" s="200"/>
      <c r="BE482" s="63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44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2"/>
      <c r="AM483" s="21"/>
      <c r="AN483" s="21"/>
      <c r="AO483" s="21"/>
      <c r="AP483" s="21"/>
      <c r="AQ483" s="21"/>
      <c r="AR483" s="21"/>
      <c r="AS483" s="21"/>
      <c r="AT483" s="182"/>
      <c r="AU483" s="21"/>
      <c r="AV483" s="182"/>
      <c r="AW483" s="21"/>
      <c r="AX483" s="21"/>
      <c r="AY483" s="21"/>
      <c r="AZ483" s="21"/>
      <c r="BA483" s="21"/>
      <c r="BB483" s="20"/>
      <c r="BC483" s="23"/>
      <c r="BD483" s="200"/>
      <c r="BE483" s="63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409.6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2"/>
      <c r="AM484" s="21"/>
      <c r="AN484" s="21"/>
      <c r="AO484" s="21"/>
      <c r="AP484" s="21"/>
      <c r="AQ484" s="21"/>
      <c r="AR484" s="21"/>
      <c r="AS484" s="21"/>
      <c r="AT484" s="182"/>
      <c r="AU484" s="21"/>
      <c r="AV484" s="182"/>
      <c r="AW484" s="21"/>
      <c r="AX484" s="21"/>
      <c r="AY484" s="21"/>
      <c r="AZ484" s="21"/>
      <c r="BA484" s="21"/>
      <c r="BB484" s="20"/>
      <c r="BC484" s="20"/>
      <c r="BD484" s="20"/>
      <c r="BE484" s="23"/>
      <c r="BF484" s="20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52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2"/>
      <c r="AM485" s="21"/>
      <c r="AN485" s="21"/>
      <c r="AO485" s="21"/>
      <c r="AP485" s="21"/>
      <c r="AQ485" s="21"/>
      <c r="AR485" s="21"/>
      <c r="AS485" s="21"/>
      <c r="AT485" s="182"/>
      <c r="AU485" s="21"/>
      <c r="AV485" s="182"/>
      <c r="AW485" s="21"/>
      <c r="AX485" s="21"/>
      <c r="AY485" s="21"/>
      <c r="AZ485" s="21"/>
      <c r="BA485" s="21"/>
      <c r="BB485" s="20"/>
      <c r="BC485" s="23"/>
      <c r="BD485" s="200"/>
      <c r="BE485" s="23"/>
      <c r="BF485" s="20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20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2"/>
      <c r="AM486" s="21"/>
      <c r="AN486" s="21"/>
      <c r="AO486" s="21"/>
      <c r="AP486" s="21"/>
      <c r="AQ486" s="21"/>
      <c r="AR486" s="21"/>
      <c r="AS486" s="21"/>
      <c r="AT486" s="182"/>
      <c r="AU486" s="21"/>
      <c r="AV486" s="182"/>
      <c r="AW486" s="21"/>
      <c r="AX486" s="21"/>
      <c r="AY486" s="21"/>
      <c r="AZ486" s="21"/>
      <c r="BA486" s="21"/>
      <c r="BB486" s="20"/>
      <c r="BC486" s="23"/>
      <c r="BD486" s="200"/>
      <c r="BE486" s="29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20.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2"/>
      <c r="AM487" s="21"/>
      <c r="AN487" s="21"/>
      <c r="AO487" s="21"/>
      <c r="AP487" s="21"/>
      <c r="AQ487" s="21"/>
      <c r="AR487" s="21"/>
      <c r="AS487" s="21"/>
      <c r="AT487" s="182"/>
      <c r="AU487" s="21"/>
      <c r="AV487" s="182"/>
      <c r="AW487" s="21"/>
      <c r="AX487" s="21"/>
      <c r="AY487" s="21"/>
      <c r="AZ487" s="21"/>
      <c r="BA487" s="21"/>
      <c r="BB487" s="20"/>
      <c r="BC487" s="23"/>
      <c r="BD487" s="200"/>
      <c r="BE487" s="20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20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2"/>
      <c r="AM488" s="21"/>
      <c r="AN488" s="21"/>
      <c r="AO488" s="21"/>
      <c r="AP488" s="21"/>
      <c r="AQ488" s="21"/>
      <c r="AR488" s="21"/>
      <c r="AS488" s="21"/>
      <c r="AT488" s="182"/>
      <c r="AU488" s="21"/>
      <c r="AV488" s="182"/>
      <c r="AW488" s="21"/>
      <c r="AX488" s="21"/>
      <c r="AY488" s="21"/>
      <c r="AZ488" s="21"/>
      <c r="BA488" s="21"/>
      <c r="BB488" s="20"/>
      <c r="BC488" s="23"/>
      <c r="BD488" s="200"/>
      <c r="BE488" s="23"/>
      <c r="BF488" s="20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409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0"/>
      <c r="AI489" s="29"/>
      <c r="AJ489" s="29"/>
      <c r="AK489" s="21"/>
      <c r="AL489" s="200"/>
      <c r="AM489" s="29"/>
      <c r="AN489" s="29"/>
      <c r="AO489" s="21"/>
      <c r="AP489" s="21"/>
      <c r="AQ489" s="21"/>
      <c r="AR489" s="21"/>
      <c r="AS489" s="21"/>
      <c r="AT489" s="200"/>
      <c r="AU489" s="29"/>
      <c r="AV489" s="200"/>
      <c r="AW489" s="29"/>
      <c r="AX489" s="21"/>
      <c r="AY489" s="21"/>
      <c r="AZ489" s="21"/>
      <c r="BA489" s="21"/>
      <c r="BB489" s="20"/>
      <c r="BC489" s="23"/>
      <c r="BD489" s="200"/>
      <c r="BE489" s="29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44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0"/>
      <c r="AI490" s="29"/>
      <c r="AJ490" s="29"/>
      <c r="AK490" s="21"/>
      <c r="AL490" s="200"/>
      <c r="AM490" s="29"/>
      <c r="AN490" s="29"/>
      <c r="AO490" s="21"/>
      <c r="AP490" s="21"/>
      <c r="AQ490" s="21"/>
      <c r="AR490" s="21"/>
      <c r="AS490" s="21"/>
      <c r="AT490" s="200"/>
      <c r="AU490" s="29"/>
      <c r="AV490" s="200"/>
      <c r="AW490" s="29"/>
      <c r="AX490" s="21"/>
      <c r="AY490" s="21"/>
      <c r="AZ490" s="21"/>
      <c r="BA490" s="21"/>
      <c r="BB490" s="20"/>
      <c r="BC490" s="23"/>
      <c r="BD490" s="200"/>
      <c r="BE490" s="29"/>
      <c r="BF490" s="29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44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0"/>
      <c r="AI491" s="29"/>
      <c r="AJ491" s="29"/>
      <c r="AK491" s="21"/>
      <c r="AL491" s="200"/>
      <c r="AM491" s="29"/>
      <c r="AN491" s="29"/>
      <c r="AO491" s="21"/>
      <c r="AP491" s="21"/>
      <c r="AQ491" s="21"/>
      <c r="AR491" s="21"/>
      <c r="AS491" s="21"/>
      <c r="AT491" s="200"/>
      <c r="AU491" s="29"/>
      <c r="AV491" s="200"/>
      <c r="AW491" s="29"/>
      <c r="AX491" s="21"/>
      <c r="AY491" s="21"/>
      <c r="AZ491" s="21"/>
      <c r="BA491" s="21"/>
      <c r="BB491" s="20"/>
      <c r="BC491" s="23"/>
      <c r="BD491" s="200"/>
      <c r="BE491" s="29"/>
      <c r="BF491" s="29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44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0"/>
      <c r="AI492" s="29"/>
      <c r="AJ492" s="29"/>
      <c r="AK492" s="21"/>
      <c r="AL492" s="200"/>
      <c r="AM492" s="29"/>
      <c r="AN492" s="29"/>
      <c r="AO492" s="21"/>
      <c r="AP492" s="21"/>
      <c r="AQ492" s="21"/>
      <c r="AR492" s="21"/>
      <c r="AS492" s="21"/>
      <c r="AT492" s="200"/>
      <c r="AU492" s="29"/>
      <c r="AV492" s="200"/>
      <c r="AW492" s="29"/>
      <c r="AX492" s="21"/>
      <c r="AY492" s="21"/>
      <c r="AZ492" s="21"/>
      <c r="BA492" s="21"/>
      <c r="BB492" s="20"/>
      <c r="BC492" s="23"/>
      <c r="BD492" s="200"/>
      <c r="BE492" s="29"/>
      <c r="BF492" s="29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44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0"/>
      <c r="AI493" s="29"/>
      <c r="AJ493" s="29"/>
      <c r="AK493" s="21"/>
      <c r="AL493" s="200"/>
      <c r="AM493" s="29"/>
      <c r="AN493" s="29"/>
      <c r="AO493" s="21"/>
      <c r="AP493" s="21"/>
      <c r="AQ493" s="21"/>
      <c r="AR493" s="21"/>
      <c r="AS493" s="21"/>
      <c r="AT493" s="200"/>
      <c r="AU493" s="29"/>
      <c r="AV493" s="200"/>
      <c r="AW493" s="29"/>
      <c r="AX493" s="21"/>
      <c r="AY493" s="21"/>
      <c r="AZ493" s="21"/>
      <c r="BA493" s="21"/>
      <c r="BB493" s="20"/>
      <c r="BC493" s="23"/>
      <c r="BD493" s="200"/>
      <c r="BE493" s="29"/>
      <c r="BF493" s="29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44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0"/>
      <c r="AI494" s="29"/>
      <c r="AJ494" s="29"/>
      <c r="AK494" s="21"/>
      <c r="AL494" s="200"/>
      <c r="AM494" s="29"/>
      <c r="AN494" s="29"/>
      <c r="AO494" s="21"/>
      <c r="AP494" s="21"/>
      <c r="AQ494" s="21"/>
      <c r="AR494" s="21"/>
      <c r="AS494" s="21"/>
      <c r="AT494" s="200"/>
      <c r="AU494" s="29"/>
      <c r="AV494" s="200"/>
      <c r="AW494" s="29"/>
      <c r="AX494" s="21"/>
      <c r="AY494" s="21"/>
      <c r="AZ494" s="21"/>
      <c r="BA494" s="21"/>
      <c r="BB494" s="20"/>
      <c r="BC494" s="23"/>
      <c r="BD494" s="200"/>
      <c r="BE494" s="29"/>
      <c r="BF494" s="29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409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2"/>
      <c r="AM495" s="21"/>
      <c r="AN495" s="21"/>
      <c r="AO495" s="21"/>
      <c r="AP495" s="21"/>
      <c r="AQ495" s="21"/>
      <c r="AR495" s="21"/>
      <c r="AS495" s="21"/>
      <c r="AT495" s="182"/>
      <c r="AU495" s="21"/>
      <c r="AV495" s="182"/>
      <c r="AW495" s="21"/>
      <c r="AX495" s="21"/>
      <c r="AY495" s="21"/>
      <c r="AZ495" s="21"/>
      <c r="BA495" s="21"/>
      <c r="BB495" s="20"/>
      <c r="BC495" s="23"/>
      <c r="BD495" s="200"/>
      <c r="BE495" s="63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408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2"/>
      <c r="AM496" s="21"/>
      <c r="AN496" s="21"/>
      <c r="AO496" s="21"/>
      <c r="AP496" s="21"/>
      <c r="AQ496" s="21"/>
      <c r="AR496" s="21"/>
      <c r="AS496" s="21"/>
      <c r="AT496" s="182"/>
      <c r="AU496" s="21"/>
      <c r="AV496" s="182"/>
      <c r="AW496" s="21"/>
      <c r="AX496" s="21"/>
      <c r="AY496" s="21"/>
      <c r="AZ496" s="21"/>
      <c r="BA496" s="21"/>
      <c r="BB496" s="20"/>
      <c r="BC496" s="23"/>
      <c r="BD496" s="200"/>
      <c r="BE496" s="20"/>
      <c r="BF496" s="20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46.2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2"/>
      <c r="AM497" s="21"/>
      <c r="AN497" s="21"/>
      <c r="AO497" s="21"/>
      <c r="AP497" s="21"/>
      <c r="AQ497" s="21"/>
      <c r="AR497" s="21"/>
      <c r="AS497" s="21"/>
      <c r="AT497" s="182"/>
      <c r="AU497" s="21"/>
      <c r="AV497" s="182"/>
      <c r="AW497" s="21"/>
      <c r="AX497" s="21"/>
      <c r="AY497" s="21"/>
      <c r="AZ497" s="21"/>
      <c r="BA497" s="21"/>
      <c r="BB497" s="20"/>
      <c r="BC497" s="23"/>
      <c r="BD497" s="200"/>
      <c r="BE497" s="63"/>
      <c r="BF497" s="29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408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2"/>
      <c r="AM498" s="21"/>
      <c r="AN498" s="21"/>
      <c r="AO498" s="21"/>
      <c r="AP498" s="21"/>
      <c r="AQ498" s="21"/>
      <c r="AR498" s="21"/>
      <c r="AS498" s="21"/>
      <c r="AT498" s="182"/>
      <c r="AU498" s="21"/>
      <c r="AV498" s="182"/>
      <c r="AW498" s="21"/>
      <c r="AX498" s="21"/>
      <c r="AY498" s="21"/>
      <c r="AZ498" s="21"/>
      <c r="BA498" s="21"/>
      <c r="BB498" s="20"/>
      <c r="BC498" s="23"/>
      <c r="BD498" s="200"/>
      <c r="BE498" s="20"/>
      <c r="BF498" s="20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56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2"/>
      <c r="AM499" s="21"/>
      <c r="AN499" s="21"/>
      <c r="AO499" s="21"/>
      <c r="AP499" s="21"/>
      <c r="AQ499" s="21"/>
      <c r="AR499" s="21"/>
      <c r="AS499" s="21"/>
      <c r="AT499" s="182"/>
      <c r="AU499" s="21"/>
      <c r="AV499" s="182"/>
      <c r="AW499" s="21"/>
      <c r="AX499" s="21"/>
      <c r="AY499" s="21"/>
      <c r="AZ499" s="21"/>
      <c r="BA499" s="21"/>
      <c r="BB499" s="20"/>
      <c r="BC499" s="23"/>
      <c r="BD499" s="200"/>
      <c r="BE499" s="63"/>
      <c r="BF499" s="29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132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2"/>
      <c r="AM500" s="21"/>
      <c r="AN500" s="21"/>
      <c r="AO500" s="21"/>
      <c r="AP500" s="21"/>
      <c r="AQ500" s="21"/>
      <c r="AR500" s="21"/>
      <c r="AS500" s="21"/>
      <c r="AT500" s="182"/>
      <c r="AU500" s="21"/>
      <c r="AV500" s="182"/>
      <c r="AW500" s="21"/>
      <c r="AX500" s="21"/>
      <c r="AY500" s="21"/>
      <c r="AZ500" s="21"/>
      <c r="BA500" s="21"/>
      <c r="BB500" s="20"/>
      <c r="BC500" s="23"/>
      <c r="BD500" s="200"/>
      <c r="BE500" s="29"/>
      <c r="BF500" s="29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132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2"/>
      <c r="AM501" s="21"/>
      <c r="AN501" s="21"/>
      <c r="AO501" s="21"/>
      <c r="AP501" s="21"/>
      <c r="AQ501" s="21"/>
      <c r="AR501" s="21"/>
      <c r="AS501" s="21"/>
      <c r="AT501" s="182"/>
      <c r="AU501" s="21"/>
      <c r="AV501" s="182"/>
      <c r="AW501" s="21"/>
      <c r="AX501" s="21"/>
      <c r="AY501" s="21"/>
      <c r="AZ501" s="21"/>
      <c r="BA501" s="21"/>
      <c r="BB501" s="20"/>
      <c r="BC501" s="23"/>
      <c r="BD501" s="200"/>
      <c r="BE501" s="63"/>
      <c r="BF501" s="29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46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0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2"/>
      <c r="AM502" s="21"/>
      <c r="AN502" s="21"/>
      <c r="AO502" s="21"/>
      <c r="AP502" s="21"/>
      <c r="AQ502" s="21"/>
      <c r="AR502" s="21"/>
      <c r="AS502" s="21"/>
      <c r="AT502" s="182"/>
      <c r="AU502" s="21"/>
      <c r="AV502" s="182"/>
      <c r="AW502" s="21"/>
      <c r="AX502" s="21"/>
      <c r="AY502" s="21"/>
      <c r="AZ502" s="21"/>
      <c r="BA502" s="21"/>
      <c r="BB502" s="20"/>
      <c r="BC502" s="23"/>
      <c r="BD502" s="200"/>
      <c r="BE502" s="23"/>
      <c r="BF502" s="23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84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3"/>
      <c r="P503" s="23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2"/>
      <c r="AM503" s="21"/>
      <c r="AN503" s="21"/>
      <c r="AO503" s="21"/>
      <c r="AP503" s="21"/>
      <c r="AQ503" s="21"/>
      <c r="AR503" s="21"/>
      <c r="AS503" s="21"/>
      <c r="AT503" s="182"/>
      <c r="AU503" s="21"/>
      <c r="AV503" s="182"/>
      <c r="AW503" s="21"/>
      <c r="AX503" s="21"/>
      <c r="AY503" s="21"/>
      <c r="AZ503" s="21"/>
      <c r="BA503" s="21"/>
      <c r="BB503" s="20"/>
      <c r="BC503" s="23"/>
      <c r="BD503" s="185"/>
      <c r="BE503" s="186"/>
      <c r="BF503" s="29"/>
      <c r="BG503" s="21"/>
      <c r="BH503" s="21"/>
      <c r="BI503" s="21"/>
      <c r="BJ503" s="21"/>
      <c r="BK503" s="21"/>
      <c r="BL503" s="21"/>
      <c r="BM503" s="21"/>
      <c r="BN503" s="197"/>
      <c r="BO503" s="24"/>
      <c r="BP503" s="21"/>
      <c r="BQ503" s="21"/>
      <c r="BR503" s="23"/>
      <c r="BS503" s="23"/>
      <c r="BT503" s="24"/>
      <c r="BU503" s="25"/>
    </row>
    <row r="504" spans="1:73" s="22" customFormat="1" ht="184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0"/>
      <c r="O504" s="28"/>
      <c r="P504" s="1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2"/>
      <c r="AM504" s="21"/>
      <c r="AN504" s="21"/>
      <c r="AO504" s="21"/>
      <c r="AP504" s="21"/>
      <c r="AQ504" s="21"/>
      <c r="AR504" s="21"/>
      <c r="AS504" s="21"/>
      <c r="AT504" s="182"/>
      <c r="AU504" s="21"/>
      <c r="AV504" s="182"/>
      <c r="AW504" s="21"/>
      <c r="AX504" s="21"/>
      <c r="AY504" s="21"/>
      <c r="AZ504" s="21"/>
      <c r="BA504" s="21"/>
      <c r="BB504" s="20"/>
      <c r="BC504" s="23"/>
      <c r="BD504" s="185"/>
      <c r="BE504" s="186"/>
      <c r="BF504" s="29"/>
      <c r="BG504" s="21"/>
      <c r="BH504" s="21"/>
      <c r="BI504" s="21"/>
      <c r="BJ504" s="21"/>
      <c r="BK504" s="21"/>
      <c r="BL504" s="21"/>
      <c r="BM504" s="21"/>
      <c r="BN504" s="197"/>
      <c r="BO504" s="24"/>
      <c r="BP504" s="21"/>
      <c r="BQ504" s="21"/>
      <c r="BR504" s="23"/>
      <c r="BS504" s="23"/>
      <c r="BT504" s="24"/>
      <c r="BU504" s="25"/>
    </row>
    <row r="505" spans="1:73" s="22" customFormat="1" ht="184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2"/>
      <c r="AM505" s="21"/>
      <c r="AN505" s="21"/>
      <c r="AO505" s="21"/>
      <c r="AP505" s="21"/>
      <c r="AQ505" s="21"/>
      <c r="AR505" s="21"/>
      <c r="AS505" s="21"/>
      <c r="AT505" s="182"/>
      <c r="AU505" s="21"/>
      <c r="AV505" s="182"/>
      <c r="AW505" s="21"/>
      <c r="AX505" s="21"/>
      <c r="AY505" s="21"/>
      <c r="AZ505" s="21"/>
      <c r="BA505" s="21"/>
      <c r="BB505" s="20"/>
      <c r="BC505" s="23"/>
      <c r="BD505" s="200"/>
      <c r="BE505" s="20"/>
      <c r="BF505" s="20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84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2"/>
      <c r="AM506" s="21"/>
      <c r="AN506" s="21"/>
      <c r="AO506" s="21"/>
      <c r="AP506" s="21"/>
      <c r="AQ506" s="21"/>
      <c r="AR506" s="21"/>
      <c r="AS506" s="21"/>
      <c r="AT506" s="182"/>
      <c r="AU506" s="21"/>
      <c r="AV506" s="182"/>
      <c r="AW506" s="21"/>
      <c r="AX506" s="21"/>
      <c r="AY506" s="21"/>
      <c r="AZ506" s="21"/>
      <c r="BA506" s="21"/>
      <c r="BB506" s="20"/>
      <c r="BC506" s="23"/>
      <c r="BD506" s="185"/>
      <c r="BE506" s="186"/>
      <c r="BF506" s="20"/>
      <c r="BG506" s="21"/>
      <c r="BH506" s="21"/>
      <c r="BI506" s="21"/>
      <c r="BJ506" s="21"/>
      <c r="BK506" s="21"/>
      <c r="BL506" s="21"/>
      <c r="BM506" s="21"/>
      <c r="BN506" s="197"/>
      <c r="BO506" s="24"/>
      <c r="BP506" s="21"/>
      <c r="BQ506" s="21"/>
      <c r="BR506" s="23"/>
      <c r="BS506" s="23"/>
      <c r="BT506" s="24"/>
      <c r="BU506" s="25"/>
    </row>
    <row r="507" spans="1:73" s="22" customFormat="1" ht="189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63"/>
      <c r="P507" s="63"/>
      <c r="Q507" s="63"/>
      <c r="R507" s="63"/>
      <c r="S507" s="63"/>
      <c r="T507" s="63"/>
      <c r="U507" s="63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2"/>
      <c r="AM507" s="21"/>
      <c r="AN507" s="21"/>
      <c r="AO507" s="21"/>
      <c r="AP507" s="21"/>
      <c r="AQ507" s="21"/>
      <c r="AR507" s="21"/>
      <c r="AS507" s="21"/>
      <c r="AT507" s="182"/>
      <c r="AU507" s="21"/>
      <c r="AV507" s="182"/>
      <c r="AW507" s="21"/>
      <c r="AX507" s="21"/>
      <c r="AY507" s="21"/>
      <c r="AZ507" s="21"/>
      <c r="BA507" s="21"/>
      <c r="BB507" s="20"/>
      <c r="BC507" s="23"/>
      <c r="BD507" s="185"/>
      <c r="BE507" s="186"/>
      <c r="BF507" s="20"/>
      <c r="BG507" s="21"/>
      <c r="BH507" s="21"/>
      <c r="BI507" s="21"/>
      <c r="BJ507" s="21"/>
      <c r="BK507" s="21"/>
      <c r="BL507" s="21"/>
      <c r="BM507" s="21"/>
      <c r="BN507" s="197"/>
      <c r="BO507" s="24"/>
      <c r="BP507" s="21"/>
      <c r="BQ507" s="21"/>
      <c r="BR507" s="23"/>
      <c r="BS507" s="23"/>
      <c r="BT507" s="24"/>
      <c r="BU507" s="25"/>
    </row>
    <row r="508" spans="1:73" s="22" customFormat="1" ht="184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2"/>
      <c r="AM508" s="21"/>
      <c r="AN508" s="21"/>
      <c r="AO508" s="21"/>
      <c r="AP508" s="21"/>
      <c r="AQ508" s="21"/>
      <c r="AR508" s="21"/>
      <c r="AS508" s="21"/>
      <c r="AT508" s="182"/>
      <c r="AU508" s="21"/>
      <c r="AV508" s="182"/>
      <c r="AW508" s="21"/>
      <c r="AX508" s="21"/>
      <c r="AY508" s="21"/>
      <c r="AZ508" s="21"/>
      <c r="BA508" s="21"/>
      <c r="BB508" s="20"/>
      <c r="BC508" s="23"/>
      <c r="BD508" s="200"/>
      <c r="BE508" s="20"/>
      <c r="BF508" s="20"/>
      <c r="BG508" s="21"/>
      <c r="BH508" s="21"/>
      <c r="BI508" s="21"/>
      <c r="BJ508" s="20"/>
      <c r="BK508" s="23"/>
      <c r="BL508" s="23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84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2"/>
      <c r="AM509" s="21"/>
      <c r="AN509" s="21"/>
      <c r="AO509" s="21"/>
      <c r="AP509" s="21"/>
      <c r="AQ509" s="21"/>
      <c r="AR509" s="21"/>
      <c r="AS509" s="21"/>
      <c r="AT509" s="182"/>
      <c r="AU509" s="21"/>
      <c r="AV509" s="182"/>
      <c r="AW509" s="21"/>
      <c r="AX509" s="21"/>
      <c r="AY509" s="21"/>
      <c r="AZ509" s="21"/>
      <c r="BA509" s="21"/>
      <c r="BB509" s="20"/>
      <c r="BC509" s="23"/>
      <c r="BD509" s="187"/>
      <c r="BE509" s="186"/>
      <c r="BF509" s="20"/>
      <c r="BG509" s="21"/>
      <c r="BH509" s="21"/>
      <c r="BI509" s="21"/>
      <c r="BJ509" s="20"/>
      <c r="BK509" s="23"/>
      <c r="BL509" s="23"/>
      <c r="BM509" s="21"/>
      <c r="BN509" s="197"/>
      <c r="BO509" s="24"/>
      <c r="BP509" s="21"/>
      <c r="BQ509" s="21"/>
      <c r="BR509" s="23"/>
      <c r="BS509" s="23"/>
      <c r="BT509" s="24"/>
      <c r="BU509" s="25"/>
    </row>
    <row r="510" spans="1:73" s="22" customFormat="1" ht="184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2"/>
      <c r="AM510" s="21"/>
      <c r="AN510" s="21"/>
      <c r="AO510" s="21"/>
      <c r="AP510" s="21"/>
      <c r="AQ510" s="21"/>
      <c r="AR510" s="21"/>
      <c r="AS510" s="21"/>
      <c r="AT510" s="182"/>
      <c r="AU510" s="21"/>
      <c r="AV510" s="182"/>
      <c r="AW510" s="21"/>
      <c r="AX510" s="21"/>
      <c r="AY510" s="21"/>
      <c r="AZ510" s="21"/>
      <c r="BA510" s="21"/>
      <c r="BB510" s="20"/>
      <c r="BC510" s="23"/>
      <c r="BD510" s="200"/>
      <c r="BE510" s="29"/>
      <c r="BF510" s="29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84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9"/>
      <c r="P511" s="29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182"/>
      <c r="AM511" s="21"/>
      <c r="AN511" s="21"/>
      <c r="AO511" s="21"/>
      <c r="AP511" s="21"/>
      <c r="AQ511" s="21"/>
      <c r="AR511" s="21"/>
      <c r="AS511" s="21"/>
      <c r="AT511" s="182"/>
      <c r="AU511" s="21"/>
      <c r="AV511" s="182"/>
      <c r="AW511" s="21"/>
      <c r="AX511" s="21"/>
      <c r="AY511" s="21"/>
      <c r="AZ511" s="21"/>
      <c r="BA511" s="21"/>
      <c r="BB511" s="20"/>
      <c r="BC511" s="23"/>
      <c r="BD511" s="200"/>
      <c r="BE511" s="23"/>
      <c r="BF511" s="20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84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182"/>
      <c r="AM512" s="21"/>
      <c r="AN512" s="21"/>
      <c r="AO512" s="21"/>
      <c r="AP512" s="21"/>
      <c r="AQ512" s="21"/>
      <c r="AR512" s="21"/>
      <c r="AS512" s="21"/>
      <c r="AT512" s="182"/>
      <c r="AU512" s="21"/>
      <c r="AV512" s="182"/>
      <c r="AW512" s="21"/>
      <c r="AX512" s="21"/>
      <c r="AY512" s="21"/>
      <c r="AZ512" s="21"/>
      <c r="BA512" s="21"/>
      <c r="BB512" s="20"/>
      <c r="BC512" s="23"/>
      <c r="BD512" s="200"/>
      <c r="BE512" s="29"/>
      <c r="BF512" s="29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84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182"/>
      <c r="AM513" s="21"/>
      <c r="AN513" s="21"/>
      <c r="AO513" s="21"/>
      <c r="AP513" s="21"/>
      <c r="AQ513" s="21"/>
      <c r="AR513" s="21"/>
      <c r="AS513" s="21"/>
      <c r="AT513" s="182"/>
      <c r="AU513" s="21"/>
      <c r="AV513" s="182"/>
      <c r="AW513" s="21"/>
      <c r="AX513" s="21"/>
      <c r="AY513" s="21"/>
      <c r="AZ513" s="21"/>
      <c r="BA513" s="21"/>
      <c r="BB513" s="20"/>
      <c r="BC513" s="23"/>
      <c r="BD513" s="200"/>
      <c r="BE513" s="23"/>
      <c r="BF513" s="20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12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3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00"/>
      <c r="BE514" s="23"/>
      <c r="BF514" s="23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409.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0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00"/>
      <c r="BE515" s="23"/>
      <c r="BF515" s="23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86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0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82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22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00"/>
      <c r="BE517" s="23"/>
      <c r="BF517" s="23"/>
      <c r="BG517" s="21"/>
      <c r="BH517" s="21"/>
      <c r="BI517" s="21"/>
      <c r="BJ517" s="21"/>
      <c r="BK517" s="21"/>
      <c r="BL517" s="20"/>
      <c r="BM517" s="23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222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0"/>
      <c r="P518" s="20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2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22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0"/>
      <c r="P519" s="20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2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57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3"/>
      <c r="P520" s="20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00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182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0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82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229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9"/>
      <c r="P522" s="29"/>
      <c r="Q522" s="29"/>
      <c r="R522" s="29"/>
      <c r="S522" s="29"/>
      <c r="T522" s="29"/>
      <c r="U522" s="29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2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409.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3"/>
      <c r="P523" s="20"/>
      <c r="Q523" s="23"/>
      <c r="R523" s="23"/>
      <c r="S523" s="23"/>
      <c r="T523" s="23"/>
      <c r="U523" s="2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0"/>
      <c r="AI523" s="23"/>
      <c r="AJ523" s="23"/>
      <c r="AK523" s="23"/>
      <c r="AL523" s="200"/>
      <c r="AM523" s="23"/>
      <c r="AN523" s="23"/>
      <c r="AO523" s="21"/>
      <c r="AP523" s="21"/>
      <c r="AQ523" s="21"/>
      <c r="AR523" s="21"/>
      <c r="AS523" s="21"/>
      <c r="AT523" s="200"/>
      <c r="AU523" s="23"/>
      <c r="AV523" s="200"/>
      <c r="AW523" s="23"/>
      <c r="AX523" s="21"/>
      <c r="AY523" s="21"/>
      <c r="AZ523" s="21"/>
      <c r="BA523" s="21"/>
      <c r="BB523" s="20"/>
      <c r="BC523" s="23"/>
      <c r="BD523" s="200"/>
      <c r="BE523" s="23"/>
      <c r="BF523" s="23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141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8"/>
      <c r="P524" s="18"/>
      <c r="Q524" s="28"/>
      <c r="R524" s="28"/>
      <c r="S524" s="28"/>
      <c r="T524" s="28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0"/>
      <c r="AK524" s="23"/>
      <c r="AL524" s="23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0"/>
      <c r="BC524" s="23"/>
      <c r="BD524" s="200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141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0"/>
      <c r="O525" s="28"/>
      <c r="P525" s="18"/>
      <c r="Q525" s="28"/>
      <c r="R525" s="28"/>
      <c r="S525" s="28"/>
      <c r="T525" s="28"/>
      <c r="U525" s="2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0"/>
      <c r="AK525" s="23"/>
      <c r="AL525" s="23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0"/>
      <c r="BC525" s="23"/>
      <c r="BD525" s="200"/>
      <c r="BE525" s="23"/>
      <c r="BF525" s="23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141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0"/>
      <c r="O526" s="23"/>
      <c r="P526" s="23"/>
      <c r="Q526" s="23"/>
      <c r="R526" s="23"/>
      <c r="S526" s="23"/>
      <c r="T526" s="23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0"/>
      <c r="AK526" s="23"/>
      <c r="AL526" s="23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0"/>
      <c r="BC526" s="23"/>
      <c r="BD526" s="200"/>
      <c r="BE526" s="23"/>
      <c r="BF526" s="2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14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0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0"/>
      <c r="AK527" s="23"/>
      <c r="AL527" s="23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0"/>
      <c r="BC527" s="23"/>
      <c r="BD527" s="200"/>
      <c r="BE527" s="23"/>
      <c r="BF527" s="23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41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0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0"/>
      <c r="AK528" s="23"/>
      <c r="AL528" s="23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0"/>
      <c r="BC528" s="23"/>
      <c r="BD528" s="200"/>
      <c r="BE528" s="23"/>
      <c r="BF528" s="23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201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3"/>
      <c r="P529" s="20"/>
      <c r="Q529" s="23"/>
      <c r="R529" s="23"/>
      <c r="S529" s="23"/>
      <c r="T529" s="23"/>
      <c r="U529" s="2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00"/>
      <c r="BE529" s="23"/>
      <c r="BF529" s="23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201.7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0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2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01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3"/>
      <c r="P531" s="20"/>
      <c r="Q531" s="23"/>
      <c r="R531" s="23"/>
      <c r="S531" s="23"/>
      <c r="T531" s="23"/>
      <c r="U531" s="23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00"/>
      <c r="BE531" s="23"/>
      <c r="BF531" s="23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0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0"/>
      <c r="O532" s="28"/>
      <c r="P532" s="18"/>
      <c r="Q532" s="28"/>
      <c r="R532" s="28"/>
      <c r="S532" s="28"/>
      <c r="T532" s="28"/>
      <c r="U532" s="28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2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409.6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3"/>
      <c r="P533" s="20"/>
      <c r="Q533" s="20"/>
      <c r="R533" s="20"/>
      <c r="S533" s="20"/>
      <c r="T533" s="20"/>
      <c r="U533" s="23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2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201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3"/>
      <c r="P534" s="20"/>
      <c r="Q534" s="20"/>
      <c r="R534" s="20"/>
      <c r="S534" s="20"/>
      <c r="T534" s="20"/>
      <c r="U534" s="23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82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201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3"/>
      <c r="P535" s="20"/>
      <c r="Q535" s="23"/>
      <c r="R535" s="23"/>
      <c r="S535" s="23"/>
      <c r="T535" s="23"/>
      <c r="U535" s="23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0"/>
      <c r="AK535" s="23"/>
      <c r="AL535" s="23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0"/>
      <c r="BC535" s="23"/>
      <c r="BD535" s="200"/>
      <c r="BE535" s="23"/>
      <c r="BF535" s="23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201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3"/>
      <c r="P536" s="20"/>
      <c r="Q536" s="28"/>
      <c r="R536" s="28"/>
      <c r="S536" s="28"/>
      <c r="T536" s="28"/>
      <c r="U536" s="28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82"/>
      <c r="BE536" s="21"/>
      <c r="BF536" s="21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201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3"/>
      <c r="P537" s="20"/>
      <c r="Q537" s="20"/>
      <c r="R537" s="20"/>
      <c r="S537" s="20"/>
      <c r="T537" s="20"/>
      <c r="U537" s="2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82"/>
      <c r="BE537" s="21"/>
      <c r="BF537" s="21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201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0"/>
      <c r="O538" s="28"/>
      <c r="P538" s="18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2"/>
      <c r="BE538" s="21"/>
      <c r="BF538" s="21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259.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00"/>
      <c r="BE539" s="29"/>
      <c r="BF539" s="29"/>
      <c r="BG539" s="21"/>
      <c r="BH539" s="21"/>
      <c r="BI539" s="21"/>
      <c r="BJ539" s="20"/>
      <c r="BK539" s="63"/>
      <c r="BL539" s="29"/>
      <c r="BM539" s="21"/>
      <c r="BN539" s="197"/>
      <c r="BO539" s="24"/>
      <c r="BP539" s="21"/>
      <c r="BQ539" s="21"/>
      <c r="BR539" s="23"/>
      <c r="BS539" s="23"/>
      <c r="BT539" s="24"/>
      <c r="BU539" s="25"/>
    </row>
    <row r="540" spans="1:73" s="22" customFormat="1" ht="244.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0"/>
      <c r="P540" s="20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00"/>
      <c r="BE540" s="188"/>
      <c r="BF540" s="29"/>
      <c r="BG540" s="21"/>
      <c r="BH540" s="21"/>
      <c r="BI540" s="21"/>
      <c r="BJ540" s="20"/>
      <c r="BK540" s="63"/>
      <c r="BL540" s="29"/>
      <c r="BM540" s="21"/>
      <c r="BN540" s="197"/>
      <c r="BO540" s="24"/>
      <c r="BP540" s="21"/>
      <c r="BQ540" s="21"/>
      <c r="BR540" s="23"/>
      <c r="BS540" s="23"/>
      <c r="BT540" s="24"/>
      <c r="BU540" s="25"/>
    </row>
    <row r="541" spans="1:73" s="22" customFormat="1" ht="219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63"/>
      <c r="P541" s="63"/>
      <c r="Q541" s="63"/>
      <c r="R541" s="63"/>
      <c r="S541" s="63"/>
      <c r="T541" s="63"/>
      <c r="U541" s="63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87"/>
      <c r="BE541" s="189"/>
      <c r="BF541" s="190"/>
      <c r="BG541" s="21"/>
      <c r="BH541" s="21"/>
      <c r="BI541" s="21"/>
      <c r="BJ541" s="21"/>
      <c r="BK541" s="21"/>
      <c r="BL541" s="21"/>
      <c r="BM541" s="21"/>
      <c r="BN541" s="197"/>
      <c r="BO541" s="24"/>
      <c r="BP541" s="21"/>
      <c r="BQ541" s="21"/>
      <c r="BR541" s="23"/>
      <c r="BS541" s="23"/>
      <c r="BT541" s="24"/>
      <c r="BU541" s="25"/>
    </row>
    <row r="542" spans="1:73" s="22" customFormat="1" ht="219.7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00"/>
      <c r="BE542" s="29"/>
      <c r="BF542" s="29"/>
      <c r="BG542" s="21"/>
      <c r="BH542" s="21"/>
      <c r="BI542" s="21"/>
      <c r="BJ542" s="21"/>
      <c r="BK542" s="21"/>
      <c r="BL542" s="21"/>
      <c r="BM542" s="21"/>
      <c r="BN542" s="197"/>
      <c r="BO542" s="24"/>
      <c r="BP542" s="21"/>
      <c r="BQ542" s="21"/>
      <c r="BR542" s="23"/>
      <c r="BS542" s="23"/>
      <c r="BT542" s="24"/>
      <c r="BU542" s="25"/>
    </row>
    <row r="543" spans="1:73" s="22" customFormat="1" ht="219.7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7"/>
      <c r="BE543" s="189"/>
      <c r="BF543" s="190"/>
      <c r="BG543" s="21"/>
      <c r="BH543" s="21"/>
      <c r="BI543" s="21"/>
      <c r="BJ543" s="21"/>
      <c r="BK543" s="21"/>
      <c r="BL543" s="21"/>
      <c r="BM543" s="21"/>
      <c r="BN543" s="197"/>
      <c r="BO543" s="24"/>
      <c r="BP543" s="21"/>
      <c r="BQ543" s="21"/>
      <c r="BR543" s="23"/>
      <c r="BS543" s="23"/>
      <c r="BT543" s="24"/>
      <c r="BU543" s="25"/>
    </row>
    <row r="544" spans="1:73" s="22" customFormat="1" ht="409.6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00"/>
      <c r="BE544" s="29"/>
      <c r="BF544" s="20"/>
      <c r="BG544" s="21"/>
      <c r="BH544" s="21"/>
      <c r="BI544" s="21"/>
      <c r="BJ544" s="21"/>
      <c r="BK544" s="21"/>
      <c r="BL544" s="21"/>
      <c r="BM544" s="21"/>
      <c r="BN544" s="197"/>
      <c r="BO544" s="24"/>
      <c r="BP544" s="21"/>
      <c r="BQ544" s="21"/>
      <c r="BR544" s="23"/>
      <c r="BS544" s="23"/>
      <c r="BT544" s="24"/>
      <c r="BU544" s="25"/>
    </row>
    <row r="545" spans="1:75" s="22" customFormat="1" ht="409.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9"/>
      <c r="P545" s="29"/>
      <c r="Q545" s="29"/>
      <c r="R545" s="29"/>
      <c r="S545" s="29"/>
      <c r="T545" s="29"/>
      <c r="U545" s="29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0"/>
      <c r="AI545" s="29"/>
      <c r="AJ545" s="29"/>
      <c r="AK545" s="21"/>
      <c r="AL545" s="200"/>
      <c r="AM545" s="29"/>
      <c r="AN545" s="29"/>
      <c r="AO545" s="21"/>
      <c r="AP545" s="21"/>
      <c r="AQ545" s="21"/>
      <c r="AR545" s="21"/>
      <c r="AS545" s="21"/>
      <c r="AT545" s="200"/>
      <c r="AU545" s="29"/>
      <c r="AV545" s="200"/>
      <c r="AW545" s="29"/>
      <c r="AX545" s="21"/>
      <c r="AY545" s="21"/>
      <c r="AZ545" s="21"/>
      <c r="BA545" s="21"/>
      <c r="BB545" s="21"/>
      <c r="BC545" s="21"/>
      <c r="BD545" s="200"/>
      <c r="BE545" s="29"/>
      <c r="BF545" s="29"/>
      <c r="BG545" s="21"/>
      <c r="BH545" s="21"/>
      <c r="BI545" s="21"/>
      <c r="BJ545" s="21"/>
      <c r="BK545" s="21"/>
      <c r="BL545" s="21"/>
      <c r="BM545" s="21"/>
      <c r="BN545" s="197"/>
      <c r="BO545" s="24"/>
      <c r="BP545" s="21"/>
      <c r="BQ545" s="21"/>
      <c r="BR545" s="23"/>
      <c r="BS545" s="23"/>
      <c r="BT545" s="24"/>
      <c r="BU545" s="25"/>
    </row>
    <row r="546" spans="1:75" s="22" customFormat="1" ht="137.2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9"/>
      <c r="P546" s="29"/>
      <c r="Q546" s="29"/>
      <c r="R546" s="29"/>
      <c r="S546" s="29"/>
      <c r="T546" s="29"/>
      <c r="U546" s="29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87"/>
      <c r="BE546" s="189"/>
      <c r="BF546" s="190"/>
      <c r="BG546" s="21"/>
      <c r="BH546" s="21"/>
      <c r="BI546" s="21"/>
      <c r="BJ546" s="21"/>
      <c r="BK546" s="21"/>
      <c r="BL546" s="21"/>
      <c r="BM546" s="21"/>
      <c r="BN546" s="197"/>
      <c r="BO546" s="24"/>
      <c r="BP546" s="21"/>
      <c r="BQ546" s="21"/>
      <c r="BR546" s="23"/>
      <c r="BS546" s="23"/>
      <c r="BT546" s="24"/>
      <c r="BU546" s="25"/>
    </row>
    <row r="547" spans="1:75" s="22" customFormat="1" ht="137.2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9"/>
      <c r="P547" s="29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187"/>
      <c r="BE547" s="189"/>
      <c r="BF547" s="190"/>
      <c r="BG547" s="21"/>
      <c r="BH547" s="21"/>
      <c r="BI547" s="21"/>
      <c r="BJ547" s="21"/>
      <c r="BK547" s="21"/>
      <c r="BL547" s="21"/>
      <c r="BM547" s="21"/>
      <c r="BN547" s="197"/>
      <c r="BO547" s="24"/>
      <c r="BP547" s="21"/>
      <c r="BQ547" s="21"/>
      <c r="BR547" s="23"/>
      <c r="BS547" s="23"/>
      <c r="BT547" s="24"/>
      <c r="BU547" s="25"/>
    </row>
    <row r="548" spans="1:75" s="22" customFormat="1" ht="137.2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9"/>
      <c r="P548" s="29"/>
      <c r="Q548" s="29"/>
      <c r="R548" s="29"/>
      <c r="S548" s="29"/>
      <c r="T548" s="29"/>
      <c r="U548" s="29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187"/>
      <c r="BE548" s="189"/>
      <c r="BF548" s="190"/>
      <c r="BG548" s="21"/>
      <c r="BH548" s="21"/>
      <c r="BI548" s="21"/>
      <c r="BJ548" s="21"/>
      <c r="BK548" s="21"/>
      <c r="BL548" s="21"/>
      <c r="BM548" s="21"/>
      <c r="BN548" s="197"/>
      <c r="BO548" s="24"/>
      <c r="BP548" s="21"/>
      <c r="BQ548" s="21"/>
      <c r="BR548" s="23"/>
      <c r="BS548" s="23"/>
      <c r="BT548" s="24"/>
      <c r="BU548" s="25"/>
    </row>
    <row r="549" spans="1:75" s="22" customFormat="1" ht="137.2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9"/>
      <c r="P549" s="29"/>
      <c r="Q549" s="29"/>
      <c r="R549" s="29"/>
      <c r="S549" s="29"/>
      <c r="T549" s="29"/>
      <c r="U549" s="29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187"/>
      <c r="BE549" s="189"/>
      <c r="BF549" s="190"/>
      <c r="BG549" s="21"/>
      <c r="BH549" s="21"/>
      <c r="BI549" s="21"/>
      <c r="BJ549" s="21"/>
      <c r="BK549" s="21"/>
      <c r="BL549" s="21"/>
      <c r="BM549" s="21"/>
      <c r="BN549" s="197"/>
      <c r="BO549" s="24"/>
      <c r="BP549" s="21"/>
      <c r="BQ549" s="21"/>
      <c r="BR549" s="23"/>
      <c r="BS549" s="23"/>
      <c r="BT549" s="24"/>
      <c r="BU549" s="25"/>
    </row>
    <row r="550" spans="1:75" s="22" customFormat="1" ht="137.2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9"/>
      <c r="P550" s="29"/>
      <c r="Q550" s="29"/>
      <c r="R550" s="29"/>
      <c r="S550" s="29"/>
      <c r="T550" s="29"/>
      <c r="U550" s="29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187"/>
      <c r="BE550" s="189"/>
      <c r="BF550" s="190"/>
      <c r="BG550" s="21"/>
      <c r="BH550" s="21"/>
      <c r="BI550" s="21"/>
      <c r="BJ550" s="21"/>
      <c r="BK550" s="21"/>
      <c r="BL550" s="21"/>
      <c r="BM550" s="21"/>
      <c r="BN550" s="197"/>
      <c r="BO550" s="24"/>
      <c r="BP550" s="21"/>
      <c r="BQ550" s="21"/>
      <c r="BR550" s="23"/>
      <c r="BS550" s="23"/>
      <c r="BT550" s="24"/>
      <c r="BU550" s="25"/>
    </row>
    <row r="551" spans="1:75" s="22" customFormat="1" ht="291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9"/>
      <c r="P551" s="29"/>
      <c r="Q551" s="29"/>
      <c r="R551" s="29"/>
      <c r="S551" s="29"/>
      <c r="T551" s="29"/>
      <c r="U551" s="29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0"/>
      <c r="BC551" s="21"/>
      <c r="BD551" s="200"/>
      <c r="BE551" s="29"/>
      <c r="BF551" s="20"/>
      <c r="BG551" s="23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5" s="22" customFormat="1" ht="291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9"/>
      <c r="P552" s="29"/>
      <c r="Q552" s="29"/>
      <c r="R552" s="29"/>
      <c r="S552" s="29"/>
      <c r="T552" s="29"/>
      <c r="U552" s="29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0"/>
      <c r="BC552" s="21"/>
      <c r="BD552" s="200"/>
      <c r="BE552" s="183"/>
      <c r="BF552" s="20"/>
      <c r="BG552" s="23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5" s="22" customFormat="1" ht="197.2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3"/>
      <c r="P553" s="23"/>
      <c r="Q553" s="23"/>
      <c r="R553" s="23"/>
      <c r="S553" s="23"/>
      <c r="T553" s="23"/>
      <c r="U553" s="20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00"/>
      <c r="BE553" s="20"/>
      <c r="BF553" s="20"/>
      <c r="BG553" s="21"/>
      <c r="BH553" s="21"/>
      <c r="BI553" s="21"/>
      <c r="BJ553" s="21"/>
      <c r="BK553" s="21"/>
      <c r="BL553" s="21"/>
      <c r="BM553" s="21"/>
      <c r="BN553" s="197"/>
      <c r="BO553" s="24"/>
      <c r="BP553" s="21"/>
      <c r="BQ553" s="21"/>
      <c r="BR553" s="23"/>
      <c r="BS553" s="23"/>
      <c r="BT553" s="24"/>
      <c r="BU553" s="25"/>
    </row>
    <row r="554" spans="1:75" s="22" customFormat="1" ht="197.2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23"/>
      <c r="P554" s="23"/>
      <c r="Q554" s="23"/>
      <c r="R554" s="23"/>
      <c r="S554" s="23"/>
      <c r="T554" s="23"/>
      <c r="U554" s="20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185"/>
      <c r="BE554" s="190"/>
      <c r="BF554" s="190"/>
      <c r="BG554" s="21"/>
      <c r="BH554" s="21"/>
      <c r="BI554" s="21"/>
      <c r="BJ554" s="21"/>
      <c r="BK554" s="21"/>
      <c r="BL554" s="21"/>
      <c r="BM554" s="21"/>
      <c r="BN554" s="197"/>
      <c r="BO554" s="24"/>
      <c r="BP554" s="21"/>
      <c r="BQ554" s="21"/>
      <c r="BR554" s="23"/>
      <c r="BS554" s="23"/>
      <c r="BT554" s="24"/>
      <c r="BU554" s="25"/>
    </row>
    <row r="555" spans="1:75" s="22" customFormat="1" ht="279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191"/>
      <c r="P555" s="191"/>
      <c r="Q555" s="191"/>
      <c r="R555" s="191"/>
      <c r="S555" s="191"/>
      <c r="T555" s="191"/>
      <c r="U555" s="19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00"/>
      <c r="BE555" s="63"/>
      <c r="BF555" s="63"/>
      <c r="BG555" s="21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3"/>
      <c r="BS555" s="23"/>
      <c r="BT555" s="24"/>
      <c r="BU555" s="25"/>
    </row>
    <row r="556" spans="1:75" s="22" customFormat="1" ht="171.7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3"/>
      <c r="P556" s="23"/>
      <c r="Q556" s="23"/>
      <c r="R556" s="23"/>
      <c r="S556" s="23"/>
      <c r="T556" s="23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00"/>
      <c r="BE556" s="23"/>
      <c r="BF556" s="23"/>
      <c r="BG556" s="21"/>
      <c r="BH556" s="21"/>
      <c r="BI556" s="21"/>
      <c r="BJ556" s="21"/>
      <c r="BK556" s="21"/>
      <c r="BL556" s="21"/>
      <c r="BM556" s="21"/>
      <c r="BN556" s="21"/>
      <c r="BO556" s="24"/>
      <c r="BP556" s="21"/>
      <c r="BQ556" s="21"/>
      <c r="BR556" s="23"/>
      <c r="BS556" s="23"/>
      <c r="BT556" s="24"/>
      <c r="BU556" s="25"/>
    </row>
    <row r="557" spans="1:75" s="22" customFormat="1" ht="129.7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3"/>
      <c r="P557" s="23"/>
      <c r="Q557" s="23"/>
      <c r="R557" s="23"/>
      <c r="S557" s="23"/>
      <c r="T557" s="23"/>
      <c r="U557" s="23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192"/>
      <c r="BE557" s="29"/>
      <c r="BF557" s="29"/>
      <c r="BG557" s="21"/>
      <c r="BH557" s="21"/>
      <c r="BI557" s="21"/>
      <c r="BJ557" s="21"/>
      <c r="BK557" s="21"/>
      <c r="BL557" s="21"/>
      <c r="BM557" s="21"/>
      <c r="BN557" s="197"/>
      <c r="BO557" s="24"/>
      <c r="BP557" s="21"/>
      <c r="BQ557" s="21"/>
      <c r="BR557" s="23"/>
      <c r="BS557" s="23"/>
      <c r="BT557" s="24"/>
      <c r="BU557" s="25"/>
    </row>
    <row r="558" spans="1:75" s="22" customFormat="1" ht="187.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9"/>
      <c r="O558" s="29"/>
      <c r="P558" s="29"/>
      <c r="Q558" s="29"/>
      <c r="R558" s="29"/>
      <c r="S558" s="29"/>
      <c r="T558" s="29"/>
      <c r="U558" s="29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00"/>
      <c r="BE558" s="23"/>
      <c r="BF558" s="23"/>
      <c r="BG558" s="21"/>
      <c r="BH558" s="21"/>
      <c r="BI558" s="21"/>
      <c r="BJ558" s="21"/>
      <c r="BK558" s="21"/>
      <c r="BL558" s="21"/>
      <c r="BM558" s="23"/>
      <c r="BN558" s="21"/>
      <c r="BO558" s="24"/>
      <c r="BP558" s="21"/>
      <c r="BQ558" s="21"/>
      <c r="BR558" s="21"/>
      <c r="BS558" s="21"/>
      <c r="BT558" s="23"/>
      <c r="BU558" s="24"/>
      <c r="BV558" s="25"/>
      <c r="BW558" s="30"/>
    </row>
    <row r="559" spans="1:75" s="22" customFormat="1" ht="187.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0"/>
      <c r="O559" s="28"/>
      <c r="P559" s="18"/>
      <c r="Q559" s="28"/>
      <c r="R559" s="28"/>
      <c r="S559" s="28"/>
      <c r="T559" s="28"/>
      <c r="U559" s="2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3"/>
      <c r="BN559" s="21"/>
      <c r="BO559" s="24"/>
      <c r="BP559" s="25"/>
      <c r="BQ559" s="21"/>
      <c r="BR559" s="21"/>
      <c r="BS559" s="21"/>
      <c r="BT559" s="23"/>
      <c r="BU559" s="24"/>
      <c r="BV559" s="25"/>
      <c r="BW559" s="30"/>
    </row>
    <row r="560" spans="1:75" s="22" customFormat="1" ht="409.6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3"/>
      <c r="P560" s="23"/>
      <c r="Q560" s="23"/>
      <c r="R560" s="23"/>
      <c r="S560" s="23"/>
      <c r="T560" s="23"/>
      <c r="U560" s="23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3"/>
      <c r="AV560" s="21"/>
      <c r="AW560" s="23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3"/>
      <c r="BN560" s="21"/>
      <c r="BO560" s="24"/>
      <c r="BP560" s="25"/>
      <c r="BQ560" s="21"/>
      <c r="BR560" s="21"/>
      <c r="BS560" s="21"/>
      <c r="BT560" s="23"/>
      <c r="BU560" s="24"/>
      <c r="BV560" s="25"/>
      <c r="BW560" s="30"/>
    </row>
    <row r="561" spans="1:75" s="22" customFormat="1" ht="409.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0"/>
      <c r="O561" s="23"/>
      <c r="P561" s="23"/>
      <c r="Q561" s="23"/>
      <c r="R561" s="23"/>
      <c r="S561" s="23"/>
      <c r="T561" s="23"/>
      <c r="U561" s="23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00"/>
      <c r="BE561" s="23"/>
      <c r="BF561" s="23"/>
      <c r="BG561" s="21"/>
      <c r="BH561" s="21"/>
      <c r="BI561" s="21"/>
      <c r="BJ561" s="21"/>
      <c r="BK561" s="21"/>
      <c r="BL561" s="21"/>
      <c r="BM561" s="23"/>
      <c r="BN561" s="21"/>
      <c r="BO561" s="24"/>
      <c r="BP561" s="25"/>
      <c r="BQ561" s="21"/>
      <c r="BR561" s="21"/>
      <c r="BS561" s="21"/>
      <c r="BT561" s="23"/>
      <c r="BU561" s="24"/>
      <c r="BV561" s="25"/>
      <c r="BW561" s="30"/>
    </row>
    <row r="562" spans="1:75" s="22" customFormat="1" ht="194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0"/>
      <c r="O562" s="28"/>
      <c r="P562" s="18"/>
      <c r="Q562" s="28"/>
      <c r="R562" s="28"/>
      <c r="S562" s="28"/>
      <c r="T562" s="28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3"/>
      <c r="BN562" s="21"/>
      <c r="BO562" s="24"/>
      <c r="BP562" s="25"/>
      <c r="BQ562" s="36"/>
      <c r="BR562" s="36"/>
      <c r="BS562" s="36"/>
      <c r="BT562" s="40"/>
      <c r="BU562" s="26"/>
      <c r="BV562" s="36"/>
      <c r="BW562" s="30"/>
    </row>
    <row r="563" spans="1:75" s="22" customFormat="1" ht="219.7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1"/>
      <c r="BO563" s="24"/>
      <c r="BP563" s="25"/>
      <c r="BQ563" s="36"/>
      <c r="BR563" s="36"/>
      <c r="BS563" s="36"/>
      <c r="BT563" s="40"/>
      <c r="BU563" s="26"/>
      <c r="BV563" s="36"/>
      <c r="BW563" s="30"/>
    </row>
    <row r="564" spans="1:75" s="22" customFormat="1" ht="198.7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183"/>
      <c r="P564" s="183"/>
      <c r="Q564" s="183"/>
      <c r="R564" s="183"/>
      <c r="S564" s="183"/>
      <c r="T564" s="183"/>
      <c r="U564" s="183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3"/>
      <c r="BN564" s="21"/>
      <c r="BO564" s="24"/>
      <c r="BP564" s="25"/>
      <c r="BQ564" s="21"/>
      <c r="BR564" s="21"/>
      <c r="BS564" s="21"/>
      <c r="BT564" s="23"/>
      <c r="BU564" s="24"/>
      <c r="BV564" s="25"/>
      <c r="BW564" s="30"/>
    </row>
    <row r="565" spans="1:75" s="22" customFormat="1" ht="198.7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3"/>
      <c r="P565" s="23"/>
      <c r="Q565" s="23"/>
      <c r="R565" s="23"/>
      <c r="S565" s="23"/>
      <c r="T565" s="23"/>
      <c r="U565" s="23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3"/>
      <c r="BN565" s="21"/>
      <c r="BO565" s="24"/>
      <c r="BP565" s="25"/>
      <c r="BQ565" s="21"/>
      <c r="BR565" s="21"/>
      <c r="BS565" s="21"/>
      <c r="BT565" s="23"/>
      <c r="BU565" s="24"/>
      <c r="BV565" s="25"/>
      <c r="BW565" s="30"/>
    </row>
    <row r="566" spans="1:75" s="22" customFormat="1" ht="198.7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8"/>
      <c r="P566" s="18"/>
      <c r="Q566" s="28"/>
      <c r="R566" s="28"/>
      <c r="S566" s="28"/>
      <c r="T566" s="28"/>
      <c r="U566" s="2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3"/>
      <c r="BN566" s="21"/>
      <c r="BO566" s="24"/>
      <c r="BP566" s="25"/>
      <c r="BQ566" s="21"/>
      <c r="BR566" s="21"/>
      <c r="BS566" s="21"/>
      <c r="BT566" s="23"/>
      <c r="BU566" s="24"/>
      <c r="BV566" s="25"/>
      <c r="BW566" s="30"/>
    </row>
    <row r="567" spans="1:75" s="22" customFormat="1" ht="146.2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28"/>
      <c r="P567" s="18"/>
      <c r="Q567" s="28"/>
      <c r="R567" s="28"/>
      <c r="S567" s="28"/>
      <c r="T567" s="28"/>
      <c r="U567" s="28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3"/>
      <c r="BN567" s="21"/>
      <c r="BO567" s="24"/>
      <c r="BP567" s="25"/>
      <c r="BQ567" s="21"/>
      <c r="BR567" s="21"/>
      <c r="BS567" s="21"/>
      <c r="BT567" s="23"/>
      <c r="BU567" s="24"/>
      <c r="BV567" s="25"/>
      <c r="BW567" s="30"/>
    </row>
    <row r="568" spans="1:75" s="22" customFormat="1" ht="227.2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28"/>
      <c r="P568" s="18"/>
      <c r="Q568" s="28"/>
      <c r="R568" s="28"/>
      <c r="S568" s="28"/>
      <c r="T568" s="28"/>
      <c r="U568" s="28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3"/>
      <c r="BN568" s="21"/>
      <c r="BO568" s="24"/>
      <c r="BP568" s="25"/>
      <c r="BQ568" s="21"/>
      <c r="BR568" s="21"/>
      <c r="BS568" s="21"/>
      <c r="BT568" s="23"/>
      <c r="BU568" s="24"/>
      <c r="BV568" s="25"/>
      <c r="BW568" s="30"/>
    </row>
    <row r="569" spans="1:75" s="22" customFormat="1" ht="154.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28"/>
      <c r="P569" s="28"/>
      <c r="Q569" s="28"/>
      <c r="R569" s="28"/>
      <c r="S569" s="28"/>
      <c r="T569" s="28"/>
      <c r="U569" s="28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3"/>
      <c r="BN569" s="21"/>
      <c r="BO569" s="24"/>
      <c r="BP569" s="25"/>
      <c r="BQ569" s="21"/>
      <c r="BR569" s="21"/>
      <c r="BS569" s="21"/>
      <c r="BT569" s="23"/>
      <c r="BU569" s="24"/>
      <c r="BV569" s="25"/>
      <c r="BW569" s="30"/>
    </row>
    <row r="570" spans="1:75" s="22" customFormat="1" ht="154.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28"/>
      <c r="P570" s="18"/>
      <c r="Q570" s="28"/>
      <c r="R570" s="28"/>
      <c r="S570" s="28"/>
      <c r="T570" s="28"/>
      <c r="U570" s="28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3"/>
      <c r="BN570" s="21"/>
      <c r="BO570" s="24"/>
      <c r="BP570" s="25"/>
      <c r="BQ570" s="36"/>
      <c r="BR570" s="36"/>
      <c r="BS570" s="36"/>
      <c r="BT570" s="40"/>
      <c r="BU570" s="26"/>
      <c r="BV570" s="36"/>
      <c r="BW570" s="30"/>
    </row>
    <row r="571" spans="1:75" s="22" customFormat="1" ht="182.2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23"/>
      <c r="P571" s="23"/>
      <c r="Q571" s="23"/>
      <c r="R571" s="23"/>
      <c r="S571" s="23"/>
      <c r="T571" s="23"/>
      <c r="U571" s="23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3"/>
      <c r="BM571" s="21"/>
      <c r="BN571" s="21"/>
      <c r="BO571" s="24"/>
      <c r="BP571" s="25"/>
      <c r="BQ571" s="36"/>
      <c r="BR571" s="36"/>
      <c r="BS571" s="36"/>
      <c r="BT571" s="40"/>
      <c r="BU571" s="26"/>
      <c r="BV571" s="36"/>
      <c r="BW571" s="30"/>
    </row>
    <row r="572" spans="1:75" s="22" customFormat="1" ht="182.2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20"/>
      <c r="N572" s="21"/>
      <c r="O572" s="23"/>
      <c r="P572" s="23"/>
      <c r="Q572" s="23"/>
      <c r="R572" s="23"/>
      <c r="S572" s="23"/>
      <c r="T572" s="23"/>
      <c r="U572" s="28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4"/>
      <c r="BP572" s="25"/>
      <c r="BQ572" s="36"/>
      <c r="BR572" s="36"/>
      <c r="BS572" s="36"/>
      <c r="BT572" s="40"/>
      <c r="BU572" s="26"/>
      <c r="BV572" s="36"/>
      <c r="BW572" s="30"/>
    </row>
    <row r="573" spans="1:75" s="22" customFormat="1" ht="312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20"/>
      <c r="N573" s="21"/>
      <c r="O573" s="28"/>
      <c r="P573" s="28"/>
      <c r="Q573" s="28"/>
      <c r="R573" s="28"/>
      <c r="S573" s="28"/>
      <c r="T573" s="28"/>
      <c r="U573" s="2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182"/>
      <c r="BE573" s="21"/>
      <c r="BF573" s="21"/>
      <c r="BG573" s="23"/>
      <c r="BH573" s="21"/>
      <c r="BI573" s="21"/>
      <c r="BJ573" s="21"/>
      <c r="BK573" s="21"/>
      <c r="BL573" s="23"/>
      <c r="BM573" s="21"/>
      <c r="BN573" s="21"/>
      <c r="BO573" s="24"/>
      <c r="BP573" s="25"/>
      <c r="BQ573" s="26"/>
    </row>
    <row r="574" spans="1:75" s="22" customFormat="1" ht="174.7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21"/>
      <c r="O574" s="28"/>
      <c r="P574" s="18"/>
      <c r="Q574" s="28"/>
      <c r="R574" s="28"/>
      <c r="S574" s="28"/>
      <c r="T574" s="28"/>
      <c r="U574" s="28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3"/>
      <c r="BH574" s="21"/>
      <c r="BI574" s="21"/>
      <c r="BJ574" s="21"/>
      <c r="BK574" s="21"/>
      <c r="BL574" s="23"/>
      <c r="BM574" s="21"/>
      <c r="BN574" s="21"/>
      <c r="BO574" s="24"/>
      <c r="BP574" s="25"/>
      <c r="BQ574" s="26"/>
    </row>
    <row r="575" spans="1:75" s="22" customFormat="1" ht="167.2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21"/>
      <c r="O575" s="23"/>
      <c r="P575" s="23"/>
      <c r="Q575" s="23"/>
      <c r="R575" s="23"/>
      <c r="S575" s="23"/>
      <c r="T575" s="23"/>
      <c r="U575" s="23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182"/>
      <c r="BE575" s="21"/>
      <c r="BF575" s="21"/>
      <c r="BG575" s="23"/>
      <c r="BH575" s="21"/>
      <c r="BI575" s="21"/>
      <c r="BJ575" s="21"/>
      <c r="BK575" s="21"/>
      <c r="BL575" s="23"/>
      <c r="BM575" s="21"/>
      <c r="BN575" s="21"/>
      <c r="BO575" s="24"/>
      <c r="BP575" s="25"/>
      <c r="BQ575" s="26"/>
    </row>
    <row r="576" spans="1:75" s="22" customFormat="1" ht="167.2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23"/>
      <c r="P576" s="23"/>
      <c r="Q576" s="23"/>
      <c r="R576" s="23"/>
      <c r="S576" s="23"/>
      <c r="T576" s="23"/>
      <c r="U576" s="23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3"/>
      <c r="BH576" s="21"/>
      <c r="BI576" s="21"/>
      <c r="BJ576" s="21"/>
      <c r="BK576" s="21"/>
      <c r="BL576" s="23"/>
      <c r="BM576" s="21"/>
      <c r="BN576" s="21"/>
      <c r="BO576" s="24"/>
      <c r="BP576" s="25"/>
      <c r="BQ576" s="26"/>
    </row>
    <row r="577" spans="1:73" s="22" customFormat="1" ht="167.2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20"/>
      <c r="N577" s="21"/>
      <c r="O577" s="23"/>
      <c r="P577" s="23"/>
      <c r="Q577" s="28"/>
      <c r="R577" s="28"/>
      <c r="S577" s="28"/>
      <c r="T577" s="28"/>
      <c r="U577" s="28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3"/>
      <c r="BH577" s="21"/>
      <c r="BI577" s="21"/>
      <c r="BJ577" s="21"/>
      <c r="BK577" s="21"/>
      <c r="BL577" s="23"/>
      <c r="BM577" s="21"/>
      <c r="BN577" s="21"/>
      <c r="BO577" s="24"/>
      <c r="BP577" s="25"/>
      <c r="BQ577" s="26"/>
    </row>
    <row r="578" spans="1:73" s="22" customFormat="1" ht="372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20"/>
      <c r="N578" s="21"/>
      <c r="O578" s="18"/>
      <c r="P578" s="18"/>
      <c r="Q578" s="18"/>
      <c r="R578" s="18"/>
      <c r="S578" s="18"/>
      <c r="T578" s="18"/>
      <c r="U578" s="18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1"/>
      <c r="BS578" s="21"/>
    </row>
    <row r="579" spans="1:73" s="22" customFormat="1" ht="257.2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20"/>
      <c r="N579" s="21"/>
      <c r="O579" s="18"/>
      <c r="P579" s="18"/>
      <c r="Q579" s="27"/>
      <c r="R579" s="27"/>
      <c r="S579" s="27"/>
      <c r="T579" s="27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1"/>
      <c r="BO579" s="24"/>
      <c r="BP579" s="21"/>
      <c r="BQ579" s="21"/>
      <c r="BR579" s="21"/>
      <c r="BS579" s="21"/>
    </row>
    <row r="580" spans="1:73" s="22" customFormat="1" ht="254.25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21"/>
      <c r="O580" s="18"/>
      <c r="P580" s="18"/>
      <c r="Q580" s="27"/>
      <c r="R580" s="27"/>
      <c r="S580" s="27"/>
      <c r="T580" s="27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1"/>
      <c r="BN580" s="21"/>
      <c r="BO580" s="24"/>
      <c r="BP580" s="21"/>
      <c r="BQ580" s="21"/>
      <c r="BR580" s="21"/>
      <c r="BS580" s="21"/>
    </row>
    <row r="581" spans="1:73" s="22" customFormat="1" ht="319.5" customHeight="1" x14ac:dyDescent="0.25">
      <c r="A581" s="17"/>
      <c r="B581" s="18"/>
      <c r="C581" s="18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21"/>
      <c r="O581" s="23"/>
      <c r="P581" s="23"/>
      <c r="Q581" s="23"/>
      <c r="R581" s="23"/>
      <c r="S581" s="23"/>
      <c r="T581" s="23"/>
      <c r="U581" s="28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1"/>
      <c r="BO581" s="24"/>
      <c r="BP581" s="21"/>
      <c r="BQ581" s="21"/>
      <c r="BR581" s="21"/>
      <c r="BS581" s="21"/>
    </row>
    <row r="582" spans="1:73" s="22" customFormat="1" ht="409.6" customHeight="1" x14ac:dyDescent="0.25">
      <c r="A582" s="17"/>
      <c r="B582" s="18"/>
      <c r="C582" s="18"/>
      <c r="D582" s="19"/>
      <c r="E582" s="19"/>
      <c r="F582" s="20"/>
      <c r="G582" s="18"/>
      <c r="H582" s="18"/>
      <c r="I582" s="18"/>
      <c r="J582" s="18"/>
      <c r="K582" s="18"/>
      <c r="L582" s="18"/>
      <c r="M582" s="18"/>
      <c r="N582" s="18"/>
      <c r="O582" s="28"/>
      <c r="P582" s="18"/>
      <c r="Q582" s="28"/>
      <c r="R582" s="28"/>
      <c r="S582" s="28"/>
      <c r="T582" s="28"/>
      <c r="U582" s="28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1"/>
      <c r="BO582" s="24"/>
      <c r="BP582" s="21"/>
      <c r="BQ582" s="21"/>
      <c r="BR582" s="21"/>
      <c r="BS582" s="21"/>
    </row>
    <row r="583" spans="1:73" s="22" customFormat="1" ht="141.75" customHeight="1" x14ac:dyDescent="0.25">
      <c r="A583" s="17"/>
      <c r="B583" s="18"/>
      <c r="C583" s="18"/>
      <c r="D583" s="19"/>
      <c r="E583" s="19"/>
      <c r="F583" s="20"/>
      <c r="G583" s="18"/>
      <c r="H583" s="18"/>
      <c r="I583" s="18"/>
      <c r="J583" s="18"/>
      <c r="K583" s="18"/>
      <c r="L583" s="18"/>
      <c r="M583" s="20"/>
      <c r="N583" s="21"/>
      <c r="O583" s="23"/>
      <c r="P583" s="23"/>
      <c r="Q583" s="23"/>
      <c r="R583" s="23"/>
      <c r="S583" s="23"/>
      <c r="T583" s="23"/>
      <c r="U583" s="28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1"/>
      <c r="BN583" s="21"/>
      <c r="BO583" s="24"/>
      <c r="BP583" s="21"/>
      <c r="BQ583" s="21"/>
      <c r="BR583" s="21"/>
      <c r="BS583" s="21"/>
    </row>
    <row r="584" spans="1:73" s="22" customFormat="1" ht="141.75" customHeight="1" x14ac:dyDescent="0.25">
      <c r="A584" s="17"/>
      <c r="B584" s="18"/>
      <c r="C584" s="18"/>
      <c r="D584" s="19"/>
      <c r="E584" s="19"/>
      <c r="F584" s="20"/>
      <c r="G584" s="18"/>
      <c r="H584" s="18"/>
      <c r="I584" s="18"/>
      <c r="J584" s="18"/>
      <c r="K584" s="18"/>
      <c r="L584" s="18"/>
      <c r="M584" s="20"/>
      <c r="N584" s="18"/>
      <c r="O584" s="23"/>
      <c r="P584" s="23"/>
      <c r="Q584" s="23"/>
      <c r="R584" s="23"/>
      <c r="S584" s="23"/>
      <c r="T584" s="23"/>
      <c r="U584" s="23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1"/>
      <c r="BM584" s="21"/>
      <c r="BN584" s="21"/>
      <c r="BO584" s="24"/>
      <c r="BP584" s="21"/>
      <c r="BQ584" s="21"/>
      <c r="BR584" s="21"/>
      <c r="BS584" s="21"/>
    </row>
    <row r="585" spans="1:73" s="22" customFormat="1" ht="292.5" customHeight="1" x14ac:dyDescent="0.45">
      <c r="A585" s="17"/>
      <c r="B585" s="18"/>
      <c r="C585" s="176"/>
      <c r="D585" s="19"/>
      <c r="E585" s="19"/>
      <c r="F585" s="20"/>
      <c r="G585" s="18"/>
      <c r="H585" s="18"/>
      <c r="I585" s="18"/>
      <c r="J585" s="18"/>
      <c r="K585" s="18"/>
      <c r="L585" s="18"/>
      <c r="M585" s="20"/>
      <c r="N585" s="21"/>
      <c r="O585" s="27"/>
      <c r="P585" s="18"/>
      <c r="Q585" s="27"/>
      <c r="R585" s="27"/>
      <c r="S585" s="27"/>
      <c r="T585" s="27"/>
      <c r="U585" s="27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1"/>
      <c r="BO585" s="24"/>
      <c r="BP585" s="21"/>
      <c r="BQ585" s="21"/>
      <c r="BR585" s="21"/>
      <c r="BS585" s="24"/>
      <c r="BT585" s="25"/>
      <c r="BU585" s="26"/>
    </row>
    <row r="586" spans="1:73" s="22" customFormat="1" ht="177" customHeight="1" x14ac:dyDescent="0.45">
      <c r="A586" s="17"/>
      <c r="B586" s="18"/>
      <c r="C586" s="176"/>
      <c r="D586" s="19"/>
      <c r="E586" s="19"/>
      <c r="F586" s="20"/>
      <c r="G586" s="18"/>
      <c r="H586" s="18"/>
      <c r="I586" s="18"/>
      <c r="J586" s="18"/>
      <c r="K586" s="18"/>
      <c r="L586" s="18"/>
      <c r="M586" s="20"/>
      <c r="N586" s="21"/>
      <c r="O586" s="18"/>
      <c r="P586" s="18"/>
      <c r="Q586" s="27"/>
      <c r="R586" s="27"/>
      <c r="S586" s="27"/>
      <c r="T586" s="27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1"/>
      <c r="BO586" s="21"/>
      <c r="BP586" s="21"/>
      <c r="BQ586" s="21"/>
      <c r="BR586" s="21"/>
      <c r="BS586" s="24"/>
      <c r="BT586" s="25"/>
      <c r="BU586" s="26"/>
    </row>
  </sheetData>
  <autoFilter ref="A2:BW28"/>
  <mergeCells count="2">
    <mergeCell ref="M53:M54"/>
    <mergeCell ref="M302:M303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2018-08-01T06:58:06Z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