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шаблон!$A$2:$BV$61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шаблон!$A$1:$BN$12</definedName>
  </definedNames>
  <calcPr calcId="145621"/>
</workbook>
</file>

<file path=xl/calcChain.xml><?xml version="1.0" encoding="utf-8"?>
<calcChain xmlns="http://schemas.openxmlformats.org/spreadsheetml/2006/main">
  <c r="AM7" i="4" l="1"/>
  <c r="AI7" i="4" l="1"/>
  <c r="AJ7" i="4"/>
  <c r="N6" i="4" l="1"/>
  <c r="S6" i="4" s="1"/>
  <c r="M6" i="4"/>
  <c r="S5" i="4"/>
  <c r="R5" i="4"/>
  <c r="Q5" i="4"/>
  <c r="P5" i="4"/>
  <c r="M5" i="4"/>
  <c r="M4" i="4"/>
  <c r="N4" i="4" s="1"/>
  <c r="Q4" i="4" s="1"/>
  <c r="R3" i="4"/>
  <c r="R7" i="4" s="1"/>
  <c r="O3" i="4"/>
  <c r="O7" i="4" s="1"/>
  <c r="T5" i="4" l="1"/>
  <c r="N5" i="4" s="1"/>
  <c r="N3" i="4" s="1"/>
  <c r="N7" i="4" s="1"/>
  <c r="P4" i="4"/>
  <c r="S4" i="4"/>
  <c r="S3" i="4" s="1"/>
  <c r="S7" i="4" s="1"/>
  <c r="Q6" i="4"/>
  <c r="Q3" i="4" s="1"/>
  <c r="Q7" i="4" s="1"/>
  <c r="P6" i="4"/>
  <c r="AL3" i="4" l="1"/>
  <c r="T6" i="4"/>
  <c r="AN3" i="4" s="1"/>
  <c r="T4" i="4"/>
  <c r="P3" i="4"/>
  <c r="P7" i="4" s="1"/>
  <c r="T3" i="4" l="1"/>
  <c r="T7" i="4" s="1"/>
  <c r="AH3" i="4"/>
  <c r="BM3" i="4" l="1"/>
  <c r="BM7" i="4" s="1"/>
  <c r="BR7" i="4" l="1"/>
  <c r="BR8" i="4"/>
  <c r="BR9" i="4"/>
  <c r="BR10" i="4"/>
  <c r="BR11" i="4"/>
  <c r="BR12" i="4"/>
  <c r="BR13" i="4"/>
  <c r="BR14" i="4"/>
  <c r="BR15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S47" i="4" s="1"/>
  <c r="BR48" i="4"/>
  <c r="BS48" i="4"/>
  <c r="BR49" i="4"/>
  <c r="BS49" i="4" s="1"/>
  <c r="BR50" i="4"/>
  <c r="BS50" i="4" s="1"/>
  <c r="BR51" i="4"/>
  <c r="BS51" i="4" s="1"/>
  <c r="BR52" i="4"/>
  <c r="BS52" i="4" s="1"/>
  <c r="BR53" i="4"/>
  <c r="BS53" i="4" s="1"/>
  <c r="BR54" i="4"/>
  <c r="BS54" i="4" s="1"/>
  <c r="BR55" i="4"/>
  <c r="BS55" i="4" s="1"/>
  <c r="BR56" i="4"/>
  <c r="BS56" i="4" s="1"/>
  <c r="BR57" i="4"/>
  <c r="BS57" i="4" s="1"/>
  <c r="BR58" i="4"/>
  <c r="BS58" i="4" s="1"/>
  <c r="BR59" i="4"/>
  <c r="BS59" i="4" s="1"/>
  <c r="BR60" i="4"/>
  <c r="BS60" i="4" s="1"/>
  <c r="BR61" i="4"/>
  <c r="BS61" i="4" s="1"/>
  <c r="BS7" i="4"/>
  <c r="BS8" i="4"/>
  <c r="BS9" i="4"/>
  <c r="BS10" i="4"/>
  <c r="BS11" i="4"/>
  <c r="BS12" i="4"/>
  <c r="BM13" i="4"/>
  <c r="BS13" i="4"/>
  <c r="BM14" i="4"/>
  <c r="BS14" i="4"/>
  <c r="BM15" i="4"/>
  <c r="BS15" i="4"/>
  <c r="BM16" i="4"/>
  <c r="BS16" i="4"/>
  <c r="BM17" i="4"/>
  <c r="BS17" i="4"/>
  <c r="BM18" i="4"/>
  <c r="BS18" i="4"/>
  <c r="BM19" i="4"/>
  <c r="BS19" i="4"/>
  <c r="BM20" i="4"/>
  <c r="BS20" i="4"/>
  <c r="BM21" i="4"/>
  <c r="BS21" i="4"/>
  <c r="BM22" i="4"/>
  <c r="BS22" i="4"/>
  <c r="BM23" i="4"/>
  <c r="BS23" i="4"/>
  <c r="BM24" i="4"/>
  <c r="BS24" i="4"/>
  <c r="BM25" i="4"/>
  <c r="BS25" i="4"/>
  <c r="BM26" i="4"/>
  <c r="BS26" i="4"/>
  <c r="BM27" i="4"/>
  <c r="BS27" i="4"/>
  <c r="BM28" i="4"/>
  <c r="BS28" i="4"/>
  <c r="BM29" i="4"/>
  <c r="BS29" i="4"/>
  <c r="BM30" i="4"/>
  <c r="BS30" i="4"/>
  <c r="BM31" i="4"/>
  <c r="BS31" i="4"/>
  <c r="BM32" i="4"/>
  <c r="BS32" i="4"/>
  <c r="BM33" i="4"/>
  <c r="BS33" i="4"/>
  <c r="BM34" i="4"/>
  <c r="BS34" i="4"/>
  <c r="BM35" i="4"/>
  <c r="BS35" i="4"/>
  <c r="BM36" i="4"/>
  <c r="BS36" i="4"/>
  <c r="BM37" i="4"/>
  <c r="BS37" i="4"/>
  <c r="BM38" i="4"/>
  <c r="BS38" i="4"/>
  <c r="BM39" i="4"/>
  <c r="BS39" i="4"/>
  <c r="BM40" i="4"/>
  <c r="BS40" i="4"/>
  <c r="BM41" i="4"/>
  <c r="BS41" i="4"/>
  <c r="BM42" i="4"/>
  <c r="BS42" i="4"/>
  <c r="BM43" i="4"/>
  <c r="BS43" i="4"/>
  <c r="BM44" i="4"/>
  <c r="BS44" i="4"/>
  <c r="BM45" i="4"/>
  <c r="BS45" i="4"/>
  <c r="BM46" i="4"/>
  <c r="BS46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 s="1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Q36" i="2" s="1"/>
  <c r="Q35" i="2" s="1"/>
  <c r="O29" i="2"/>
  <c r="R29" i="2"/>
  <c r="N70" i="2"/>
  <c r="S74" i="2"/>
  <c r="S73" i="2" s="1"/>
  <c r="Q74" i="2"/>
  <c r="Q73" i="2" s="1"/>
  <c r="P74" i="2"/>
  <c r="P73" i="2" s="1"/>
  <c r="P72" i="2"/>
  <c r="P70" i="2" s="1"/>
  <c r="N46" i="2"/>
  <c r="Q56" i="2"/>
  <c r="P56" i="2"/>
  <c r="Q59" i="2"/>
  <c r="P40" i="2"/>
  <c r="P38" i="2" s="1"/>
  <c r="N62" i="2"/>
  <c r="Q65" i="2"/>
  <c r="S68" i="2"/>
  <c r="P68" i="2"/>
  <c r="P63" i="2"/>
  <c r="P62" i="2"/>
  <c r="Q63" i="2"/>
  <c r="Q62" i="2"/>
  <c r="P37" i="2"/>
  <c r="Q37" i="2"/>
  <c r="P36" i="2"/>
  <c r="P35" i="2" s="1"/>
  <c r="T68" i="2"/>
  <c r="BB64" i="2" s="1"/>
  <c r="Q64" i="2"/>
  <c r="T40" i="2"/>
  <c r="BB38" i="2" s="1"/>
  <c r="T63" i="2"/>
  <c r="T37" i="2"/>
  <c r="BJ35" i="2" s="1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Q30" i="2" s="1"/>
  <c r="Q29" i="2" s="1"/>
  <c r="O27" i="2"/>
  <c r="R27" i="2"/>
  <c r="M28" i="2"/>
  <c r="N28" i="2"/>
  <c r="N27" i="2" s="1"/>
  <c r="O25" i="2"/>
  <c r="R25" i="2"/>
  <c r="M26" i="2"/>
  <c r="N26" i="2"/>
  <c r="P26" i="2" s="1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/>
  <c r="S8" i="2" s="1"/>
  <c r="N11" i="2"/>
  <c r="S11" i="2"/>
  <c r="S23" i="2"/>
  <c r="S28" i="2"/>
  <c r="S27" i="2" s="1"/>
  <c r="S30" i="2"/>
  <c r="S29" i="2" s="1"/>
  <c r="N8" i="2"/>
  <c r="P34" i="2"/>
  <c r="Q34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 s="1"/>
  <c r="R43" i="2"/>
  <c r="O43" i="2"/>
  <c r="P8" i="2"/>
  <c r="T34" i="2"/>
  <c r="BB29" i="2" s="1"/>
  <c r="T12" i="2"/>
  <c r="BB11" i="2" s="1"/>
  <c r="BK11" i="2" s="1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N3" i="2" s="1"/>
  <c r="R3" i="2"/>
  <c r="O3" i="2"/>
  <c r="AZ3" i="2"/>
  <c r="Q5" i="2"/>
  <c r="Q3" i="2" s="1"/>
  <c r="P5" i="2"/>
  <c r="P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BB18" i="2" s="1"/>
  <c r="S20" i="2"/>
  <c r="S18" i="2"/>
  <c r="Q7" i="2"/>
  <c r="Q6" i="2" s="1"/>
  <c r="P18" i="2"/>
  <c r="N13" i="2" l="1"/>
  <c r="S14" i="2"/>
  <c r="S13" i="2" s="1"/>
  <c r="Q14" i="2"/>
  <c r="Q13" i="2" s="1"/>
  <c r="P14" i="2"/>
  <c r="BK18" i="2"/>
  <c r="P84" i="2"/>
  <c r="S3" i="2"/>
  <c r="T5" i="2"/>
  <c r="Q52" i="2"/>
  <c r="Q51" i="2" s="1"/>
  <c r="N51" i="2"/>
  <c r="S52" i="2"/>
  <c r="S51" i="2" s="1"/>
  <c r="P52" i="2"/>
  <c r="Q83" i="2"/>
  <c r="P83" i="2"/>
  <c r="Q44" i="2"/>
  <c r="Q43" i="2" s="1"/>
  <c r="N43" i="2"/>
  <c r="S44" i="2"/>
  <c r="S43" i="2" s="1"/>
  <c r="P44" i="2"/>
  <c r="P25" i="2"/>
  <c r="BB84" i="2"/>
  <c r="Q50" i="2"/>
  <c r="Q49" i="2" s="1"/>
  <c r="N49" i="2"/>
  <c r="S50" i="2"/>
  <c r="S49" i="2" s="1"/>
  <c r="P50" i="2"/>
  <c r="Q82" i="2"/>
  <c r="Q81" i="2" s="1"/>
  <c r="N81" i="2"/>
  <c r="S82" i="2"/>
  <c r="S81" i="2" s="1"/>
  <c r="P82" i="2"/>
  <c r="S78" i="2"/>
  <c r="S77" i="2" s="1"/>
  <c r="P78" i="2"/>
  <c r="Q78" i="2"/>
  <c r="Q77" i="2" s="1"/>
  <c r="N77" i="2"/>
  <c r="T18" i="2"/>
  <c r="T7" i="2"/>
  <c r="P54" i="2"/>
  <c r="P61" i="2"/>
  <c r="N19" i="2"/>
  <c r="N18" i="2" s="1"/>
  <c r="Q86" i="2"/>
  <c r="T86" i="2" s="1"/>
  <c r="N84" i="2"/>
  <c r="T11" i="2"/>
  <c r="T9" i="2"/>
  <c r="P22" i="2"/>
  <c r="Q24" i="2"/>
  <c r="Q23" i="2" s="1"/>
  <c r="P24" i="2"/>
  <c r="Q26" i="2"/>
  <c r="Q25" i="2" s="1"/>
  <c r="Q28" i="2"/>
  <c r="Q27" i="2" s="1"/>
  <c r="P28" i="2"/>
  <c r="N23" i="2"/>
  <c r="Q22" i="2"/>
  <c r="Q21" i="2" s="1"/>
  <c r="S17" i="2"/>
  <c r="S16" i="2" s="1"/>
  <c r="N16" i="2"/>
  <c r="BB62" i="2"/>
  <c r="BK62" i="2" s="1"/>
  <c r="T62" i="2"/>
  <c r="T74" i="2"/>
  <c r="AH38" i="2"/>
  <c r="BK38" i="2" s="1"/>
  <c r="T38" i="2"/>
  <c r="S47" i="2"/>
  <c r="S46" i="2" s="1"/>
  <c r="P47" i="2"/>
  <c r="Q47" i="2"/>
  <c r="Q48" i="2"/>
  <c r="P48" i="2"/>
  <c r="T48" i="2" s="1"/>
  <c r="BF46" i="2" s="1"/>
  <c r="S59" i="2"/>
  <c r="P59" i="2"/>
  <c r="S26" i="2"/>
  <c r="S25" i="2" s="1"/>
  <c r="N25" i="2"/>
  <c r="N29" i="2"/>
  <c r="P30" i="2"/>
  <c r="Q55" i="2"/>
  <c r="S36" i="2"/>
  <c r="S35" i="2" s="1"/>
  <c r="N35" i="2"/>
  <c r="N41" i="2"/>
  <c r="Q42" i="2"/>
  <c r="Q41" i="2" s="1"/>
  <c r="S42" i="2"/>
  <c r="S41" i="2" s="1"/>
  <c r="P42" i="2"/>
  <c r="N55" i="2"/>
  <c r="S56" i="2"/>
  <c r="S55" i="2" s="1"/>
  <c r="N64" i="2"/>
  <c r="S65" i="2"/>
  <c r="S64" i="2" s="1"/>
  <c r="P65" i="2"/>
  <c r="Q72" i="2"/>
  <c r="S72" i="2"/>
  <c r="S70" i="2" s="1"/>
  <c r="N75" i="2"/>
  <c r="S76" i="2"/>
  <c r="S75" i="2" s="1"/>
  <c r="Q76" i="2"/>
  <c r="Q75" i="2" s="1"/>
  <c r="P76" i="2"/>
  <c r="BF84" i="2" l="1"/>
  <c r="T84" i="2"/>
  <c r="P75" i="2"/>
  <c r="T76" i="2"/>
  <c r="P64" i="2"/>
  <c r="T65" i="2"/>
  <c r="T47" i="2"/>
  <c r="P46" i="2"/>
  <c r="T56" i="2"/>
  <c r="T36" i="2"/>
  <c r="P23" i="2"/>
  <c r="T24" i="2"/>
  <c r="P21" i="2"/>
  <c r="T22" i="2"/>
  <c r="BB8" i="2"/>
  <c r="BK8" i="2" s="1"/>
  <c r="T8" i="2"/>
  <c r="P53" i="2"/>
  <c r="T54" i="2"/>
  <c r="T83" i="2"/>
  <c r="BF81" i="2" s="1"/>
  <c r="T52" i="2"/>
  <c r="P51" i="2"/>
  <c r="BB3" i="2"/>
  <c r="BK3" i="2" s="1"/>
  <c r="T3" i="2"/>
  <c r="Q84" i="2"/>
  <c r="P13" i="2"/>
  <c r="T14" i="2"/>
  <c r="Q70" i="2"/>
  <c r="T72" i="2"/>
  <c r="T42" i="2"/>
  <c r="P41" i="2"/>
  <c r="T30" i="2"/>
  <c r="P29" i="2"/>
  <c r="T59" i="2"/>
  <c r="BB55" i="2" s="1"/>
  <c r="P55" i="2"/>
  <c r="Q46" i="2"/>
  <c r="BB73" i="2"/>
  <c r="BK73" i="2" s="1"/>
  <c r="T73" i="2"/>
  <c r="P27" i="2"/>
  <c r="T28" i="2"/>
  <c r="T17" i="2"/>
  <c r="T61" i="2"/>
  <c r="P60" i="2"/>
  <c r="BH6" i="2"/>
  <c r="BK6" i="2" s="1"/>
  <c r="T6" i="2"/>
  <c r="P77" i="2"/>
  <c r="T78" i="2"/>
  <c r="T82" i="2"/>
  <c r="P81" i="2"/>
  <c r="T50" i="2"/>
  <c r="P49" i="2"/>
  <c r="BK84" i="2"/>
  <c r="T26" i="2"/>
  <c r="T44" i="2"/>
  <c r="P43" i="2"/>
  <c r="BB25" i="2" l="1"/>
  <c r="BK25" i="2" s="1"/>
  <c r="T25" i="2"/>
  <c r="BB77" i="2"/>
  <c r="BK77" i="2" s="1"/>
  <c r="T77" i="2"/>
  <c r="BB16" i="2"/>
  <c r="BK16" i="2" s="1"/>
  <c r="T16" i="2"/>
  <c r="T70" i="2"/>
  <c r="BB70" i="2"/>
  <c r="BK70" i="2" s="1"/>
  <c r="BB13" i="2"/>
  <c r="BK13" i="2" s="1"/>
  <c r="T13" i="2"/>
  <c r="BB51" i="2"/>
  <c r="BK51" i="2" s="1"/>
  <c r="T51" i="2"/>
  <c r="T53" i="2"/>
  <c r="BB53" i="2"/>
  <c r="BK53" i="2" s="1"/>
  <c r="BH21" i="2"/>
  <c r="BK21" i="2" s="1"/>
  <c r="T21" i="2"/>
  <c r="BB23" i="2"/>
  <c r="BK23" i="2" s="1"/>
  <c r="T23" i="2"/>
  <c r="BB35" i="2"/>
  <c r="BK35" i="2" s="1"/>
  <c r="T35" i="2"/>
  <c r="AF64" i="2"/>
  <c r="BK64" i="2" s="1"/>
  <c r="T64" i="2"/>
  <c r="T75" i="2"/>
  <c r="BB75" i="2"/>
  <c r="BK75" i="2" s="1"/>
  <c r="T43" i="2"/>
  <c r="BB43" i="2"/>
  <c r="BK43" i="2" s="1"/>
  <c r="T49" i="2"/>
  <c r="BB49" i="2"/>
  <c r="BK49" i="2" s="1"/>
  <c r="BB81" i="2"/>
  <c r="BK81" i="2" s="1"/>
  <c r="T81" i="2"/>
  <c r="BB60" i="2"/>
  <c r="BK60" i="2" s="1"/>
  <c r="T60" i="2"/>
  <c r="BB27" i="2"/>
  <c r="BK27" i="2" s="1"/>
  <c r="T27" i="2"/>
  <c r="AF29" i="2"/>
  <c r="BK29" i="2" s="1"/>
  <c r="T29" i="2"/>
  <c r="BB41" i="2"/>
  <c r="BK41" i="2" s="1"/>
  <c r="T41" i="2"/>
  <c r="T55" i="2"/>
  <c r="AF55" i="2"/>
  <c r="BK55" i="2" s="1"/>
  <c r="BB46" i="2"/>
  <c r="BK46" i="2" s="1"/>
  <c r="T46" i="2"/>
</calcChain>
</file>

<file path=xl/sharedStrings.xml><?xml version="1.0" encoding="utf-8"?>
<sst xmlns="http://schemas.openxmlformats.org/spreadsheetml/2006/main" count="531" uniqueCount="349">
  <si>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</si>
  <si>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</si>
  <si>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</si>
  <si>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</si>
  <si>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</si>
  <si>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</si>
  <si>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</si>
  <si>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</si>
  <si>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</si>
  <si>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</si>
  <si>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</si>
  <si>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</si>
  <si>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</si>
  <si>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</si>
  <si>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</si>
  <si>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</si>
  <si>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</si>
  <si>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</si>
  <si>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</si>
  <si>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</si>
  <si>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</si>
  <si>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</si>
  <si>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</si>
  <si>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</si>
  <si>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</si>
  <si>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</si>
  <si>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</si>
  <si>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</si>
  <si>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</si>
  <si>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</si>
  <si>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</si>
  <si>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</si>
  <si>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</si>
  <si>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</si>
  <si>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</si>
  <si>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</si>
  <si>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</si>
  <si>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</si>
  <si>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</si>
  <si>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</si>
  <si>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</si>
  <si>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</si>
  <si>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</si>
  <si>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</si>
  <si>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</si>
  <si>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</si>
  <si>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</si>
  <si>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</si>
  <si>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</si>
  <si>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</si>
  <si>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</si>
  <si>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</si>
  <si>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</si>
  <si>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</si>
  <si>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</si>
  <si>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</si>
  <si>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</si>
  <si>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</si>
  <si>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</si>
  <si>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</si>
  <si>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</si>
  <si>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</si>
  <si>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</si>
  <si>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</si>
  <si>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</si>
  <si>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</si>
  <si>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</si>
  <si>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</si>
  <si>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</si>
  <si>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</si>
  <si>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</si>
  <si>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</si>
  <si>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</si>
  <si>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</si>
  <si>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</si>
  <si>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</si>
  <si>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</si>
  <si>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</si>
  <si>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</si>
  <si>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</si>
  <si>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</si>
  <si>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</si>
  <si>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</si>
  <si>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</si>
  <si>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</si>
  <si>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</si>
  <si>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</si>
  <si>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</si>
  <si>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</si>
  <si>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</si>
  <si>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</si>
  <si>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</si>
  <si>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</si>
  <si>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</si>
  <si>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</si>
  <si>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</si>
  <si>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</si>
  <si>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</si>
  <si>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</si>
  <si>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</si>
  <si>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</si>
  <si>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</si>
  <si>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</si>
  <si>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</si>
  <si>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</si>
  <si>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</si>
  <si>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</si>
  <si>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</si>
  <si>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</si>
  <si>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</si>
  <si>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</si>
  <si>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</si>
  <si>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</si>
  <si>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</si>
  <si>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</si>
  <si>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</si>
  <si>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</si>
  <si>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</si>
  <si>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</si>
  <si>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</si>
  <si>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</si>
  <si>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</si>
  <si>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</si>
  <si>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</si>
  <si>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</si>
  <si>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</si>
  <si>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</si>
  <si>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</si>
  <si>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</si>
  <si>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</si>
  <si>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</si>
  <si>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</si>
  <si>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</si>
  <si>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</si>
  <si>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</si>
  <si>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</si>
  <si>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</si>
  <si>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</si>
  <si>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</si>
  <si>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</si>
  <si>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</si>
  <si>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</si>
  <si>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</si>
  <si>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</si>
  <si>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</si>
  <si>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</si>
  <si>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</si>
  <si>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</si>
  <si>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</si>
  <si>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</si>
  <si>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</si>
  <si>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</si>
  <si>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</si>
  <si>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</si>
  <si>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</si>
  <si>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</si>
  <si>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</si>
  <si>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</si>
  <si>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</si>
  <si>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</si>
  <si>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</si>
  <si>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</si>
  <si>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</si>
  <si>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</si>
  <si>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</si>
  <si>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</si>
  <si>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</si>
  <si>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</si>
  <si>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</si>
  <si>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</si>
  <si>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</si>
  <si>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</si>
  <si>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</si>
  <si>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</si>
  <si>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</si>
  <si>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</si>
  <si>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</si>
  <si>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</si>
  <si>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</si>
  <si>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</si>
  <si>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</si>
  <si>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</si>
  <si>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</si>
  <si>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</si>
  <si>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</si>
  <si>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</si>
  <si>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</si>
  <si>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</si>
  <si>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</si>
  <si>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</si>
  <si>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</si>
  <si>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</si>
  <si>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</si>
  <si>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</si>
  <si>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</si>
  <si>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</si>
  <si>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</si>
  <si>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</si>
  <si>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</si>
  <si>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</si>
  <si>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</si>
  <si>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</si>
  <si>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</si>
  <si>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</si>
  <si>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</si>
  <si>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</si>
  <si>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</si>
  <si>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</si>
  <si>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</si>
  <si>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</si>
  <si>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</si>
  <si>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</si>
  <si>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</si>
  <si>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</si>
  <si>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</si>
  <si>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</si>
  <si>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</si>
  <si>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</si>
  <si>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</si>
  <si>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</si>
  <si>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</si>
  <si>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</si>
  <si>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</si>
  <si>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</si>
  <si>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</si>
  <si>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</si>
  <si>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</si>
  <si>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</si>
  <si>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</si>
  <si>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</si>
  <si>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</si>
  <si>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</si>
  <si>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</si>
  <si>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</si>
  <si>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</si>
  <si>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</si>
  <si>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</si>
  <si>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</si>
  <si>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</si>
  <si>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</si>
  <si>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</si>
  <si>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</si>
  <si>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</si>
  <si>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</si>
  <si>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</si>
  <si>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</si>
  <si>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</si>
  <si>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</si>
  <si>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</si>
  <si>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</si>
  <si>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</si>
  <si>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</si>
  <si>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</si>
  <si>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</si>
  <si>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</si>
  <si>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</si>
  <si>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</si>
  <si>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</si>
  <si>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</si>
  <si>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</si>
  <si>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</si>
  <si>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</si>
  <si>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</si>
  <si>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</si>
  <si>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</si>
  <si>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</si>
  <si>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</si>
  <si>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</si>
  <si>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</si>
  <si>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</si>
  <si>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</si>
  <si>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</si>
  <si>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</si>
  <si>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</si>
  <si>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</si>
  <si>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</si>
  <si>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</si>
  <si>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</si>
  <si>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</si>
  <si>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</si>
  <si>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</si>
  <si>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</si>
  <si>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</si>
  <si>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</si>
  <si>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</si>
  <si>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</si>
  <si>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</si>
  <si>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</si>
  <si>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</si>
  <si>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</si>
  <si>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</si>
  <si>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</si>
  <si>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</si>
  <si>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</si>
  <si>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</si>
  <si>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</si>
  <si>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</si>
  <si>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</si>
  <si>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</si>
  <si>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</si>
  <si>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</si>
  <si>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</si>
  <si>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</si>
  <si>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</si>
  <si>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</si>
  <si>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</si>
  <si>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</si>
  <si>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</si>
  <si>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</si>
  <si>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</si>
  <si>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</si>
  <si>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</si>
  <si>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</si>
  <si>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</si>
  <si>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</si>
  <si>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</si>
  <si>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</si>
  <si>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</si>
  <si>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</si>
  <si>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</si>
  <si>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</si>
  <si>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</si>
  <si>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</si>
  <si>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</si>
  <si>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</si>
  <si>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</si>
  <si>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</si>
  <si>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</si>
  <si>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</si>
  <si>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</si>
  <si>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</si>
  <si>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</si>
  <si>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Общество с ограниченной ответственностью "Агропромкомплектация - Курск"</t>
  </si>
  <si>
    <t>КонРЭС</t>
  </si>
  <si>
    <t>41621917 (ЗЭС-3400/2018)</t>
  </si>
  <si>
    <t>Курская обл., Конышевский р-он, Ваблинский сельсовет кад.№ 46:09:000000:264</t>
  </si>
  <si>
    <t>10.1. Строительство воздушной линии электропередачи 10 кВ защищенным проводом – ответвления протяженностью 5,0 км от опоры существующей ВЛ-10 кВ № 19 ПС 35/10 кВ «Линец» до границы земельного участка заявителя (марку и сечение провода, протяженность уточнить при проектировании).
10.2. Монтаж линейного разъединителя 10 кВ в точке врезки проектируемого ответвления от ВЛ-10 кВ № 19 (тип и технические характеристики уточнить при проектировании).
10.3. Монтаж линейного разъединителя 10 кВ на концевой опоре проектируемого ответвления ВЛ-10 кВ № 19 (тип и технические характеристики уточнить при проектировании).
10.4. Строительство КЛ-10 кВ  протяженностью 0,15 км (марку и сечение кабеля, протяженность уточнить при проектировании), в том числе:
- строительство кабельной линии электропередачи 10 кВ методом горизонтально направленного бурения (ГНБ) 0,05 км;
 - строительство кабельной линии электропередачи 10 кВ методом прокладки в траншее протяженностью 0,1 км.</t>
  </si>
  <si>
    <t>1) 0,1 (в траншее)
2) 0,05 (методом ГНБ)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</si>
  <si>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</si>
  <si>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</si>
  <si>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</si>
  <si>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</si>
  <si>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</si>
  <si>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</si>
  <si>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</si>
  <si>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</si>
  <si>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</si>
  <si>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</si>
  <si>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111 не льготник-2 (З-3400)»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</si>
</sst>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11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19"/>
  <sheetViews>
    <sheetView tabSelected="1" view="pageBreakPreview" zoomScale="30" zoomScaleNormal="30" zoomScaleSheetLayoutView="30" workbookViewId="0">
      <pane ySplit="2" topLeftCell="A3" activePane="bottomLeft" state="frozen"/>
      <selection pane="bottomLeft" sqref="A1:V1"/>
    </sheetView>
  </sheetViews>
  <sheetFormatPr defaultColWidth="9.140625" defaultRowHeight="34.5" x14ac:dyDescent="0.45"/>
  <cols>
    <col min="1" max="1" width="29.28515625" style="176" customWidth="1"/>
    <col min="2" max="2" width="27.42578125" style="176" customWidth="1"/>
    <col min="3" max="3" width="35.85546875" style="176" customWidth="1"/>
    <col min="4" max="4" width="35" style="176" customWidth="1"/>
    <col min="5" max="5" width="19.28515625" style="176" customWidth="1"/>
    <col min="6" max="6" width="33.7109375" style="176" customWidth="1"/>
    <col min="7" max="7" width="23" style="176" customWidth="1"/>
    <col min="8" max="8" width="47.28515625" style="176" customWidth="1"/>
    <col min="9" max="9" width="85.5703125" style="176" customWidth="1"/>
    <col min="10" max="10" width="45.28515625" style="176" customWidth="1"/>
    <col min="11" max="11" width="31" style="176" hidden="1" customWidth="1"/>
    <col min="12" max="12" width="57.140625" style="176" customWidth="1"/>
    <col min="13" max="13" width="56.285156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7.140625" style="176" customWidth="1"/>
    <col min="18" max="18" width="27.42578125" style="176" customWidth="1"/>
    <col min="19" max="19" width="33.140625" style="176" customWidth="1"/>
    <col min="20" max="20" width="37" style="176" customWidth="1"/>
    <col min="21" max="21" width="0.140625" style="176" customWidth="1"/>
    <col min="22" max="22" width="16.28515625" style="176" hidden="1" customWidth="1"/>
    <col min="23" max="23" width="50.14062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27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7.28515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32.42578125" style="176" customWidth="1"/>
    <col min="39" max="39" width="51.7109375" style="176" customWidth="1"/>
    <col min="40" max="40" width="34.5703125" style="176" customWidth="1"/>
    <col min="41" max="41" width="9.28515625" style="176" hidden="1" customWidth="1"/>
    <col min="42" max="42" width="27.5703125" style="176" hidden="1" customWidth="1"/>
    <col min="43" max="43" width="22.85546875" style="176" hidden="1" customWidth="1"/>
    <col min="44" max="44" width="35.42578125" style="176" hidden="1" customWidth="1"/>
    <col min="45" max="45" width="53.42578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13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38.7109375" style="176" hidden="1" customWidth="1"/>
    <col min="56" max="56" width="32" style="176" hidden="1" customWidth="1"/>
    <col min="57" max="57" width="41.42578125" style="176" hidden="1" customWidth="1"/>
    <col min="58" max="58" width="33.7109375" style="176" hidden="1" customWidth="1"/>
    <col min="59" max="59" width="41.5703125" style="176" hidden="1" customWidth="1"/>
    <col min="60" max="60" width="11" style="176" hidden="1" customWidth="1"/>
    <col min="61" max="62" width="11.42578125" style="176" hidden="1" customWidth="1"/>
    <col min="63" max="63" width="4.7109375" style="176" hidden="1" customWidth="1"/>
    <col min="64" max="64" width="9" style="176" hidden="1" customWidth="1"/>
    <col min="65" max="65" width="48.7109375" style="198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77.75" customHeight="1" x14ac:dyDescent="0.95">
      <c r="A1" s="221" t="s">
        <v>348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</row>
    <row r="2" spans="1:71" s="22" customFormat="1" ht="267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19.5" customHeight="1" x14ac:dyDescent="0.25">
      <c r="A3" s="20" t="s">
        <v>334</v>
      </c>
      <c r="B3" s="192">
        <v>41621917</v>
      </c>
      <c r="C3" s="29">
        <v>11302601.516899999</v>
      </c>
      <c r="D3" s="29">
        <v>1130260.15169</v>
      </c>
      <c r="E3" s="20">
        <v>500</v>
      </c>
      <c r="F3" s="207" t="s">
        <v>332</v>
      </c>
      <c r="G3" s="20" t="s">
        <v>333</v>
      </c>
      <c r="H3" s="20" t="s">
        <v>335</v>
      </c>
      <c r="I3" s="207" t="s">
        <v>336</v>
      </c>
      <c r="J3" s="20"/>
      <c r="K3" s="20"/>
      <c r="L3" s="20"/>
      <c r="M3" s="20"/>
      <c r="N3" s="21">
        <f>SUM(N4:N6)</f>
        <v>7047.17</v>
      </c>
      <c r="O3" s="21">
        <f t="shared" ref="O3" si="0">SUM(O4:O6)</f>
        <v>0</v>
      </c>
      <c r="P3" s="21">
        <f t="shared" ref="P3" si="1">SUM(P4:P6)</f>
        <v>770.94850000000008</v>
      </c>
      <c r="Q3" s="21">
        <f t="shared" ref="Q3" si="2">SUM(Q4:Q6)</f>
        <v>5845.9009999999998</v>
      </c>
      <c r="R3" s="21">
        <f t="shared" ref="R3" si="3">SUM(R4:R6)</f>
        <v>90.98</v>
      </c>
      <c r="S3" s="21">
        <f t="shared" ref="S3" si="4">SUM(S4:S6)</f>
        <v>339.34049999999996</v>
      </c>
      <c r="T3" s="21">
        <f t="shared" ref="T3" si="5">SUM(T4:T6)</f>
        <v>7047.17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>
        <v>5</v>
      </c>
      <c r="AH3" s="21">
        <f>T4</f>
        <v>6400</v>
      </c>
      <c r="AI3" s="20"/>
      <c r="AJ3" s="20"/>
      <c r="AK3" s="202">
        <v>2</v>
      </c>
      <c r="AL3" s="21">
        <f>T5</f>
        <v>117.82000000000001</v>
      </c>
      <c r="AM3" s="20" t="s">
        <v>337</v>
      </c>
      <c r="AN3" s="21">
        <f>T6</f>
        <v>529.35</v>
      </c>
      <c r="AO3" s="20"/>
      <c r="AP3" s="20"/>
      <c r="AQ3" s="20"/>
      <c r="AR3" s="20"/>
      <c r="AS3" s="202"/>
      <c r="AT3" s="20"/>
      <c r="AU3" s="20"/>
      <c r="AV3" s="20"/>
      <c r="AW3" s="20"/>
      <c r="AX3" s="20"/>
      <c r="AY3" s="20"/>
      <c r="AZ3" s="20"/>
      <c r="BA3" s="20"/>
      <c r="BB3" s="20"/>
      <c r="BC3" s="202"/>
      <c r="BD3" s="21"/>
      <c r="BE3" s="20"/>
      <c r="BF3" s="21"/>
      <c r="BG3" s="20"/>
      <c r="BH3" s="29"/>
      <c r="BI3" s="29"/>
      <c r="BJ3" s="20"/>
      <c r="BK3" s="20"/>
      <c r="BL3" s="20"/>
      <c r="BM3" s="181">
        <f t="shared" ref="BM3" si="6">V3+X3+Z3+AB3+AD3+AF3+AH3+AL3+AN3+AP3+AR3+AT3+AV3+AX3+AZ3+BB3+BD3+BF3+BH3+BJ3+BL3</f>
        <v>7047.17</v>
      </c>
      <c r="BN3" s="24">
        <v>43920</v>
      </c>
      <c r="BO3" s="179"/>
      <c r="BP3" s="24"/>
      <c r="BQ3" s="196"/>
      <c r="BS3" s="193"/>
    </row>
    <row r="4" spans="1:71" s="22" customFormat="1" ht="319.5" customHeight="1" x14ac:dyDescent="0.25">
      <c r="A4" s="20"/>
      <c r="B4" s="192"/>
      <c r="C4" s="29"/>
      <c r="D4" s="29"/>
      <c r="E4" s="20"/>
      <c r="F4" s="222"/>
      <c r="G4" s="20"/>
      <c r="H4" s="20"/>
      <c r="I4" s="222"/>
      <c r="J4" s="20"/>
      <c r="K4" s="20"/>
      <c r="L4" s="20" t="s">
        <v>314</v>
      </c>
      <c r="M4" s="20">
        <f>AG3</f>
        <v>5</v>
      </c>
      <c r="N4" s="21">
        <f>M4*1280</f>
        <v>6400</v>
      </c>
      <c r="O4" s="21"/>
      <c r="P4" s="21">
        <f>N4*0.11</f>
        <v>704</v>
      </c>
      <c r="Q4" s="21">
        <f>N4*0.84</f>
        <v>5376</v>
      </c>
      <c r="R4" s="21">
        <v>0</v>
      </c>
      <c r="S4" s="21">
        <f>N4*0.05</f>
        <v>320</v>
      </c>
      <c r="T4" s="21">
        <f>SUM(P4:S4)</f>
        <v>6400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2"/>
      <c r="AL4" s="20"/>
      <c r="AM4" s="20"/>
      <c r="AN4" s="20"/>
      <c r="AO4" s="20"/>
      <c r="AP4" s="20"/>
      <c r="AQ4" s="20"/>
      <c r="AR4" s="20"/>
      <c r="AS4" s="202"/>
      <c r="AT4" s="20"/>
      <c r="AU4" s="20"/>
      <c r="AV4" s="20"/>
      <c r="AW4" s="20"/>
      <c r="AX4" s="20"/>
      <c r="AY4" s="20"/>
      <c r="AZ4" s="20"/>
      <c r="BA4" s="20"/>
      <c r="BB4" s="20"/>
      <c r="BC4" s="202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6"/>
      <c r="BS4" s="193"/>
    </row>
    <row r="5" spans="1:71" s="22" customFormat="1" ht="319.5" customHeight="1" x14ac:dyDescent="0.25">
      <c r="A5" s="20"/>
      <c r="B5" s="192"/>
      <c r="C5" s="29"/>
      <c r="D5" s="29"/>
      <c r="E5" s="20"/>
      <c r="F5" s="222"/>
      <c r="G5" s="20"/>
      <c r="H5" s="20"/>
      <c r="I5" s="222"/>
      <c r="J5" s="20"/>
      <c r="K5" s="20"/>
      <c r="L5" s="20" t="s">
        <v>316</v>
      </c>
      <c r="M5" s="20">
        <f>AK3</f>
        <v>2</v>
      </c>
      <c r="N5" s="21">
        <f>T5</f>
        <v>117.82000000000001</v>
      </c>
      <c r="O5" s="21"/>
      <c r="P5" s="21">
        <f>2*4.36</f>
        <v>8.7200000000000006</v>
      </c>
      <c r="Q5" s="21">
        <f>2*7.33</f>
        <v>14.66</v>
      </c>
      <c r="R5" s="21">
        <f>2*45.49</f>
        <v>90.98</v>
      </c>
      <c r="S5" s="21">
        <f>2*1.73</f>
        <v>3.46</v>
      </c>
      <c r="T5" s="21">
        <f>SUM(P5:S5)</f>
        <v>117.82000000000001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2"/>
      <c r="AL5" s="20"/>
      <c r="AM5" s="20"/>
      <c r="AN5" s="20"/>
      <c r="AO5" s="20"/>
      <c r="AP5" s="20"/>
      <c r="AQ5" s="20"/>
      <c r="AR5" s="20"/>
      <c r="AS5" s="202"/>
      <c r="AT5" s="20"/>
      <c r="AU5" s="20"/>
      <c r="AV5" s="20"/>
      <c r="AW5" s="20"/>
      <c r="AX5" s="20"/>
      <c r="AY5" s="20"/>
      <c r="AZ5" s="20"/>
      <c r="BA5" s="20"/>
      <c r="BB5" s="20"/>
      <c r="BC5" s="202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6"/>
      <c r="BS5" s="193"/>
    </row>
    <row r="6" spans="1:71" s="22" customFormat="1" ht="319.5" customHeight="1" x14ac:dyDescent="0.25">
      <c r="A6" s="20"/>
      <c r="B6" s="192"/>
      <c r="C6" s="29"/>
      <c r="D6" s="29"/>
      <c r="E6" s="20"/>
      <c r="F6" s="208"/>
      <c r="G6" s="20"/>
      <c r="H6" s="20"/>
      <c r="I6" s="208"/>
      <c r="J6" s="20"/>
      <c r="K6" s="20"/>
      <c r="L6" s="20" t="s">
        <v>317</v>
      </c>
      <c r="M6" s="20" t="str">
        <f>AM3</f>
        <v>1) 0,1 (в траншее)
2) 0,05 (методом ГНБ)</v>
      </c>
      <c r="N6" s="21">
        <f>(0.1*2364)+292.95</f>
        <v>529.35</v>
      </c>
      <c r="O6" s="21"/>
      <c r="P6" s="21">
        <f>N6*0.11</f>
        <v>58.228500000000004</v>
      </c>
      <c r="Q6" s="21">
        <f>N6*0.86</f>
        <v>455.24099999999999</v>
      </c>
      <c r="R6" s="21">
        <v>0</v>
      </c>
      <c r="S6" s="21">
        <f>N6*0.03</f>
        <v>15.8805</v>
      </c>
      <c r="T6" s="21">
        <f>SUM(P6:S6)</f>
        <v>529.35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2"/>
      <c r="AL6" s="20"/>
      <c r="AM6" s="20"/>
      <c r="AN6" s="20"/>
      <c r="AO6" s="20"/>
      <c r="AP6" s="20"/>
      <c r="AQ6" s="20"/>
      <c r="AR6" s="20"/>
      <c r="AS6" s="202"/>
      <c r="AT6" s="20"/>
      <c r="AU6" s="20"/>
      <c r="AV6" s="20"/>
      <c r="AW6" s="20"/>
      <c r="AX6" s="20"/>
      <c r="AY6" s="20"/>
      <c r="AZ6" s="20"/>
      <c r="BA6" s="20"/>
      <c r="BB6" s="20"/>
      <c r="BC6" s="202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6"/>
      <c r="BS6" s="193"/>
    </row>
    <row r="7" spans="1:71" s="231" customFormat="1" ht="276.75" customHeight="1" x14ac:dyDescent="0.25">
      <c r="A7" s="223"/>
      <c r="B7" s="224"/>
      <c r="C7" s="225"/>
      <c r="D7" s="225"/>
      <c r="E7" s="223"/>
      <c r="F7" s="223"/>
      <c r="G7" s="223"/>
      <c r="H7" s="223"/>
      <c r="I7" s="223"/>
      <c r="J7" s="223"/>
      <c r="K7" s="223"/>
      <c r="L7" s="223"/>
      <c r="M7" s="226" t="s">
        <v>338</v>
      </c>
      <c r="N7" s="226">
        <f>N3</f>
        <v>7047.17</v>
      </c>
      <c r="O7" s="226">
        <f t="shared" ref="O7:T7" si="7">O3</f>
        <v>0</v>
      </c>
      <c r="P7" s="226">
        <f t="shared" si="7"/>
        <v>770.94850000000008</v>
      </c>
      <c r="Q7" s="226">
        <f t="shared" si="7"/>
        <v>5845.9009999999998</v>
      </c>
      <c r="R7" s="226">
        <f t="shared" si="7"/>
        <v>90.98</v>
      </c>
      <c r="S7" s="226">
        <f t="shared" si="7"/>
        <v>339.34049999999996</v>
      </c>
      <c r="T7" s="226">
        <f t="shared" si="7"/>
        <v>7047.17</v>
      </c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>
        <v>5</v>
      </c>
      <c r="AH7" s="226">
        <v>6400</v>
      </c>
      <c r="AI7" s="226" t="e">
        <f>#REF!+#REF!+AI3+#REF!+#REF!</f>
        <v>#REF!</v>
      </c>
      <c r="AJ7" s="226" t="e">
        <f>#REF!+#REF!+AJ3+#REF!+#REF!</f>
        <v>#REF!</v>
      </c>
      <c r="AK7" s="226">
        <v>2</v>
      </c>
      <c r="AL7" s="226">
        <v>117.82</v>
      </c>
      <c r="AM7" s="226" t="str">
        <f>AM3</f>
        <v>1) 0,1 (в траншее)
2) 0,05 (методом ГНБ)</v>
      </c>
      <c r="AN7" s="226">
        <v>529.35</v>
      </c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>
        <f>BM3</f>
        <v>7047.17</v>
      </c>
      <c r="BN7" s="227"/>
      <c r="BO7" s="228"/>
      <c r="BP7" s="229">
        <v>43098</v>
      </c>
      <c r="BQ7" s="230" t="s">
        <v>331</v>
      </c>
      <c r="BR7" s="231">
        <f t="shared" ref="BR7:BR48" si="8">BQ7*30</f>
        <v>180</v>
      </c>
      <c r="BS7" s="232">
        <f t="shared" ref="BS7" si="9">BP7+BR7</f>
        <v>43278</v>
      </c>
    </row>
    <row r="8" spans="1:71" s="22" customFormat="1" ht="211.5" customHeight="1" x14ac:dyDescent="0.25">
      <c r="A8" s="215"/>
      <c r="B8" s="216"/>
      <c r="C8" s="217"/>
      <c r="D8" s="217"/>
      <c r="E8" s="215"/>
      <c r="F8" s="215"/>
      <c r="G8" s="215"/>
      <c r="H8" s="215"/>
      <c r="I8" s="215"/>
      <c r="J8" s="215"/>
      <c r="K8" s="215"/>
      <c r="L8" s="215"/>
      <c r="M8" s="215"/>
      <c r="N8" s="218"/>
      <c r="O8" s="218"/>
      <c r="P8" s="218"/>
      <c r="Q8" s="218"/>
      <c r="R8" s="218"/>
      <c r="S8" s="218"/>
      <c r="T8" s="218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7"/>
      <c r="BE8" s="217"/>
      <c r="BF8" s="215"/>
      <c r="BG8" s="215"/>
      <c r="BH8" s="215"/>
      <c r="BI8" s="215"/>
      <c r="BJ8" s="215"/>
      <c r="BK8" s="215"/>
      <c r="BL8" s="215"/>
      <c r="BM8" s="218"/>
      <c r="BN8" s="219"/>
      <c r="BO8" s="215"/>
      <c r="BP8" s="209">
        <v>43116</v>
      </c>
      <c r="BQ8" s="196" t="s">
        <v>331</v>
      </c>
      <c r="BR8" s="22">
        <f t="shared" si="8"/>
        <v>180</v>
      </c>
      <c r="BS8" s="193">
        <f t="shared" ref="BS8:BS11" si="10">BP8+BR8</f>
        <v>43296</v>
      </c>
    </row>
    <row r="9" spans="1:71" s="22" customFormat="1" ht="211.5" customHeight="1" x14ac:dyDescent="0.25">
      <c r="A9" s="220" t="s">
        <v>339</v>
      </c>
      <c r="B9" s="30"/>
      <c r="C9" s="214"/>
      <c r="D9" s="214"/>
      <c r="E9" s="180"/>
      <c r="F9" s="180"/>
      <c r="G9" s="180"/>
      <c r="I9" s="220" t="s">
        <v>343</v>
      </c>
      <c r="J9" s="180"/>
      <c r="K9" s="180"/>
      <c r="L9" s="180"/>
      <c r="M9" s="220" t="s">
        <v>344</v>
      </c>
      <c r="N9" s="36"/>
      <c r="O9" s="36"/>
      <c r="P9" s="36"/>
      <c r="Q9" s="36"/>
      <c r="R9" s="36"/>
      <c r="T9" s="36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214"/>
      <c r="BF9" s="180"/>
      <c r="BG9" s="180"/>
      <c r="BH9" s="180"/>
      <c r="BI9" s="180"/>
      <c r="BJ9" s="180"/>
      <c r="BK9" s="180"/>
      <c r="BL9" s="180"/>
      <c r="BM9" s="36"/>
      <c r="BN9" s="26"/>
      <c r="BO9" s="180"/>
      <c r="BP9" s="209">
        <v>43098</v>
      </c>
      <c r="BQ9" s="196" t="s">
        <v>331</v>
      </c>
      <c r="BR9" s="22">
        <f t="shared" si="8"/>
        <v>180</v>
      </c>
      <c r="BS9" s="193">
        <f t="shared" si="10"/>
        <v>43278</v>
      </c>
    </row>
    <row r="10" spans="1:71" s="22" customFormat="1" ht="211.5" customHeight="1" x14ac:dyDescent="0.25">
      <c r="A10" s="220" t="s">
        <v>340</v>
      </c>
      <c r="B10" s="30"/>
      <c r="C10" s="214"/>
      <c r="D10" s="214"/>
      <c r="E10" s="180"/>
      <c r="F10" s="180"/>
      <c r="G10" s="180"/>
      <c r="I10" s="220" t="s">
        <v>343</v>
      </c>
      <c r="J10" s="180"/>
      <c r="K10" s="180"/>
      <c r="L10" s="180"/>
      <c r="M10" s="220" t="s">
        <v>345</v>
      </c>
      <c r="N10" s="36"/>
      <c r="O10" s="36"/>
      <c r="P10" s="36"/>
      <c r="Q10" s="36"/>
      <c r="R10" s="36"/>
      <c r="T10" s="36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214"/>
      <c r="BE10" s="214"/>
      <c r="BF10" s="180"/>
      <c r="BG10" s="180"/>
      <c r="BH10" s="180"/>
      <c r="BI10" s="180"/>
      <c r="BJ10" s="180"/>
      <c r="BK10" s="180"/>
      <c r="BL10" s="180"/>
      <c r="BM10" s="36"/>
      <c r="BN10" s="26"/>
      <c r="BO10" s="180"/>
      <c r="BP10" s="209">
        <v>43109</v>
      </c>
      <c r="BQ10" s="196" t="s">
        <v>331</v>
      </c>
      <c r="BR10" s="22">
        <f t="shared" si="8"/>
        <v>180</v>
      </c>
      <c r="BS10" s="193">
        <f t="shared" si="10"/>
        <v>43289</v>
      </c>
    </row>
    <row r="11" spans="1:71" s="22" customFormat="1" ht="211.5" customHeight="1" x14ac:dyDescent="0.25">
      <c r="A11" s="220" t="s">
        <v>341</v>
      </c>
      <c r="B11" s="30"/>
      <c r="C11" s="214"/>
      <c r="D11" s="214"/>
      <c r="E11" s="180"/>
      <c r="F11" s="180"/>
      <c r="G11" s="180"/>
      <c r="I11" s="220" t="s">
        <v>343</v>
      </c>
      <c r="J11" s="180"/>
      <c r="K11" s="180"/>
      <c r="L11" s="180"/>
      <c r="M11" s="220" t="s">
        <v>346</v>
      </c>
      <c r="N11" s="36"/>
      <c r="O11" s="36"/>
      <c r="P11" s="36"/>
      <c r="Q11" s="36"/>
      <c r="R11" s="36"/>
      <c r="T11" s="36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36"/>
      <c r="AI11" s="180"/>
      <c r="AJ11" s="180"/>
      <c r="AK11" s="180"/>
      <c r="AL11" s="36"/>
      <c r="AM11" s="180"/>
      <c r="AN11" s="180"/>
      <c r="AO11" s="180"/>
      <c r="AP11" s="180"/>
      <c r="AQ11" s="180"/>
      <c r="AR11" s="180"/>
      <c r="AS11" s="180"/>
      <c r="AT11" s="36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36"/>
      <c r="BN11" s="26"/>
      <c r="BO11" s="180"/>
      <c r="BP11" s="209">
        <v>43117</v>
      </c>
      <c r="BQ11" s="196" t="s">
        <v>331</v>
      </c>
      <c r="BR11" s="22">
        <f t="shared" si="8"/>
        <v>180</v>
      </c>
      <c r="BS11" s="193">
        <f t="shared" si="10"/>
        <v>43297</v>
      </c>
    </row>
    <row r="12" spans="1:71" s="22" customFormat="1" ht="211.5" customHeight="1" x14ac:dyDescent="0.25">
      <c r="A12" s="220" t="s">
        <v>342</v>
      </c>
      <c r="B12" s="30"/>
      <c r="C12" s="214"/>
      <c r="D12" s="214"/>
      <c r="E12" s="180"/>
      <c r="F12" s="180"/>
      <c r="G12" s="180"/>
      <c r="I12" s="220" t="s">
        <v>343</v>
      </c>
      <c r="J12" s="180"/>
      <c r="K12" s="180"/>
      <c r="L12" s="180"/>
      <c r="M12" s="220" t="s">
        <v>347</v>
      </c>
      <c r="N12" s="36"/>
      <c r="O12" s="36"/>
      <c r="P12" s="36"/>
      <c r="Q12" s="36"/>
      <c r="R12" s="36"/>
      <c r="T12" s="36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36"/>
      <c r="BN12" s="26"/>
      <c r="BO12" s="180"/>
      <c r="BP12" s="209">
        <v>43082</v>
      </c>
      <c r="BQ12" s="196" t="s">
        <v>331</v>
      </c>
      <c r="BR12" s="22">
        <f t="shared" si="8"/>
        <v>180</v>
      </c>
      <c r="BS12" s="193">
        <f t="shared" ref="BS12:BS18" si="11">BP12+BR12</f>
        <v>43262</v>
      </c>
    </row>
    <row r="13" spans="1:71" s="22" customFormat="1" ht="231.75" customHeight="1" x14ac:dyDescent="0.25">
      <c r="A13" s="202"/>
      <c r="B13" s="210"/>
      <c r="C13" s="191"/>
      <c r="D13" s="191"/>
      <c r="E13" s="202"/>
      <c r="F13" s="202"/>
      <c r="G13" s="202"/>
      <c r="H13" s="202"/>
      <c r="I13" s="211"/>
      <c r="J13" s="202"/>
      <c r="K13" s="202"/>
      <c r="L13" s="202"/>
      <c r="M13" s="202"/>
      <c r="N13" s="181"/>
      <c r="O13" s="181"/>
      <c r="P13" s="181"/>
      <c r="Q13" s="181"/>
      <c r="R13" s="181"/>
      <c r="S13" s="181"/>
      <c r="T13" s="181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1"/>
      <c r="AL13" s="202"/>
      <c r="AM13" s="202"/>
      <c r="AN13" s="202"/>
      <c r="AO13" s="202"/>
      <c r="AP13" s="202"/>
      <c r="AQ13" s="202"/>
      <c r="AR13" s="202"/>
      <c r="AS13" s="201"/>
      <c r="AT13" s="202"/>
      <c r="AU13" s="202"/>
      <c r="AV13" s="202"/>
      <c r="AW13" s="202"/>
      <c r="AX13" s="202"/>
      <c r="AY13" s="202"/>
      <c r="AZ13" s="202"/>
      <c r="BA13" s="202"/>
      <c r="BB13" s="202"/>
      <c r="BC13" s="201"/>
      <c r="BD13" s="202"/>
      <c r="BE13" s="202"/>
      <c r="BF13" s="202"/>
      <c r="BG13" s="202"/>
      <c r="BH13" s="202"/>
      <c r="BI13" s="202"/>
      <c r="BJ13" s="202"/>
      <c r="BK13" s="202"/>
      <c r="BL13" s="202"/>
      <c r="BM13" s="181">
        <f t="shared" ref="BM13:BM28" si="12">V13+X13+Z13+AB13+AD13+AF13+AH13+AL13+AN13+AP13+AR13+AT13+AV13+AX13+AZ13+BB13+BD13+BF13+BH13+BJ13+BL13</f>
        <v>0</v>
      </c>
      <c r="BN13" s="212"/>
      <c r="BO13" s="213"/>
      <c r="BP13" s="24">
        <v>43088</v>
      </c>
      <c r="BQ13" s="196" t="s">
        <v>331</v>
      </c>
      <c r="BR13" s="22">
        <f t="shared" si="8"/>
        <v>180</v>
      </c>
      <c r="BS13" s="193">
        <f t="shared" si="11"/>
        <v>43268</v>
      </c>
    </row>
    <row r="14" spans="1:71" s="22" customFormat="1" ht="212.25" customHeight="1" x14ac:dyDescent="0.25">
      <c r="A14" s="20"/>
      <c r="B14" s="192"/>
      <c r="C14" s="29"/>
      <c r="D14" s="29"/>
      <c r="E14" s="20"/>
      <c r="F14" s="20"/>
      <c r="G14" s="20"/>
      <c r="H14" s="20"/>
      <c r="I14" s="200"/>
      <c r="J14" s="20"/>
      <c r="K14" s="20"/>
      <c r="L14" s="20"/>
      <c r="M14" s="20"/>
      <c r="N14" s="21"/>
      <c r="O14" s="21"/>
      <c r="P14" s="21"/>
      <c r="Q14" s="21"/>
      <c r="R14" s="21"/>
      <c r="S14" s="21"/>
      <c r="T14" s="21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1"/>
      <c r="AL14" s="20"/>
      <c r="AM14" s="20"/>
      <c r="AN14" s="20"/>
      <c r="AO14" s="20"/>
      <c r="AP14" s="20"/>
      <c r="AQ14" s="20"/>
      <c r="AR14" s="20"/>
      <c r="AS14" s="201"/>
      <c r="AT14" s="20"/>
      <c r="AU14" s="20"/>
      <c r="AV14" s="20"/>
      <c r="AW14" s="20"/>
      <c r="AX14" s="20"/>
      <c r="AY14" s="20"/>
      <c r="AZ14" s="20"/>
      <c r="BA14" s="20"/>
      <c r="BB14" s="20"/>
      <c r="BC14" s="201"/>
      <c r="BD14" s="20"/>
      <c r="BE14" s="20"/>
      <c r="BF14" s="20"/>
      <c r="BG14" s="20"/>
      <c r="BH14" s="20"/>
      <c r="BI14" s="20"/>
      <c r="BJ14" s="20"/>
      <c r="BK14" s="20"/>
      <c r="BL14" s="20"/>
      <c r="BM14" s="181">
        <f t="shared" si="12"/>
        <v>0</v>
      </c>
      <c r="BN14" s="24"/>
      <c r="BO14" s="179"/>
      <c r="BP14" s="24">
        <v>43082</v>
      </c>
      <c r="BQ14" s="196" t="s">
        <v>331</v>
      </c>
      <c r="BR14" s="22">
        <f t="shared" si="8"/>
        <v>180</v>
      </c>
      <c r="BS14" s="193">
        <f t="shared" si="11"/>
        <v>43262</v>
      </c>
    </row>
    <row r="15" spans="1:71" s="22" customFormat="1" ht="231.75" customHeight="1" x14ac:dyDescent="0.25">
      <c r="A15" s="20"/>
      <c r="B15" s="192"/>
      <c r="C15" s="29"/>
      <c r="D15" s="29"/>
      <c r="E15" s="20"/>
      <c r="F15" s="20"/>
      <c r="G15" s="20"/>
      <c r="H15" s="20"/>
      <c r="I15" s="200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1"/>
      <c r="AL15" s="20"/>
      <c r="AM15" s="20"/>
      <c r="AN15" s="20"/>
      <c r="AO15" s="20"/>
      <c r="AP15" s="20"/>
      <c r="AQ15" s="20"/>
      <c r="AR15" s="20"/>
      <c r="AS15" s="201"/>
      <c r="AT15" s="20"/>
      <c r="AU15" s="20"/>
      <c r="AV15" s="20"/>
      <c r="AW15" s="20"/>
      <c r="AX15" s="20"/>
      <c r="AY15" s="20"/>
      <c r="AZ15" s="20"/>
      <c r="BA15" s="20"/>
      <c r="BB15" s="20"/>
      <c r="BC15" s="201"/>
      <c r="BD15" s="20"/>
      <c r="BE15" s="20"/>
      <c r="BF15" s="20"/>
      <c r="BG15" s="20"/>
      <c r="BH15" s="20"/>
      <c r="BI15" s="20"/>
      <c r="BJ15" s="20"/>
      <c r="BK15" s="20"/>
      <c r="BL15" s="20"/>
      <c r="BM15" s="181">
        <f t="shared" si="12"/>
        <v>0</v>
      </c>
      <c r="BN15" s="24"/>
      <c r="BO15" s="179"/>
      <c r="BP15" s="24">
        <v>43031</v>
      </c>
      <c r="BQ15" s="196" t="s">
        <v>331</v>
      </c>
      <c r="BR15" s="22">
        <f t="shared" si="8"/>
        <v>180</v>
      </c>
      <c r="BS15" s="193">
        <f t="shared" si="11"/>
        <v>43211</v>
      </c>
    </row>
    <row r="16" spans="1:71" s="22" customFormat="1" ht="216.75" customHeight="1" x14ac:dyDescent="0.25">
      <c r="A16" s="20"/>
      <c r="B16" s="192"/>
      <c r="C16" s="29"/>
      <c r="D16" s="29"/>
      <c r="E16" s="20"/>
      <c r="F16" s="20"/>
      <c r="G16" s="20"/>
      <c r="H16" s="20"/>
      <c r="I16" s="200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1"/>
      <c r="AL16" s="20"/>
      <c r="AM16" s="20"/>
      <c r="AN16" s="20"/>
      <c r="AO16" s="20"/>
      <c r="AP16" s="20"/>
      <c r="AQ16" s="20"/>
      <c r="AR16" s="20"/>
      <c r="AS16" s="201"/>
      <c r="AT16" s="20"/>
      <c r="AU16" s="20"/>
      <c r="AV16" s="20"/>
      <c r="AW16" s="20"/>
      <c r="AX16" s="20"/>
      <c r="AY16" s="20"/>
      <c r="AZ16" s="20"/>
      <c r="BA16" s="20"/>
      <c r="BB16" s="20"/>
      <c r="BC16" s="201"/>
      <c r="BD16" s="21"/>
      <c r="BE16" s="20"/>
      <c r="BF16" s="20"/>
      <c r="BG16" s="20"/>
      <c r="BH16" s="20"/>
      <c r="BI16" s="20"/>
      <c r="BJ16" s="20"/>
      <c r="BK16" s="20"/>
      <c r="BL16" s="20"/>
      <c r="BM16" s="181">
        <f t="shared" si="12"/>
        <v>0</v>
      </c>
      <c r="BN16" s="24"/>
      <c r="BO16" s="179"/>
      <c r="BP16" s="24">
        <v>43032</v>
      </c>
      <c r="BQ16" s="196" t="s">
        <v>331</v>
      </c>
      <c r="BR16" s="22">
        <f t="shared" si="8"/>
        <v>180</v>
      </c>
      <c r="BS16" s="193">
        <f t="shared" si="11"/>
        <v>43212</v>
      </c>
    </row>
    <row r="17" spans="1:71" s="22" customFormat="1" ht="261.75" customHeight="1" x14ac:dyDescent="0.25">
      <c r="A17" s="20"/>
      <c r="B17" s="192"/>
      <c r="C17" s="29"/>
      <c r="D17" s="29"/>
      <c r="E17" s="20"/>
      <c r="F17" s="20"/>
      <c r="G17" s="20"/>
      <c r="H17" s="20"/>
      <c r="I17" s="200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1"/>
      <c r="AL17" s="20"/>
      <c r="AM17" s="20"/>
      <c r="AN17" s="20"/>
      <c r="AO17" s="20"/>
      <c r="AP17" s="20"/>
      <c r="AQ17" s="20"/>
      <c r="AR17" s="20"/>
      <c r="AS17" s="201"/>
      <c r="AT17" s="20"/>
      <c r="AU17" s="20"/>
      <c r="AV17" s="20"/>
      <c r="AW17" s="20"/>
      <c r="AX17" s="20"/>
      <c r="AY17" s="20"/>
      <c r="AZ17" s="20"/>
      <c r="BA17" s="20"/>
      <c r="BB17" s="20"/>
      <c r="BC17" s="201"/>
      <c r="BD17" s="20"/>
      <c r="BE17" s="20"/>
      <c r="BF17" s="20"/>
      <c r="BG17" s="20"/>
      <c r="BH17" s="20"/>
      <c r="BI17" s="20"/>
      <c r="BJ17" s="20"/>
      <c r="BK17" s="20"/>
      <c r="BL17" s="20"/>
      <c r="BM17" s="181">
        <f t="shared" si="12"/>
        <v>0</v>
      </c>
      <c r="BN17" s="24"/>
      <c r="BO17" s="179"/>
      <c r="BP17" s="24">
        <v>43031</v>
      </c>
      <c r="BQ17" s="196" t="s">
        <v>331</v>
      </c>
      <c r="BR17" s="22">
        <f t="shared" si="8"/>
        <v>180</v>
      </c>
      <c r="BS17" s="193">
        <f t="shared" si="11"/>
        <v>43211</v>
      </c>
    </row>
    <row r="18" spans="1:71" s="22" customFormat="1" ht="214.5" customHeight="1" x14ac:dyDescent="0.25">
      <c r="A18" s="20"/>
      <c r="B18" s="192"/>
      <c r="C18" s="29"/>
      <c r="D18" s="29"/>
      <c r="E18" s="20"/>
      <c r="F18" s="20"/>
      <c r="G18" s="20"/>
      <c r="H18" s="20"/>
      <c r="I18" s="200"/>
      <c r="J18" s="20"/>
      <c r="K18" s="20"/>
      <c r="L18" s="20"/>
      <c r="M18" s="20"/>
      <c r="N18" s="20"/>
      <c r="O18" s="20"/>
      <c r="P18" s="23"/>
      <c r="Q18" s="23"/>
      <c r="R18" s="23"/>
      <c r="S18" s="23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1"/>
      <c r="AL18" s="20"/>
      <c r="AM18" s="20"/>
      <c r="AN18" s="20"/>
      <c r="AO18" s="20"/>
      <c r="AP18" s="20"/>
      <c r="AQ18" s="20"/>
      <c r="AR18" s="20"/>
      <c r="AS18" s="201"/>
      <c r="AT18" s="20"/>
      <c r="AU18" s="20"/>
      <c r="AV18" s="20"/>
      <c r="AW18" s="20"/>
      <c r="AX18" s="20"/>
      <c r="AY18" s="20"/>
      <c r="AZ18" s="20"/>
      <c r="BA18" s="20"/>
      <c r="BB18" s="20"/>
      <c r="BC18" s="201"/>
      <c r="BD18" s="20"/>
      <c r="BE18" s="20"/>
      <c r="BF18" s="20"/>
      <c r="BG18" s="20"/>
      <c r="BH18" s="20"/>
      <c r="BI18" s="20"/>
      <c r="BJ18" s="20"/>
      <c r="BK18" s="20"/>
      <c r="BL18" s="20"/>
      <c r="BM18" s="181">
        <f t="shared" si="12"/>
        <v>0</v>
      </c>
      <c r="BN18" s="24"/>
      <c r="BO18" s="179"/>
      <c r="BP18" s="26">
        <v>43026</v>
      </c>
      <c r="BQ18" s="196" t="s">
        <v>331</v>
      </c>
      <c r="BR18" s="22">
        <f t="shared" si="8"/>
        <v>180</v>
      </c>
      <c r="BS18" s="193">
        <f t="shared" si="11"/>
        <v>43206</v>
      </c>
    </row>
    <row r="19" spans="1:71" s="22" customFormat="1" ht="194.25" customHeight="1" x14ac:dyDescent="0.25">
      <c r="A19" s="20"/>
      <c r="B19" s="192"/>
      <c r="C19" s="20"/>
      <c r="D19" s="20"/>
      <c r="E19" s="20"/>
      <c r="F19" s="20"/>
      <c r="G19" s="20"/>
      <c r="H19" s="20"/>
      <c r="I19" s="200"/>
      <c r="J19" s="20"/>
      <c r="K19" s="20"/>
      <c r="L19" s="20"/>
      <c r="M19" s="20"/>
      <c r="N19" s="23"/>
      <c r="O19" s="23"/>
      <c r="P19" s="23"/>
      <c r="Q19" s="23"/>
      <c r="R19" s="23"/>
      <c r="S19" s="23"/>
      <c r="T19" s="23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1"/>
      <c r="AI19" s="21"/>
      <c r="AJ19" s="20"/>
      <c r="AK19" s="201"/>
      <c r="AL19" s="21"/>
      <c r="AM19" s="21"/>
      <c r="AN19" s="20"/>
      <c r="AO19" s="20"/>
      <c r="AP19" s="20"/>
      <c r="AQ19" s="20"/>
      <c r="AR19" s="20"/>
      <c r="AS19" s="201"/>
      <c r="AT19" s="20"/>
      <c r="AU19" s="20"/>
      <c r="AV19" s="20"/>
      <c r="AW19" s="20"/>
      <c r="AX19" s="20"/>
      <c r="AY19" s="20"/>
      <c r="AZ19" s="20"/>
      <c r="BA19" s="20"/>
      <c r="BB19" s="23"/>
      <c r="BC19" s="201"/>
      <c r="BD19" s="20"/>
      <c r="BE19" s="20"/>
      <c r="BF19" s="20"/>
      <c r="BG19" s="20"/>
      <c r="BH19" s="20"/>
      <c r="BI19" s="20"/>
      <c r="BJ19" s="20"/>
      <c r="BK19" s="20"/>
      <c r="BL19" s="20"/>
      <c r="BM19" s="181">
        <f t="shared" si="12"/>
        <v>0</v>
      </c>
      <c r="BN19" s="24"/>
      <c r="BO19" s="179"/>
      <c r="BP19" s="197">
        <v>43025</v>
      </c>
      <c r="BQ19" s="196" t="s">
        <v>331</v>
      </c>
      <c r="BR19" s="22">
        <f t="shared" si="8"/>
        <v>180</v>
      </c>
      <c r="BS19" s="193">
        <f t="shared" ref="BS19:BS61" si="13">BP19+BR19</f>
        <v>43205</v>
      </c>
    </row>
    <row r="20" spans="1:71" s="22" customFormat="1" ht="194.25" customHeight="1" x14ac:dyDescent="0.25">
      <c r="A20" s="20"/>
      <c r="B20" s="192"/>
      <c r="C20" s="20"/>
      <c r="D20" s="20"/>
      <c r="E20" s="20"/>
      <c r="F20" s="20"/>
      <c r="G20" s="20"/>
      <c r="H20" s="20"/>
      <c r="I20" s="200"/>
      <c r="J20" s="20"/>
      <c r="K20" s="20"/>
      <c r="L20" s="20"/>
      <c r="M20" s="20"/>
      <c r="N20" s="23"/>
      <c r="O20" s="23"/>
      <c r="P20" s="23"/>
      <c r="Q20" s="23"/>
      <c r="R20" s="23"/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1"/>
      <c r="AJ20" s="20"/>
      <c r="AK20" s="201"/>
      <c r="AL20" s="21"/>
      <c r="AM20" s="21"/>
      <c r="AN20" s="20"/>
      <c r="AO20" s="20"/>
      <c r="AP20" s="20"/>
      <c r="AQ20" s="20"/>
      <c r="AR20" s="20"/>
      <c r="AS20" s="201"/>
      <c r="AT20" s="20"/>
      <c r="AU20" s="20"/>
      <c r="AV20" s="20"/>
      <c r="AW20" s="20"/>
      <c r="AX20" s="20"/>
      <c r="AY20" s="20"/>
      <c r="AZ20" s="20"/>
      <c r="BA20" s="20"/>
      <c r="BB20" s="20"/>
      <c r="BC20" s="201"/>
      <c r="BD20" s="20"/>
      <c r="BE20" s="20"/>
      <c r="BF20" s="20"/>
      <c r="BG20" s="20"/>
      <c r="BH20" s="20"/>
      <c r="BI20" s="20"/>
      <c r="BJ20" s="20"/>
      <c r="BK20" s="20"/>
      <c r="BL20" s="20"/>
      <c r="BM20" s="181">
        <f t="shared" si="12"/>
        <v>0</v>
      </c>
      <c r="BN20" s="24"/>
      <c r="BO20" s="179"/>
      <c r="BP20" s="197">
        <v>43025</v>
      </c>
      <c r="BQ20" s="196" t="s">
        <v>331</v>
      </c>
      <c r="BR20" s="22">
        <f t="shared" si="8"/>
        <v>180</v>
      </c>
      <c r="BS20" s="193">
        <f t="shared" si="13"/>
        <v>43205</v>
      </c>
    </row>
    <row r="21" spans="1:71" s="22" customFormat="1" ht="194.25" customHeight="1" x14ac:dyDescent="0.25">
      <c r="A21" s="20"/>
      <c r="B21" s="192"/>
      <c r="C21" s="20"/>
      <c r="D21" s="20"/>
      <c r="E21" s="20"/>
      <c r="F21" s="20"/>
      <c r="G21" s="20"/>
      <c r="H21" s="20"/>
      <c r="I21" s="200"/>
      <c r="J21" s="20"/>
      <c r="K21" s="20"/>
      <c r="L21" s="20"/>
      <c r="M21" s="20"/>
      <c r="N21" s="20"/>
      <c r="O21" s="20"/>
      <c r="P21" s="23"/>
      <c r="Q21" s="23"/>
      <c r="R21" s="23"/>
      <c r="S21" s="23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1"/>
      <c r="AI21" s="21"/>
      <c r="AJ21" s="20"/>
      <c r="AK21" s="201"/>
      <c r="AL21" s="21"/>
      <c r="AM21" s="21"/>
      <c r="AN21" s="20"/>
      <c r="AO21" s="20"/>
      <c r="AP21" s="20"/>
      <c r="AQ21" s="20"/>
      <c r="AR21" s="20"/>
      <c r="AS21" s="201"/>
      <c r="AT21" s="20"/>
      <c r="AU21" s="20"/>
      <c r="AV21" s="20"/>
      <c r="AW21" s="20"/>
      <c r="AX21" s="20"/>
      <c r="AY21" s="20"/>
      <c r="AZ21" s="20"/>
      <c r="BA21" s="20"/>
      <c r="BB21" s="20"/>
      <c r="BC21" s="201"/>
      <c r="BD21" s="20"/>
      <c r="BE21" s="20"/>
      <c r="BF21" s="20"/>
      <c r="BG21" s="20"/>
      <c r="BH21" s="20"/>
      <c r="BI21" s="20"/>
      <c r="BJ21" s="20"/>
      <c r="BK21" s="20"/>
      <c r="BL21" s="20"/>
      <c r="BM21" s="181">
        <f t="shared" si="12"/>
        <v>0</v>
      </c>
      <c r="BN21" s="24"/>
      <c r="BO21" s="179"/>
      <c r="BP21" s="197">
        <v>43027</v>
      </c>
      <c r="BQ21" s="196" t="s">
        <v>331</v>
      </c>
      <c r="BR21" s="22">
        <f t="shared" si="8"/>
        <v>180</v>
      </c>
      <c r="BS21" s="193">
        <f t="shared" si="13"/>
        <v>43207</v>
      </c>
    </row>
    <row r="22" spans="1:71" s="22" customFormat="1" ht="194.25" customHeight="1" x14ac:dyDescent="0.25">
      <c r="A22" s="20"/>
      <c r="B22" s="192"/>
      <c r="C22" s="20"/>
      <c r="D22" s="20"/>
      <c r="E22" s="20"/>
      <c r="F22" s="20"/>
      <c r="G22" s="20"/>
      <c r="H22" s="20"/>
      <c r="I22" s="200"/>
      <c r="J22" s="20"/>
      <c r="K22" s="20"/>
      <c r="L22" s="20"/>
      <c r="M22" s="20"/>
      <c r="N22" s="23"/>
      <c r="O22" s="23"/>
      <c r="P22" s="23"/>
      <c r="Q22" s="23"/>
      <c r="R22" s="23"/>
      <c r="S22" s="23"/>
      <c r="T22" s="23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1"/>
      <c r="AI22" s="21"/>
      <c r="AJ22" s="20"/>
      <c r="AK22" s="201"/>
      <c r="AL22" s="21"/>
      <c r="AM22" s="21"/>
      <c r="AN22" s="20"/>
      <c r="AO22" s="20"/>
      <c r="AP22" s="20"/>
      <c r="AQ22" s="20"/>
      <c r="AR22" s="20"/>
      <c r="AS22" s="201"/>
      <c r="AT22" s="20"/>
      <c r="AU22" s="20"/>
      <c r="AV22" s="20"/>
      <c r="AW22" s="20"/>
      <c r="AX22" s="20"/>
      <c r="AY22" s="20"/>
      <c r="AZ22" s="20"/>
      <c r="BA22" s="20"/>
      <c r="BB22" s="20"/>
      <c r="BC22" s="201"/>
      <c r="BD22" s="20"/>
      <c r="BE22" s="20"/>
      <c r="BF22" s="20"/>
      <c r="BG22" s="20"/>
      <c r="BH22" s="20"/>
      <c r="BI22" s="20"/>
      <c r="BJ22" s="20"/>
      <c r="BK22" s="20"/>
      <c r="BL22" s="20"/>
      <c r="BM22" s="181">
        <f t="shared" si="12"/>
        <v>0</v>
      </c>
      <c r="BN22" s="24"/>
      <c r="BO22" s="179"/>
      <c r="BP22" s="197">
        <v>43041</v>
      </c>
      <c r="BQ22" s="196" t="s">
        <v>331</v>
      </c>
      <c r="BR22" s="22">
        <f t="shared" si="8"/>
        <v>180</v>
      </c>
      <c r="BS22" s="193">
        <f t="shared" si="13"/>
        <v>43221</v>
      </c>
    </row>
    <row r="23" spans="1:71" s="22" customFormat="1" ht="194.25" customHeight="1" x14ac:dyDescent="0.25">
      <c r="A23" s="20"/>
      <c r="B23" s="192"/>
      <c r="C23" s="20"/>
      <c r="D23" s="20"/>
      <c r="E23" s="20"/>
      <c r="F23" s="20"/>
      <c r="G23" s="20"/>
      <c r="H23" s="20"/>
      <c r="I23" s="200"/>
      <c r="J23" s="20"/>
      <c r="K23" s="20"/>
      <c r="L23" s="20"/>
      <c r="M23" s="20"/>
      <c r="N23" s="20"/>
      <c r="O23" s="20"/>
      <c r="P23" s="23"/>
      <c r="Q23" s="23"/>
      <c r="R23" s="23"/>
      <c r="S23" s="23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1"/>
      <c r="AJ23" s="20"/>
      <c r="AK23" s="201"/>
      <c r="AL23" s="21"/>
      <c r="AM23" s="21"/>
      <c r="AN23" s="20"/>
      <c r="AO23" s="20"/>
      <c r="AP23" s="20"/>
      <c r="AQ23" s="20"/>
      <c r="AR23" s="20"/>
      <c r="AS23" s="201"/>
      <c r="AT23" s="20"/>
      <c r="AU23" s="20"/>
      <c r="AV23" s="20"/>
      <c r="AW23" s="20"/>
      <c r="AX23" s="20"/>
      <c r="AY23" s="20"/>
      <c r="AZ23" s="20"/>
      <c r="BA23" s="20"/>
      <c r="BB23" s="20"/>
      <c r="BC23" s="201"/>
      <c r="BD23" s="20"/>
      <c r="BE23" s="20"/>
      <c r="BF23" s="20"/>
      <c r="BG23" s="20"/>
      <c r="BH23" s="20"/>
      <c r="BI23" s="20"/>
      <c r="BJ23" s="20"/>
      <c r="BK23" s="20"/>
      <c r="BL23" s="20"/>
      <c r="BM23" s="181">
        <f t="shared" si="12"/>
        <v>0</v>
      </c>
      <c r="BN23" s="24"/>
      <c r="BO23" s="179"/>
      <c r="BP23" s="197">
        <v>43027</v>
      </c>
      <c r="BQ23" s="196" t="s">
        <v>331</v>
      </c>
      <c r="BR23" s="22">
        <f t="shared" si="8"/>
        <v>180</v>
      </c>
      <c r="BS23" s="193">
        <f t="shared" si="13"/>
        <v>43207</v>
      </c>
    </row>
    <row r="24" spans="1:71" s="22" customFormat="1" ht="194.25" customHeight="1" x14ac:dyDescent="0.25">
      <c r="A24" s="20"/>
      <c r="B24" s="192"/>
      <c r="C24" s="20"/>
      <c r="D24" s="20"/>
      <c r="E24" s="20"/>
      <c r="F24" s="20"/>
      <c r="G24" s="20"/>
      <c r="H24" s="20"/>
      <c r="I24" s="200"/>
      <c r="J24" s="20"/>
      <c r="K24" s="20"/>
      <c r="L24" s="20"/>
      <c r="M24" s="20"/>
      <c r="N24" s="20"/>
      <c r="O24" s="20"/>
      <c r="P24" s="23"/>
      <c r="Q24" s="23"/>
      <c r="R24" s="23"/>
      <c r="S24" s="23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1"/>
      <c r="AJ24" s="20"/>
      <c r="AK24" s="201"/>
      <c r="AL24" s="21"/>
      <c r="AM24" s="21"/>
      <c r="AN24" s="20"/>
      <c r="AO24" s="20"/>
      <c r="AP24" s="20"/>
      <c r="AQ24" s="20"/>
      <c r="AR24" s="20"/>
      <c r="AS24" s="201"/>
      <c r="AT24" s="20"/>
      <c r="AU24" s="20"/>
      <c r="AV24" s="20"/>
      <c r="AW24" s="20"/>
      <c r="AX24" s="20"/>
      <c r="AY24" s="20"/>
      <c r="AZ24" s="20"/>
      <c r="BA24" s="20"/>
      <c r="BB24" s="20"/>
      <c r="BC24" s="201"/>
      <c r="BD24" s="20"/>
      <c r="BE24" s="20"/>
      <c r="BF24" s="20"/>
      <c r="BG24" s="20"/>
      <c r="BH24" s="20"/>
      <c r="BI24" s="20"/>
      <c r="BJ24" s="20"/>
      <c r="BK24" s="20"/>
      <c r="BL24" s="20"/>
      <c r="BM24" s="181">
        <f t="shared" si="12"/>
        <v>0</v>
      </c>
      <c r="BN24" s="24"/>
      <c r="BO24" s="179"/>
      <c r="BP24" s="197">
        <v>43032</v>
      </c>
      <c r="BQ24" s="196" t="s">
        <v>331</v>
      </c>
      <c r="BR24" s="22">
        <f t="shared" si="8"/>
        <v>180</v>
      </c>
      <c r="BS24" s="193">
        <f t="shared" si="13"/>
        <v>43212</v>
      </c>
    </row>
    <row r="25" spans="1:71" s="22" customFormat="1" ht="186.75" customHeight="1" x14ac:dyDescent="0.25">
      <c r="A25" s="20"/>
      <c r="B25" s="192"/>
      <c r="C25" s="20"/>
      <c r="D25" s="20"/>
      <c r="E25" s="20"/>
      <c r="F25" s="20"/>
      <c r="G25" s="20"/>
      <c r="H25" s="20"/>
      <c r="I25" s="20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1"/>
      <c r="AJ25" s="20"/>
      <c r="AK25" s="201"/>
      <c r="AL25" s="21"/>
      <c r="AM25" s="21"/>
      <c r="AN25" s="20"/>
      <c r="AO25" s="20"/>
      <c r="AP25" s="20"/>
      <c r="AQ25" s="20"/>
      <c r="AR25" s="20"/>
      <c r="AS25" s="201"/>
      <c r="AT25" s="20"/>
      <c r="AU25" s="20"/>
      <c r="AV25" s="20"/>
      <c r="AW25" s="20"/>
      <c r="AX25" s="20"/>
      <c r="AY25" s="20"/>
      <c r="AZ25" s="20"/>
      <c r="BA25" s="20"/>
      <c r="BB25" s="20"/>
      <c r="BC25" s="201"/>
      <c r="BD25" s="20"/>
      <c r="BE25" s="20"/>
      <c r="BF25" s="20"/>
      <c r="BG25" s="20"/>
      <c r="BH25" s="20"/>
      <c r="BI25" s="20"/>
      <c r="BJ25" s="20"/>
      <c r="BK25" s="20"/>
      <c r="BL25" s="20"/>
      <c r="BM25" s="181">
        <f t="shared" si="12"/>
        <v>0</v>
      </c>
      <c r="BN25" s="24"/>
      <c r="BO25" s="179"/>
      <c r="BP25" s="197">
        <v>43024</v>
      </c>
      <c r="BQ25" s="196" t="s">
        <v>331</v>
      </c>
      <c r="BR25" s="22">
        <f t="shared" si="8"/>
        <v>180</v>
      </c>
      <c r="BS25" s="193">
        <f t="shared" si="13"/>
        <v>43204</v>
      </c>
    </row>
    <row r="26" spans="1:71" s="22" customFormat="1" ht="409.6" customHeight="1" x14ac:dyDescent="0.25">
      <c r="A26" s="20"/>
      <c r="B26" s="192"/>
      <c r="C26" s="20"/>
      <c r="D26" s="20"/>
      <c r="E26" s="20"/>
      <c r="F26" s="20"/>
      <c r="G26" s="20"/>
      <c r="H26" s="20"/>
      <c r="I26" s="200"/>
      <c r="J26" s="20"/>
      <c r="K26" s="20"/>
      <c r="L26" s="20"/>
      <c r="M26" s="20"/>
      <c r="N26" s="23"/>
      <c r="O26" s="23"/>
      <c r="P26" s="23"/>
      <c r="Q26" s="23"/>
      <c r="R26" s="23"/>
      <c r="S26" s="23"/>
      <c r="T26" s="23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1"/>
      <c r="AL26" s="20"/>
      <c r="AM26" s="20"/>
      <c r="AN26" s="20"/>
      <c r="AO26" s="20"/>
      <c r="AP26" s="29"/>
      <c r="AQ26" s="20"/>
      <c r="AR26" s="20"/>
      <c r="AS26" s="201"/>
      <c r="AT26" s="20"/>
      <c r="AU26" s="20"/>
      <c r="AV26" s="20"/>
      <c r="AW26" s="20"/>
      <c r="AX26" s="20"/>
      <c r="AY26" s="20"/>
      <c r="AZ26" s="20"/>
      <c r="BA26" s="20"/>
      <c r="BB26" s="20"/>
      <c r="BC26" s="201"/>
      <c r="BD26" s="20"/>
      <c r="BE26" s="20"/>
      <c r="BF26" s="20"/>
      <c r="BG26" s="20"/>
      <c r="BH26" s="20"/>
      <c r="BI26" s="20"/>
      <c r="BJ26" s="20"/>
      <c r="BK26" s="20"/>
      <c r="BL26" s="20"/>
      <c r="BM26" s="181">
        <f t="shared" si="12"/>
        <v>0</v>
      </c>
      <c r="BN26" s="24"/>
      <c r="BO26" s="179"/>
      <c r="BP26" s="197">
        <v>43031</v>
      </c>
      <c r="BQ26" s="196" t="s">
        <v>331</v>
      </c>
      <c r="BR26" s="22">
        <f t="shared" si="8"/>
        <v>180</v>
      </c>
      <c r="BS26" s="193">
        <f t="shared" si="13"/>
        <v>43211</v>
      </c>
    </row>
    <row r="27" spans="1:71" s="22" customFormat="1" ht="201.75" customHeight="1" x14ac:dyDescent="0.25">
      <c r="A27" s="20"/>
      <c r="B27" s="192"/>
      <c r="C27" s="20"/>
      <c r="D27" s="20"/>
      <c r="E27" s="20"/>
      <c r="F27" s="20"/>
      <c r="G27" s="20"/>
      <c r="H27" s="20"/>
      <c r="I27" s="20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/>
      <c r="AL27" s="20"/>
      <c r="AM27" s="20"/>
      <c r="AN27" s="20"/>
      <c r="AO27" s="20"/>
      <c r="AP27" s="29"/>
      <c r="AQ27" s="20"/>
      <c r="AR27" s="20"/>
      <c r="AS27" s="201"/>
      <c r="AT27" s="20"/>
      <c r="AU27" s="20"/>
      <c r="AV27" s="20"/>
      <c r="AW27" s="20"/>
      <c r="AX27" s="20"/>
      <c r="AY27" s="20"/>
      <c r="AZ27" s="20"/>
      <c r="BA27" s="20"/>
      <c r="BB27" s="20"/>
      <c r="BC27" s="201"/>
      <c r="BD27" s="20"/>
      <c r="BE27" s="20"/>
      <c r="BF27" s="20"/>
      <c r="BG27" s="20"/>
      <c r="BH27" s="20"/>
      <c r="BI27" s="20"/>
      <c r="BJ27" s="20"/>
      <c r="BK27" s="20"/>
      <c r="BL27" s="20"/>
      <c r="BM27" s="181">
        <f t="shared" si="12"/>
        <v>0</v>
      </c>
      <c r="BN27" s="24"/>
      <c r="BO27" s="179"/>
      <c r="BP27" s="197">
        <v>43031</v>
      </c>
      <c r="BQ27" s="196" t="s">
        <v>331</v>
      </c>
      <c r="BR27" s="22">
        <f t="shared" si="8"/>
        <v>180</v>
      </c>
      <c r="BS27" s="193">
        <f t="shared" si="13"/>
        <v>43211</v>
      </c>
    </row>
    <row r="28" spans="1:71" s="22" customFormat="1" ht="201.75" customHeight="1" x14ac:dyDescent="0.25">
      <c r="A28" s="20"/>
      <c r="B28" s="192"/>
      <c r="C28" s="20"/>
      <c r="D28" s="20"/>
      <c r="E28" s="20"/>
      <c r="F28" s="20"/>
      <c r="G28" s="20"/>
      <c r="H28" s="20"/>
      <c r="I28" s="20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1"/>
      <c r="AL28" s="20"/>
      <c r="AM28" s="20"/>
      <c r="AN28" s="20"/>
      <c r="AO28" s="20"/>
      <c r="AP28" s="29"/>
      <c r="AQ28" s="20"/>
      <c r="AR28" s="20"/>
      <c r="AS28" s="201"/>
      <c r="AT28" s="20"/>
      <c r="AU28" s="20"/>
      <c r="AV28" s="20"/>
      <c r="AW28" s="20"/>
      <c r="AX28" s="20"/>
      <c r="AY28" s="20"/>
      <c r="AZ28" s="20"/>
      <c r="BA28" s="20"/>
      <c r="BB28" s="20"/>
      <c r="BC28" s="201"/>
      <c r="BD28" s="20"/>
      <c r="BE28" s="20"/>
      <c r="BF28" s="20"/>
      <c r="BG28" s="20"/>
      <c r="BH28" s="20"/>
      <c r="BI28" s="20"/>
      <c r="BJ28" s="20"/>
      <c r="BK28" s="20"/>
      <c r="BL28" s="20"/>
      <c r="BM28" s="181">
        <f t="shared" si="12"/>
        <v>0</v>
      </c>
      <c r="BN28" s="24"/>
      <c r="BO28" s="179"/>
      <c r="BP28" s="197">
        <v>43033</v>
      </c>
      <c r="BQ28" s="196" t="s">
        <v>331</v>
      </c>
      <c r="BR28" s="22">
        <f t="shared" si="8"/>
        <v>180</v>
      </c>
      <c r="BS28" s="193">
        <f t="shared" si="13"/>
        <v>43213</v>
      </c>
    </row>
    <row r="29" spans="1:71" s="22" customFormat="1" ht="201.75" customHeight="1" x14ac:dyDescent="0.25">
      <c r="A29" s="20"/>
      <c r="B29" s="192"/>
      <c r="C29" s="20"/>
      <c r="D29" s="20"/>
      <c r="E29" s="20"/>
      <c r="F29" s="20"/>
      <c r="G29" s="20"/>
      <c r="H29" s="20"/>
      <c r="I29" s="20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1"/>
      <c r="AL29" s="20"/>
      <c r="AM29" s="20"/>
      <c r="AN29" s="20"/>
      <c r="AO29" s="20"/>
      <c r="AP29" s="29"/>
      <c r="AQ29" s="20"/>
      <c r="AR29" s="20"/>
      <c r="AS29" s="201"/>
      <c r="AT29" s="20"/>
      <c r="AU29" s="20"/>
      <c r="AV29" s="20"/>
      <c r="AW29" s="20"/>
      <c r="AX29" s="20"/>
      <c r="AY29" s="20"/>
      <c r="AZ29" s="20"/>
      <c r="BA29" s="20"/>
      <c r="BB29" s="20"/>
      <c r="BC29" s="201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 t="shared" ref="BM29:BM46" si="14">V29+X29+Z29+AB29+AD29+AF29+AH29+AL29+AN29+AP29+AR29+AT29+AV29+AX29+AZ29+BB29+BD29+BF29+BH29+BJ29+BL29</f>
        <v>0</v>
      </c>
      <c r="BN29" s="24"/>
      <c r="BO29" s="179"/>
      <c r="BP29" s="197">
        <v>43040</v>
      </c>
      <c r="BQ29" s="196" t="s">
        <v>331</v>
      </c>
      <c r="BR29" s="22">
        <f t="shared" si="8"/>
        <v>180</v>
      </c>
      <c r="BS29" s="193">
        <f t="shared" si="13"/>
        <v>43220</v>
      </c>
    </row>
    <row r="30" spans="1:71" s="22" customFormat="1" ht="201.75" customHeight="1" x14ac:dyDescent="0.25">
      <c r="A30" s="20"/>
      <c r="B30" s="192"/>
      <c r="C30" s="20"/>
      <c r="D30" s="20"/>
      <c r="E30" s="20"/>
      <c r="F30" s="20"/>
      <c r="G30" s="20"/>
      <c r="H30" s="20"/>
      <c r="I30" s="200"/>
      <c r="J30" s="20"/>
      <c r="K30" s="20"/>
      <c r="L30" s="20"/>
      <c r="M30" s="20"/>
      <c r="N30" s="20"/>
      <c r="O30" s="20"/>
      <c r="P30" s="23"/>
      <c r="Q30" s="23"/>
      <c r="R30" s="23"/>
      <c r="S30" s="23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1"/>
      <c r="AL30" s="20"/>
      <c r="AM30" s="20"/>
      <c r="AN30" s="20"/>
      <c r="AO30" s="20"/>
      <c r="AP30" s="29"/>
      <c r="AQ30" s="20"/>
      <c r="AR30" s="20"/>
      <c r="AS30" s="201"/>
      <c r="AT30" s="20"/>
      <c r="AU30" s="20"/>
      <c r="AV30" s="20"/>
      <c r="AW30" s="20"/>
      <c r="AX30" s="20"/>
      <c r="AY30" s="20"/>
      <c r="AZ30" s="20"/>
      <c r="BA30" s="20"/>
      <c r="BB30" s="20"/>
      <c r="BC30" s="201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si="14"/>
        <v>0</v>
      </c>
      <c r="BN30" s="24"/>
      <c r="BO30" s="179"/>
      <c r="BP30" s="197">
        <v>43034</v>
      </c>
      <c r="BQ30" s="196" t="s">
        <v>331</v>
      </c>
      <c r="BR30" s="22">
        <f t="shared" si="8"/>
        <v>180</v>
      </c>
      <c r="BS30" s="193">
        <f t="shared" si="13"/>
        <v>43214</v>
      </c>
    </row>
    <row r="31" spans="1:71" s="22" customFormat="1" ht="179.25" customHeight="1" x14ac:dyDescent="0.25">
      <c r="A31" s="20"/>
      <c r="B31" s="192"/>
      <c r="C31" s="20"/>
      <c r="D31" s="20"/>
      <c r="E31" s="20"/>
      <c r="F31" s="20"/>
      <c r="G31" s="20"/>
      <c r="H31" s="20"/>
      <c r="I31" s="200"/>
      <c r="J31" s="20"/>
      <c r="K31" s="20"/>
      <c r="L31" s="20"/>
      <c r="M31" s="20"/>
      <c r="N31" s="23"/>
      <c r="O31" s="23"/>
      <c r="P31" s="23"/>
      <c r="Q31" s="23"/>
      <c r="R31" s="23"/>
      <c r="S31" s="23"/>
      <c r="T31" s="23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1"/>
      <c r="AL31" s="20"/>
      <c r="AM31" s="20"/>
      <c r="AN31" s="20"/>
      <c r="AO31" s="20"/>
      <c r="AP31" s="20"/>
      <c r="AQ31" s="20"/>
      <c r="AR31" s="20"/>
      <c r="AS31" s="201"/>
      <c r="AT31" s="20"/>
      <c r="AU31" s="20"/>
      <c r="AV31" s="20"/>
      <c r="AW31" s="20"/>
      <c r="AX31" s="20"/>
      <c r="AY31" s="20"/>
      <c r="AZ31" s="20"/>
      <c r="BA31" s="20"/>
      <c r="BB31" s="20"/>
      <c r="BC31" s="201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14"/>
        <v>0</v>
      </c>
      <c r="BN31" s="24"/>
      <c r="BO31" s="179"/>
      <c r="BP31" s="197">
        <v>43034</v>
      </c>
      <c r="BQ31" s="196" t="s">
        <v>331</v>
      </c>
      <c r="BR31" s="22">
        <f t="shared" si="8"/>
        <v>180</v>
      </c>
      <c r="BS31" s="193">
        <f t="shared" si="13"/>
        <v>43214</v>
      </c>
    </row>
    <row r="32" spans="1:71" s="22" customFormat="1" ht="152.25" customHeight="1" x14ac:dyDescent="0.25">
      <c r="A32" s="20"/>
      <c r="B32" s="192"/>
      <c r="C32" s="20"/>
      <c r="D32" s="20"/>
      <c r="E32" s="20"/>
      <c r="F32" s="20"/>
      <c r="G32" s="20"/>
      <c r="H32" s="20"/>
      <c r="I32" s="200"/>
      <c r="J32" s="20"/>
      <c r="K32" s="20"/>
      <c r="L32" s="20"/>
      <c r="M32" s="20"/>
      <c r="N32" s="20"/>
      <c r="O32" s="20"/>
      <c r="P32" s="23"/>
      <c r="Q32" s="23"/>
      <c r="R32" s="23"/>
      <c r="S32" s="23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1"/>
      <c r="AL32" s="20"/>
      <c r="AM32" s="20"/>
      <c r="AN32" s="20"/>
      <c r="AO32" s="20"/>
      <c r="AP32" s="20"/>
      <c r="AQ32" s="20"/>
      <c r="AR32" s="20"/>
      <c r="AS32" s="201"/>
      <c r="AT32" s="20"/>
      <c r="AU32" s="20"/>
      <c r="AV32" s="20"/>
      <c r="AW32" s="20"/>
      <c r="AX32" s="20"/>
      <c r="AY32" s="20"/>
      <c r="AZ32" s="20"/>
      <c r="BA32" s="20"/>
      <c r="BB32" s="20"/>
      <c r="BC32" s="201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14"/>
        <v>0</v>
      </c>
      <c r="BN32" s="24"/>
      <c r="BO32" s="179"/>
      <c r="BP32" s="197">
        <v>43031</v>
      </c>
      <c r="BQ32" s="196" t="s">
        <v>331</v>
      </c>
      <c r="BR32" s="22">
        <f t="shared" si="8"/>
        <v>180</v>
      </c>
      <c r="BS32" s="193">
        <f t="shared" si="13"/>
        <v>43211</v>
      </c>
    </row>
    <row r="33" spans="1:71" s="22" customFormat="1" ht="237" customHeight="1" x14ac:dyDescent="0.25">
      <c r="A33" s="20"/>
      <c r="B33" s="192"/>
      <c r="C33" s="20"/>
      <c r="D33" s="20"/>
      <c r="E33" s="20"/>
      <c r="F33" s="20"/>
      <c r="G33" s="20"/>
      <c r="H33" s="20"/>
      <c r="I33" s="20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1"/>
      <c r="AL33" s="20"/>
      <c r="AM33" s="20"/>
      <c r="AN33" s="20"/>
      <c r="AO33" s="20"/>
      <c r="AP33" s="20"/>
      <c r="AQ33" s="20"/>
      <c r="AR33" s="20"/>
      <c r="AS33" s="201"/>
      <c r="AT33" s="20"/>
      <c r="AU33" s="20"/>
      <c r="AV33" s="20"/>
      <c r="AW33" s="20"/>
      <c r="AX33" s="20"/>
      <c r="AY33" s="20"/>
      <c r="AZ33" s="20"/>
      <c r="BA33" s="20"/>
      <c r="BB33" s="20"/>
      <c r="BC33" s="201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si="14"/>
        <v>0</v>
      </c>
      <c r="BN33" s="24"/>
      <c r="BO33" s="179"/>
      <c r="BP33" s="197">
        <v>43035</v>
      </c>
      <c r="BQ33" s="196" t="s">
        <v>331</v>
      </c>
      <c r="BR33" s="22">
        <f t="shared" si="8"/>
        <v>180</v>
      </c>
      <c r="BS33" s="193">
        <f t="shared" si="13"/>
        <v>43215</v>
      </c>
    </row>
    <row r="34" spans="1:71" s="22" customFormat="1" ht="210" customHeight="1" x14ac:dyDescent="0.25">
      <c r="A34" s="20"/>
      <c r="B34" s="192"/>
      <c r="C34" s="20"/>
      <c r="D34" s="20"/>
      <c r="E34" s="20"/>
      <c r="F34" s="20"/>
      <c r="G34" s="20"/>
      <c r="H34" s="20"/>
      <c r="I34" s="200"/>
      <c r="J34" s="20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1"/>
      <c r="AL34" s="20"/>
      <c r="AM34" s="20"/>
      <c r="AN34" s="20"/>
      <c r="AO34" s="20"/>
      <c r="AP34" s="20"/>
      <c r="AQ34" s="20"/>
      <c r="AR34" s="20"/>
      <c r="AS34" s="201"/>
      <c r="AT34" s="20"/>
      <c r="AU34" s="20"/>
      <c r="AV34" s="20"/>
      <c r="AW34" s="20"/>
      <c r="AX34" s="20"/>
      <c r="AY34" s="20"/>
      <c r="AZ34" s="20"/>
      <c r="BA34" s="20"/>
      <c r="BB34" s="20"/>
      <c r="BC34" s="201"/>
      <c r="BD34" s="29"/>
      <c r="BE34" s="20"/>
      <c r="BF34" s="20"/>
      <c r="BG34" s="20"/>
      <c r="BH34" s="20"/>
      <c r="BI34" s="20"/>
      <c r="BJ34" s="20"/>
      <c r="BK34" s="20"/>
      <c r="BL34" s="20"/>
      <c r="BM34" s="181">
        <f t="shared" si="14"/>
        <v>0</v>
      </c>
      <c r="BN34" s="24"/>
      <c r="BO34" s="179"/>
      <c r="BP34" s="197">
        <v>43034</v>
      </c>
      <c r="BQ34" s="196" t="s">
        <v>331</v>
      </c>
      <c r="BR34" s="22">
        <f t="shared" si="8"/>
        <v>180</v>
      </c>
      <c r="BS34" s="193">
        <f t="shared" si="13"/>
        <v>43214</v>
      </c>
    </row>
    <row r="35" spans="1:71" s="22" customFormat="1" ht="150" customHeight="1" x14ac:dyDescent="0.25">
      <c r="A35" s="20"/>
      <c r="B35" s="192"/>
      <c r="C35" s="20"/>
      <c r="D35" s="20"/>
      <c r="E35" s="20"/>
      <c r="F35" s="20"/>
      <c r="G35" s="20"/>
      <c r="H35" s="20"/>
      <c r="I35" s="200"/>
      <c r="J35" s="20"/>
      <c r="K35" s="20"/>
      <c r="L35" s="20"/>
      <c r="M35" s="20"/>
      <c r="N35" s="29"/>
      <c r="O35" s="29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1"/>
      <c r="AL35" s="20"/>
      <c r="AM35" s="20"/>
      <c r="AN35" s="20"/>
      <c r="AO35" s="20"/>
      <c r="AP35" s="20"/>
      <c r="AQ35" s="20"/>
      <c r="AR35" s="20"/>
      <c r="AS35" s="201"/>
      <c r="AT35" s="20"/>
      <c r="AU35" s="20"/>
      <c r="AV35" s="20"/>
      <c r="AW35" s="20"/>
      <c r="AX35" s="20"/>
      <c r="AY35" s="20"/>
      <c r="AZ35" s="20"/>
      <c r="BA35" s="20"/>
      <c r="BB35" s="20"/>
      <c r="BC35" s="201"/>
      <c r="BD35" s="20"/>
      <c r="BE35" s="20"/>
      <c r="BF35" s="20"/>
      <c r="BG35" s="20"/>
      <c r="BH35" s="20"/>
      <c r="BI35" s="20"/>
      <c r="BJ35" s="20"/>
      <c r="BK35" s="20"/>
      <c r="BL35" s="20"/>
      <c r="BM35" s="181">
        <f t="shared" si="14"/>
        <v>0</v>
      </c>
      <c r="BN35" s="24"/>
      <c r="BO35" s="179"/>
      <c r="BP35" s="197">
        <v>43035</v>
      </c>
      <c r="BQ35" s="196" t="s">
        <v>331</v>
      </c>
      <c r="BR35" s="22">
        <f t="shared" si="8"/>
        <v>180</v>
      </c>
      <c r="BS35" s="193">
        <f t="shared" si="13"/>
        <v>43215</v>
      </c>
    </row>
    <row r="36" spans="1:71" s="22" customFormat="1" ht="202.5" customHeight="1" x14ac:dyDescent="0.25">
      <c r="A36" s="20"/>
      <c r="B36" s="192"/>
      <c r="C36" s="20"/>
      <c r="D36" s="20"/>
      <c r="E36" s="20"/>
      <c r="F36" s="20"/>
      <c r="G36" s="20"/>
      <c r="H36" s="20"/>
      <c r="I36" s="200"/>
      <c r="J36" s="20"/>
      <c r="K36" s="20"/>
      <c r="L36" s="20"/>
      <c r="M36" s="20"/>
      <c r="N36" s="20"/>
      <c r="O36" s="20"/>
      <c r="P36" s="29"/>
      <c r="Q36" s="29"/>
      <c r="R36" s="29"/>
      <c r="S36" s="29"/>
      <c r="T36" s="29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1"/>
      <c r="AL36" s="20"/>
      <c r="AM36" s="20"/>
      <c r="AN36" s="20"/>
      <c r="AO36" s="20"/>
      <c r="AP36" s="20"/>
      <c r="AQ36" s="20"/>
      <c r="AR36" s="20"/>
      <c r="AS36" s="201"/>
      <c r="AT36" s="20"/>
      <c r="AU36" s="20"/>
      <c r="AV36" s="20"/>
      <c r="AW36" s="20"/>
      <c r="AX36" s="20"/>
      <c r="AY36" s="20"/>
      <c r="AZ36" s="20"/>
      <c r="BA36" s="20"/>
      <c r="BB36" s="20"/>
      <c r="BC36" s="201"/>
      <c r="BD36" s="29"/>
      <c r="BE36" s="20"/>
      <c r="BF36" s="20"/>
      <c r="BG36" s="20"/>
      <c r="BH36" s="20"/>
      <c r="BI36" s="20"/>
      <c r="BJ36" s="20"/>
      <c r="BK36" s="20"/>
      <c r="BL36" s="20"/>
      <c r="BM36" s="181">
        <f t="shared" si="14"/>
        <v>0</v>
      </c>
      <c r="BN36" s="24"/>
      <c r="BO36" s="179"/>
      <c r="BP36" s="197">
        <v>43041</v>
      </c>
      <c r="BQ36" s="196" t="s">
        <v>331</v>
      </c>
      <c r="BR36" s="22">
        <f t="shared" si="8"/>
        <v>180</v>
      </c>
      <c r="BS36" s="193">
        <f t="shared" si="13"/>
        <v>43221</v>
      </c>
    </row>
    <row r="37" spans="1:71" s="22" customFormat="1" ht="144.75" customHeight="1" x14ac:dyDescent="0.25">
      <c r="A37" s="20"/>
      <c r="B37" s="192"/>
      <c r="C37" s="20"/>
      <c r="D37" s="20"/>
      <c r="E37" s="20"/>
      <c r="F37" s="20"/>
      <c r="G37" s="20"/>
      <c r="H37" s="20"/>
      <c r="I37" s="200"/>
      <c r="J37" s="20"/>
      <c r="K37" s="201"/>
      <c r="L37" s="201"/>
      <c r="M37" s="201"/>
      <c r="N37" s="201"/>
      <c r="O37" s="201"/>
      <c r="P37" s="191"/>
      <c r="Q37" s="191"/>
      <c r="R37" s="191"/>
      <c r="S37" s="191"/>
      <c r="T37" s="19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1"/>
      <c r="AL37" s="20"/>
      <c r="AM37" s="20"/>
      <c r="AN37" s="20"/>
      <c r="AO37" s="20"/>
      <c r="AP37" s="20"/>
      <c r="AQ37" s="20"/>
      <c r="AR37" s="20"/>
      <c r="AS37" s="201"/>
      <c r="AT37" s="20"/>
      <c r="AU37" s="20"/>
      <c r="AV37" s="20"/>
      <c r="AW37" s="20"/>
      <c r="AX37" s="20"/>
      <c r="AY37" s="20"/>
      <c r="AZ37" s="20"/>
      <c r="BA37" s="20"/>
      <c r="BB37" s="20"/>
      <c r="BC37" s="201"/>
      <c r="BD37" s="20"/>
      <c r="BE37" s="20"/>
      <c r="BF37" s="20"/>
      <c r="BG37" s="20"/>
      <c r="BH37" s="20"/>
      <c r="BI37" s="20"/>
      <c r="BJ37" s="20"/>
      <c r="BK37" s="20"/>
      <c r="BL37" s="20"/>
      <c r="BM37" s="181">
        <f t="shared" si="14"/>
        <v>0</v>
      </c>
      <c r="BN37" s="24"/>
      <c r="BO37" s="179"/>
      <c r="BP37" s="197">
        <v>43034</v>
      </c>
      <c r="BQ37" s="196" t="s">
        <v>331</v>
      </c>
      <c r="BR37" s="22">
        <f t="shared" si="8"/>
        <v>180</v>
      </c>
      <c r="BS37" s="193">
        <f t="shared" si="13"/>
        <v>43214</v>
      </c>
    </row>
    <row r="38" spans="1:71" s="22" customFormat="1" ht="223.5" customHeight="1" x14ac:dyDescent="0.25">
      <c r="A38" s="20"/>
      <c r="B38" s="192"/>
      <c r="C38" s="20"/>
      <c r="D38" s="20"/>
      <c r="E38" s="20"/>
      <c r="F38" s="20"/>
      <c r="G38" s="20"/>
      <c r="H38" s="20"/>
      <c r="I38" s="200"/>
      <c r="J38" s="20"/>
      <c r="K38" s="20"/>
      <c r="L38" s="20"/>
      <c r="M38" s="20"/>
      <c r="N38" s="29"/>
      <c r="O38" s="29"/>
      <c r="P38" s="29"/>
      <c r="Q38" s="29"/>
      <c r="R38" s="29"/>
      <c r="S38" s="29"/>
      <c r="T38" s="2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1"/>
      <c r="AL38" s="20"/>
      <c r="AM38" s="20"/>
      <c r="AN38" s="20"/>
      <c r="AO38" s="20"/>
      <c r="AP38" s="20"/>
      <c r="AQ38" s="20"/>
      <c r="AR38" s="20"/>
      <c r="AS38" s="201"/>
      <c r="AT38" s="20"/>
      <c r="AU38" s="20"/>
      <c r="AV38" s="20"/>
      <c r="AW38" s="20"/>
      <c r="AX38" s="20"/>
      <c r="AY38" s="20"/>
      <c r="AZ38" s="20"/>
      <c r="BA38" s="20"/>
      <c r="BB38" s="20"/>
      <c r="BC38" s="201"/>
      <c r="BD38" s="29"/>
      <c r="BE38" s="20"/>
      <c r="BF38" s="20"/>
      <c r="BG38" s="20"/>
      <c r="BH38" s="20"/>
      <c r="BI38" s="20"/>
      <c r="BJ38" s="20"/>
      <c r="BK38" s="20"/>
      <c r="BL38" s="20"/>
      <c r="BM38" s="181">
        <f t="shared" si="14"/>
        <v>0</v>
      </c>
      <c r="BN38" s="24"/>
      <c r="BO38" s="179"/>
      <c r="BP38" s="197">
        <v>43046</v>
      </c>
      <c r="BQ38" s="196" t="s">
        <v>331</v>
      </c>
      <c r="BR38" s="22">
        <f t="shared" si="8"/>
        <v>180</v>
      </c>
      <c r="BS38" s="193">
        <f t="shared" si="13"/>
        <v>43226</v>
      </c>
    </row>
    <row r="39" spans="1:71" s="22" customFormat="1" ht="178.5" customHeight="1" x14ac:dyDescent="0.25">
      <c r="A39" s="20"/>
      <c r="B39" s="192"/>
      <c r="C39" s="20"/>
      <c r="D39" s="20"/>
      <c r="E39" s="20"/>
      <c r="F39" s="20"/>
      <c r="G39" s="20"/>
      <c r="H39" s="20"/>
      <c r="I39" s="20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1"/>
      <c r="AL39" s="20"/>
      <c r="AM39" s="20"/>
      <c r="AN39" s="20"/>
      <c r="AO39" s="20"/>
      <c r="AP39" s="20"/>
      <c r="AQ39" s="20"/>
      <c r="AR39" s="20"/>
      <c r="AS39" s="201"/>
      <c r="AT39" s="20"/>
      <c r="AU39" s="20"/>
      <c r="AV39" s="20"/>
      <c r="AW39" s="20"/>
      <c r="AX39" s="20"/>
      <c r="AY39" s="20"/>
      <c r="AZ39" s="20"/>
      <c r="BA39" s="20"/>
      <c r="BB39" s="20"/>
      <c r="BC39" s="201"/>
      <c r="BD39" s="20"/>
      <c r="BE39" s="20"/>
      <c r="BF39" s="20"/>
      <c r="BG39" s="20"/>
      <c r="BH39" s="20"/>
      <c r="BI39" s="20"/>
      <c r="BJ39" s="20"/>
      <c r="BK39" s="20"/>
      <c r="BL39" s="20"/>
      <c r="BM39" s="181">
        <f t="shared" si="14"/>
        <v>0</v>
      </c>
      <c r="BN39" s="24"/>
      <c r="BO39" s="179"/>
      <c r="BP39" s="197">
        <v>43046</v>
      </c>
      <c r="BQ39" s="196" t="s">
        <v>330</v>
      </c>
      <c r="BR39" s="22">
        <f t="shared" si="8"/>
        <v>360</v>
      </c>
      <c r="BS39" s="193">
        <f t="shared" si="13"/>
        <v>43406</v>
      </c>
    </row>
    <row r="40" spans="1:71" s="22" customFormat="1" ht="176.25" customHeight="1" x14ac:dyDescent="0.25">
      <c r="A40" s="20"/>
      <c r="B40" s="192"/>
      <c r="C40" s="20"/>
      <c r="D40" s="20"/>
      <c r="E40" s="20"/>
      <c r="F40" s="20"/>
      <c r="G40" s="20"/>
      <c r="H40" s="20"/>
      <c r="I40" s="200"/>
      <c r="J40" s="20"/>
      <c r="K40" s="20"/>
      <c r="L40" s="20"/>
      <c r="M40" s="20"/>
      <c r="N40" s="29"/>
      <c r="O40" s="29"/>
      <c r="P40" s="29"/>
      <c r="Q40" s="29"/>
      <c r="R40" s="29"/>
      <c r="S40" s="29"/>
      <c r="T40" s="29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1"/>
      <c r="AL40" s="20"/>
      <c r="AM40" s="20"/>
      <c r="AN40" s="20"/>
      <c r="AO40" s="20"/>
      <c r="AP40" s="20"/>
      <c r="AQ40" s="20"/>
      <c r="AR40" s="20"/>
      <c r="AS40" s="201"/>
      <c r="AT40" s="20"/>
      <c r="AU40" s="20"/>
      <c r="AV40" s="20"/>
      <c r="AW40" s="20"/>
      <c r="AX40" s="20"/>
      <c r="AY40" s="20"/>
      <c r="AZ40" s="20"/>
      <c r="BA40" s="20"/>
      <c r="BB40" s="20"/>
      <c r="BC40" s="201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14"/>
        <v>0</v>
      </c>
      <c r="BN40" s="24"/>
      <c r="BO40" s="179"/>
      <c r="BP40" s="197">
        <v>43035</v>
      </c>
      <c r="BQ40" s="196" t="s">
        <v>331</v>
      </c>
      <c r="BR40" s="22">
        <f t="shared" si="8"/>
        <v>180</v>
      </c>
      <c r="BS40" s="193">
        <f t="shared" si="13"/>
        <v>43215</v>
      </c>
    </row>
    <row r="41" spans="1:71" s="22" customFormat="1" ht="326.25" customHeight="1" x14ac:dyDescent="0.25">
      <c r="A41" s="20"/>
      <c r="B41" s="192"/>
      <c r="C41" s="20"/>
      <c r="D41" s="20"/>
      <c r="E41" s="20"/>
      <c r="F41" s="20"/>
      <c r="G41" s="20"/>
      <c r="H41" s="20"/>
      <c r="I41" s="20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1"/>
      <c r="AL41" s="20"/>
      <c r="AM41" s="20"/>
      <c r="AN41" s="20"/>
      <c r="AO41" s="20"/>
      <c r="AP41" s="20"/>
      <c r="AQ41" s="20"/>
      <c r="AR41" s="20"/>
      <c r="AS41" s="201"/>
      <c r="AT41" s="20"/>
      <c r="AU41" s="20"/>
      <c r="AV41" s="20"/>
      <c r="AW41" s="20"/>
      <c r="AX41" s="20"/>
      <c r="AY41" s="20"/>
      <c r="AZ41" s="20"/>
      <c r="BA41" s="20"/>
      <c r="BB41" s="20"/>
      <c r="BC41" s="201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14"/>
        <v>0</v>
      </c>
      <c r="BN41" s="24"/>
      <c r="BO41" s="179"/>
      <c r="BP41" s="197">
        <v>43039</v>
      </c>
      <c r="BQ41" s="196" t="s">
        <v>331</v>
      </c>
      <c r="BR41" s="22">
        <f t="shared" si="8"/>
        <v>180</v>
      </c>
      <c r="BS41" s="193">
        <f t="shared" si="13"/>
        <v>43219</v>
      </c>
    </row>
    <row r="42" spans="1:71" s="22" customFormat="1" ht="223.5" customHeight="1" x14ac:dyDescent="0.25">
      <c r="A42" s="20"/>
      <c r="B42" s="192"/>
      <c r="C42" s="20"/>
      <c r="D42" s="20"/>
      <c r="E42" s="20"/>
      <c r="F42" s="20"/>
      <c r="G42" s="20"/>
      <c r="H42" s="20"/>
      <c r="I42" s="200"/>
      <c r="J42" s="20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9"/>
      <c r="AI42" s="20"/>
      <c r="AJ42" s="20"/>
      <c r="AK42" s="201"/>
      <c r="AL42" s="29"/>
      <c r="AM42" s="20"/>
      <c r="AN42" s="20"/>
      <c r="AO42" s="20"/>
      <c r="AP42" s="20"/>
      <c r="AQ42" s="20"/>
      <c r="AR42" s="20"/>
      <c r="AS42" s="201"/>
      <c r="AT42" s="20"/>
      <c r="AU42" s="20"/>
      <c r="AV42" s="20"/>
      <c r="AW42" s="20"/>
      <c r="AX42" s="20"/>
      <c r="AY42" s="20"/>
      <c r="AZ42" s="20"/>
      <c r="BA42" s="20"/>
      <c r="BB42" s="29"/>
      <c r="BC42" s="201"/>
      <c r="BD42" s="29"/>
      <c r="BE42" s="20"/>
      <c r="BF42" s="20"/>
      <c r="BG42" s="20"/>
      <c r="BH42" s="20"/>
      <c r="BI42" s="20"/>
      <c r="BJ42" s="20"/>
      <c r="BK42" s="20"/>
      <c r="BL42" s="20"/>
      <c r="BM42" s="181">
        <f t="shared" si="14"/>
        <v>0</v>
      </c>
      <c r="BN42" s="24"/>
      <c r="BO42" s="179"/>
      <c r="BP42" s="197">
        <v>43046</v>
      </c>
      <c r="BQ42" s="196" t="s">
        <v>331</v>
      </c>
      <c r="BR42" s="22">
        <f t="shared" si="8"/>
        <v>180</v>
      </c>
      <c r="BS42" s="193">
        <f t="shared" si="13"/>
        <v>43226</v>
      </c>
    </row>
    <row r="43" spans="1:71" s="22" customFormat="1" ht="223.5" customHeight="1" x14ac:dyDescent="0.25">
      <c r="A43" s="20"/>
      <c r="B43" s="192"/>
      <c r="C43" s="20"/>
      <c r="D43" s="20"/>
      <c r="E43" s="20"/>
      <c r="F43" s="20"/>
      <c r="G43" s="20"/>
      <c r="H43" s="20"/>
      <c r="I43" s="200"/>
      <c r="J43" s="20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9"/>
      <c r="AI43" s="20"/>
      <c r="AJ43" s="20"/>
      <c r="AK43" s="201"/>
      <c r="AL43" s="29"/>
      <c r="AM43" s="20"/>
      <c r="AN43" s="20"/>
      <c r="AO43" s="20"/>
      <c r="AP43" s="20"/>
      <c r="AQ43" s="20"/>
      <c r="AR43" s="20"/>
      <c r="AS43" s="201"/>
      <c r="AT43" s="20"/>
      <c r="AU43" s="20"/>
      <c r="AV43" s="20"/>
      <c r="AW43" s="20"/>
      <c r="AX43" s="20"/>
      <c r="AY43" s="20"/>
      <c r="AZ43" s="20"/>
      <c r="BA43" s="20"/>
      <c r="BB43" s="20"/>
      <c r="BC43" s="201"/>
      <c r="BD43" s="20"/>
      <c r="BE43" s="20"/>
      <c r="BF43" s="20"/>
      <c r="BG43" s="20"/>
      <c r="BH43" s="20"/>
      <c r="BI43" s="20"/>
      <c r="BJ43" s="20"/>
      <c r="BK43" s="20"/>
      <c r="BL43" s="20"/>
      <c r="BM43" s="181">
        <f t="shared" si="14"/>
        <v>0</v>
      </c>
      <c r="BN43" s="24"/>
      <c r="BO43" s="179"/>
      <c r="BP43" s="197">
        <v>43046</v>
      </c>
      <c r="BQ43" s="196" t="s">
        <v>331</v>
      </c>
      <c r="BR43" s="22">
        <f t="shared" si="8"/>
        <v>180</v>
      </c>
      <c r="BS43" s="193">
        <f t="shared" si="13"/>
        <v>43226</v>
      </c>
    </row>
    <row r="44" spans="1:71" s="22" customFormat="1" ht="223.5" customHeight="1" x14ac:dyDescent="0.25">
      <c r="A44" s="20"/>
      <c r="B44" s="192"/>
      <c r="C44" s="20"/>
      <c r="D44" s="20"/>
      <c r="E44" s="20"/>
      <c r="F44" s="20"/>
      <c r="G44" s="20"/>
      <c r="H44" s="20"/>
      <c r="I44" s="200"/>
      <c r="J44" s="20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9"/>
      <c r="AI44" s="20"/>
      <c r="AJ44" s="20"/>
      <c r="AK44" s="201"/>
      <c r="AL44" s="29"/>
      <c r="AM44" s="20"/>
      <c r="AN44" s="20"/>
      <c r="AO44" s="20"/>
      <c r="AP44" s="20"/>
      <c r="AQ44" s="20"/>
      <c r="AR44" s="20"/>
      <c r="AS44" s="201"/>
      <c r="AT44" s="20"/>
      <c r="AU44" s="20"/>
      <c r="AV44" s="20"/>
      <c r="AW44" s="20"/>
      <c r="AX44" s="20"/>
      <c r="AY44" s="20"/>
      <c r="AZ44" s="20"/>
      <c r="BA44" s="20"/>
      <c r="BB44" s="20"/>
      <c r="BC44" s="201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14"/>
        <v>0</v>
      </c>
      <c r="BN44" s="24"/>
      <c r="BO44" s="179"/>
      <c r="BP44" s="197">
        <v>43040</v>
      </c>
      <c r="BQ44" s="196" t="s">
        <v>331</v>
      </c>
      <c r="BR44" s="22">
        <f t="shared" si="8"/>
        <v>180</v>
      </c>
      <c r="BS44" s="193">
        <f t="shared" si="13"/>
        <v>43220</v>
      </c>
    </row>
    <row r="45" spans="1:71" s="22" customFormat="1" ht="236.25" customHeight="1" x14ac:dyDescent="0.25">
      <c r="A45" s="20"/>
      <c r="B45" s="192"/>
      <c r="C45" s="20"/>
      <c r="D45" s="20"/>
      <c r="E45" s="20"/>
      <c r="F45" s="20"/>
      <c r="G45" s="20"/>
      <c r="H45" s="20"/>
      <c r="I45" s="200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1"/>
      <c r="AL45" s="20"/>
      <c r="AM45" s="20"/>
      <c r="AN45" s="20"/>
      <c r="AO45" s="20"/>
      <c r="AP45" s="20"/>
      <c r="AQ45" s="20"/>
      <c r="AR45" s="20"/>
      <c r="AS45" s="201"/>
      <c r="AT45" s="20"/>
      <c r="AU45" s="20"/>
      <c r="AV45" s="20"/>
      <c r="AW45" s="20"/>
      <c r="AX45" s="20"/>
      <c r="AY45" s="20"/>
      <c r="AZ45" s="20"/>
      <c r="BA45" s="20"/>
      <c r="BB45" s="20"/>
      <c r="BC45" s="201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14"/>
        <v>0</v>
      </c>
      <c r="BN45" s="24"/>
      <c r="BO45" s="179"/>
      <c r="BP45" s="197">
        <v>43046</v>
      </c>
      <c r="BQ45" s="196" t="s">
        <v>331</v>
      </c>
      <c r="BR45" s="22">
        <f t="shared" si="8"/>
        <v>180</v>
      </c>
      <c r="BS45" s="193">
        <f t="shared" si="13"/>
        <v>43226</v>
      </c>
    </row>
    <row r="46" spans="1:71" s="22" customFormat="1" ht="226.5" customHeight="1" x14ac:dyDescent="0.25">
      <c r="A46" s="20"/>
      <c r="B46" s="192"/>
      <c r="C46" s="20"/>
      <c r="D46" s="20"/>
      <c r="E46" s="20"/>
      <c r="F46" s="20"/>
      <c r="G46" s="20"/>
      <c r="H46" s="20"/>
      <c r="I46" s="200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1"/>
      <c r="AL46" s="20"/>
      <c r="AM46" s="20"/>
      <c r="AN46" s="20"/>
      <c r="AO46" s="20"/>
      <c r="AP46" s="20"/>
      <c r="AQ46" s="20"/>
      <c r="AR46" s="20"/>
      <c r="AS46" s="201"/>
      <c r="AT46" s="20"/>
      <c r="AU46" s="20"/>
      <c r="AV46" s="20"/>
      <c r="AW46" s="20"/>
      <c r="AX46" s="20"/>
      <c r="AY46" s="20"/>
      <c r="AZ46" s="20"/>
      <c r="BA46" s="20"/>
      <c r="BB46" s="20"/>
      <c r="BC46" s="201"/>
      <c r="BD46" s="29"/>
      <c r="BE46" s="20"/>
      <c r="BF46" s="20"/>
      <c r="BG46" s="20"/>
      <c r="BH46" s="20"/>
      <c r="BI46" s="20"/>
      <c r="BJ46" s="20"/>
      <c r="BK46" s="20"/>
      <c r="BL46" s="20"/>
      <c r="BM46" s="181">
        <f t="shared" si="14"/>
        <v>0</v>
      </c>
      <c r="BN46" s="24"/>
      <c r="BO46" s="179"/>
      <c r="BP46" s="197">
        <v>43025</v>
      </c>
      <c r="BQ46" s="196" t="s">
        <v>331</v>
      </c>
      <c r="BR46" s="22">
        <f t="shared" si="8"/>
        <v>180</v>
      </c>
      <c r="BS46" s="193">
        <f t="shared" si="13"/>
        <v>43205</v>
      </c>
    </row>
    <row r="47" spans="1:71" s="22" customFormat="1" ht="176.25" customHeight="1" x14ac:dyDescent="0.25">
      <c r="A47" s="20"/>
      <c r="B47" s="192"/>
      <c r="C47" s="20"/>
      <c r="D47" s="20"/>
      <c r="E47" s="20"/>
      <c r="F47" s="20"/>
      <c r="G47" s="20"/>
      <c r="H47" s="20"/>
      <c r="I47" s="200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1"/>
      <c r="AL47" s="20"/>
      <c r="AM47" s="20"/>
      <c r="AN47" s="20"/>
      <c r="AO47" s="20"/>
      <c r="AP47" s="20"/>
      <c r="AQ47" s="20"/>
      <c r="AR47" s="20"/>
      <c r="AS47" s="201"/>
      <c r="AT47" s="20"/>
      <c r="AU47" s="20"/>
      <c r="AV47" s="20"/>
      <c r="AW47" s="20"/>
      <c r="AX47" s="20"/>
      <c r="AY47" s="20"/>
      <c r="AZ47" s="20"/>
      <c r="BA47" s="20"/>
      <c r="BB47" s="20"/>
      <c r="BC47" s="201"/>
      <c r="BD47" s="20"/>
      <c r="BE47" s="20"/>
      <c r="BF47" s="20"/>
      <c r="BG47" s="20"/>
      <c r="BH47" s="20"/>
      <c r="BI47" s="20"/>
      <c r="BJ47" s="20"/>
      <c r="BK47" s="20"/>
      <c r="BL47" s="20"/>
      <c r="BM47" s="181"/>
      <c r="BN47" s="24"/>
      <c r="BO47" s="179"/>
      <c r="BP47" s="197">
        <v>43020</v>
      </c>
      <c r="BQ47" s="196" t="s">
        <v>331</v>
      </c>
      <c r="BR47" s="22">
        <f t="shared" si="8"/>
        <v>180</v>
      </c>
      <c r="BS47" s="193">
        <f t="shared" si="13"/>
        <v>43200</v>
      </c>
    </row>
    <row r="48" spans="1:71" s="22" customFormat="1" ht="228" customHeight="1" x14ac:dyDescent="0.25">
      <c r="A48" s="20"/>
      <c r="B48" s="192"/>
      <c r="C48" s="20"/>
      <c r="D48" s="20"/>
      <c r="E48" s="20"/>
      <c r="F48" s="20"/>
      <c r="G48" s="20"/>
      <c r="H48" s="20"/>
      <c r="I48" s="200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1"/>
      <c r="AL48" s="20"/>
      <c r="AM48" s="20"/>
      <c r="AN48" s="20"/>
      <c r="AO48" s="20"/>
      <c r="AP48" s="20"/>
      <c r="AQ48" s="20"/>
      <c r="AR48" s="20"/>
      <c r="AS48" s="201"/>
      <c r="AT48" s="20"/>
      <c r="AU48" s="20"/>
      <c r="AV48" s="20"/>
      <c r="AW48" s="20"/>
      <c r="AX48" s="20"/>
      <c r="AY48" s="20"/>
      <c r="AZ48" s="20"/>
      <c r="BA48" s="20"/>
      <c r="BB48" s="20"/>
      <c r="BC48" s="201"/>
      <c r="BD48" s="20"/>
      <c r="BE48" s="20"/>
      <c r="BF48" s="20"/>
      <c r="BG48" s="20"/>
      <c r="BH48" s="20"/>
      <c r="BI48" s="20"/>
      <c r="BJ48" s="20"/>
      <c r="BK48" s="20"/>
      <c r="BL48" s="20"/>
      <c r="BM48" s="181"/>
      <c r="BN48" s="24"/>
      <c r="BO48" s="179"/>
      <c r="BP48" s="197">
        <v>43041</v>
      </c>
      <c r="BQ48" s="196" t="s">
        <v>331</v>
      </c>
      <c r="BR48" s="22">
        <f t="shared" si="8"/>
        <v>180</v>
      </c>
      <c r="BS48" s="193">
        <f t="shared" si="13"/>
        <v>43221</v>
      </c>
    </row>
    <row r="49" spans="1:72" s="22" customFormat="1" ht="220.5" customHeight="1" x14ac:dyDescent="0.25">
      <c r="A49" s="20"/>
      <c r="B49" s="19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1"/>
      <c r="AL49" s="20"/>
      <c r="AM49" s="20"/>
      <c r="AN49" s="20"/>
      <c r="AO49" s="20"/>
      <c r="AP49" s="20"/>
      <c r="AQ49" s="20"/>
      <c r="AR49" s="20"/>
      <c r="AS49" s="201"/>
      <c r="AT49" s="20"/>
      <c r="AU49" s="20"/>
      <c r="AV49" s="20"/>
      <c r="AW49" s="20"/>
      <c r="AX49" s="20"/>
      <c r="AY49" s="20"/>
      <c r="AZ49" s="20"/>
      <c r="BA49" s="20"/>
      <c r="BB49" s="29"/>
      <c r="BC49" s="201"/>
      <c r="BD49" s="29"/>
      <c r="BE49" s="20"/>
      <c r="BF49" s="20"/>
      <c r="BG49" s="20"/>
      <c r="BH49" s="20"/>
      <c r="BI49" s="20"/>
      <c r="BJ49" s="20"/>
      <c r="BK49" s="20"/>
      <c r="BL49" s="20"/>
      <c r="BM49" s="181"/>
      <c r="BN49" s="24"/>
      <c r="BO49" s="179"/>
      <c r="BP49" s="197">
        <v>43038</v>
      </c>
      <c r="BQ49" s="196" t="s">
        <v>331</v>
      </c>
      <c r="BR49" s="22">
        <f t="shared" ref="BR49:BR61" si="15">BQ49*30</f>
        <v>180</v>
      </c>
      <c r="BS49" s="193">
        <f t="shared" si="13"/>
        <v>43218</v>
      </c>
    </row>
    <row r="50" spans="1:72" s="22" customFormat="1" ht="220.5" customHeight="1" x14ac:dyDescent="0.25">
      <c r="A50" s="20"/>
      <c r="B50" s="19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1"/>
      <c r="AL50" s="20"/>
      <c r="AM50" s="20"/>
      <c r="AN50" s="20"/>
      <c r="AO50" s="20"/>
      <c r="AP50" s="20"/>
      <c r="AQ50" s="20"/>
      <c r="AR50" s="20"/>
      <c r="AS50" s="201"/>
      <c r="AT50" s="20"/>
      <c r="AU50" s="20"/>
      <c r="AV50" s="20"/>
      <c r="AW50" s="20"/>
      <c r="AX50" s="20"/>
      <c r="AY50" s="20"/>
      <c r="AZ50" s="20"/>
      <c r="BA50" s="20"/>
      <c r="BB50" s="20"/>
      <c r="BC50" s="201"/>
      <c r="BD50" s="20"/>
      <c r="BE50" s="20"/>
      <c r="BF50" s="20"/>
      <c r="BG50" s="20"/>
      <c r="BH50" s="20"/>
      <c r="BI50" s="20"/>
      <c r="BJ50" s="20"/>
      <c r="BK50" s="20"/>
      <c r="BL50" s="20"/>
      <c r="BM50" s="181"/>
      <c r="BN50" s="24"/>
      <c r="BO50" s="179"/>
      <c r="BP50" s="197">
        <v>43026</v>
      </c>
      <c r="BQ50" s="196" t="s">
        <v>331</v>
      </c>
      <c r="BR50" s="22">
        <f t="shared" si="15"/>
        <v>180</v>
      </c>
      <c r="BS50" s="193">
        <f t="shared" si="13"/>
        <v>43206</v>
      </c>
    </row>
    <row r="51" spans="1:72" s="22" customFormat="1" ht="220.5" customHeight="1" x14ac:dyDescent="0.25">
      <c r="A51" s="20"/>
      <c r="B51" s="19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1"/>
      <c r="AL51" s="20"/>
      <c r="AM51" s="20"/>
      <c r="AN51" s="20"/>
      <c r="AO51" s="20"/>
      <c r="AP51" s="20"/>
      <c r="AQ51" s="20"/>
      <c r="AR51" s="20"/>
      <c r="AS51" s="201"/>
      <c r="AT51" s="20"/>
      <c r="AU51" s="20"/>
      <c r="AV51" s="20"/>
      <c r="AW51" s="20"/>
      <c r="AX51" s="20"/>
      <c r="AY51" s="20"/>
      <c r="AZ51" s="20"/>
      <c r="BA51" s="20"/>
      <c r="BB51" s="20"/>
      <c r="BC51" s="201"/>
      <c r="BD51" s="20"/>
      <c r="BE51" s="20"/>
      <c r="BF51" s="20"/>
      <c r="BG51" s="20"/>
      <c r="BH51" s="20"/>
      <c r="BI51" s="20"/>
      <c r="BJ51" s="20"/>
      <c r="BK51" s="20"/>
      <c r="BL51" s="20"/>
      <c r="BM51" s="181"/>
      <c r="BN51" s="24"/>
      <c r="BO51" s="179"/>
      <c r="BP51" s="197">
        <v>43026</v>
      </c>
      <c r="BQ51" s="196" t="s">
        <v>331</v>
      </c>
      <c r="BR51" s="22">
        <f t="shared" si="15"/>
        <v>180</v>
      </c>
      <c r="BS51" s="193">
        <f t="shared" si="13"/>
        <v>43206</v>
      </c>
    </row>
    <row r="52" spans="1:72" s="22" customFormat="1" ht="409.6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0"/>
      <c r="AH52" s="29"/>
      <c r="AI52" s="21"/>
      <c r="AJ52" s="21"/>
      <c r="AK52" s="201"/>
      <c r="AL52" s="29"/>
      <c r="AM52" s="21"/>
      <c r="AN52" s="21"/>
      <c r="AO52" s="21"/>
      <c r="AP52" s="21"/>
      <c r="AQ52" s="21"/>
      <c r="AR52" s="21"/>
      <c r="AS52" s="201"/>
      <c r="AT52" s="29"/>
      <c r="AU52" s="21"/>
      <c r="AV52" s="21"/>
      <c r="AW52" s="21"/>
      <c r="AX52" s="21"/>
      <c r="AY52" s="21"/>
      <c r="AZ52" s="21"/>
      <c r="BA52" s="21"/>
      <c r="BB52" s="21"/>
      <c r="BC52" s="201"/>
      <c r="BD52" s="29"/>
      <c r="BE52" s="20"/>
      <c r="BF52" s="21"/>
      <c r="BG52" s="20"/>
      <c r="BH52" s="23"/>
      <c r="BI52" s="23"/>
      <c r="BJ52" s="21"/>
      <c r="BK52" s="21"/>
      <c r="BL52" s="21"/>
      <c r="BM52" s="181"/>
      <c r="BN52" s="24"/>
      <c r="BO52" s="21"/>
      <c r="BP52" s="197">
        <v>43026</v>
      </c>
      <c r="BQ52" s="196" t="s">
        <v>331</v>
      </c>
      <c r="BR52" s="22">
        <f t="shared" si="15"/>
        <v>180</v>
      </c>
      <c r="BS52" s="193">
        <f t="shared" si="13"/>
        <v>43206</v>
      </c>
      <c r="BT52" s="25"/>
    </row>
    <row r="53" spans="1:72" s="22" customFormat="1" ht="122.2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1"/>
      <c r="AL53" s="21"/>
      <c r="AM53" s="21"/>
      <c r="AN53" s="21"/>
      <c r="AO53" s="21"/>
      <c r="AP53" s="21"/>
      <c r="AQ53" s="21"/>
      <c r="AR53" s="21"/>
      <c r="AS53" s="181"/>
      <c r="AT53" s="21"/>
      <c r="AU53" s="21"/>
      <c r="AV53" s="21"/>
      <c r="AW53" s="21"/>
      <c r="AX53" s="21"/>
      <c r="AY53" s="21"/>
      <c r="AZ53" s="21"/>
      <c r="BA53" s="21"/>
      <c r="BB53" s="21"/>
      <c r="BC53" s="201"/>
      <c r="BD53" s="21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197">
        <v>43026</v>
      </c>
      <c r="BQ53" s="196" t="s">
        <v>331</v>
      </c>
      <c r="BR53" s="22">
        <f t="shared" si="15"/>
        <v>180</v>
      </c>
      <c r="BS53" s="193">
        <f t="shared" si="13"/>
        <v>43206</v>
      </c>
      <c r="BT53" s="25"/>
    </row>
    <row r="54" spans="1:72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181"/>
      <c r="AT54" s="21"/>
      <c r="AU54" s="21"/>
      <c r="AV54" s="21"/>
      <c r="AW54" s="21"/>
      <c r="AX54" s="21"/>
      <c r="AY54" s="21"/>
      <c r="AZ54" s="21"/>
      <c r="BA54" s="21"/>
      <c r="BB54" s="21"/>
      <c r="BC54" s="201"/>
      <c r="BD54" s="21"/>
      <c r="BE54" s="20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197">
        <v>43026</v>
      </c>
      <c r="BQ54" s="196" t="s">
        <v>331</v>
      </c>
      <c r="BR54" s="22">
        <f t="shared" si="15"/>
        <v>180</v>
      </c>
      <c r="BS54" s="193">
        <f t="shared" si="13"/>
        <v>43206</v>
      </c>
      <c r="BT54" s="25"/>
    </row>
    <row r="55" spans="1:72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181"/>
      <c r="AT55" s="21"/>
      <c r="AU55" s="21"/>
      <c r="AV55" s="21"/>
      <c r="AW55" s="21"/>
      <c r="AX55" s="21"/>
      <c r="AY55" s="21"/>
      <c r="AZ55" s="21"/>
      <c r="BA55" s="21"/>
      <c r="BB55" s="21"/>
      <c r="BC55" s="201"/>
      <c r="BD55" s="21"/>
      <c r="BE55" s="20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197">
        <v>43026</v>
      </c>
      <c r="BQ55" s="196" t="s">
        <v>331</v>
      </c>
      <c r="BR55" s="22">
        <f t="shared" si="15"/>
        <v>180</v>
      </c>
      <c r="BS55" s="193">
        <f t="shared" si="13"/>
        <v>43206</v>
      </c>
      <c r="BT55" s="25"/>
    </row>
    <row r="56" spans="1:72" s="22" customFormat="1" ht="122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1"/>
      <c r="AL56" s="21"/>
      <c r="AM56" s="21"/>
      <c r="AN56" s="21"/>
      <c r="AO56" s="21"/>
      <c r="AP56" s="21"/>
      <c r="AQ56" s="21"/>
      <c r="AR56" s="21"/>
      <c r="AS56" s="181"/>
      <c r="AT56" s="21"/>
      <c r="AU56" s="21"/>
      <c r="AV56" s="21"/>
      <c r="AW56" s="21"/>
      <c r="AX56" s="21"/>
      <c r="AY56" s="21"/>
      <c r="AZ56" s="21"/>
      <c r="BA56" s="21"/>
      <c r="BB56" s="21"/>
      <c r="BC56" s="201"/>
      <c r="BD56" s="21"/>
      <c r="BE56" s="20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197">
        <v>43026</v>
      </c>
      <c r="BQ56" s="196" t="s">
        <v>331</v>
      </c>
      <c r="BR56" s="22">
        <f t="shared" si="15"/>
        <v>180</v>
      </c>
      <c r="BS56" s="193">
        <f t="shared" si="13"/>
        <v>43206</v>
      </c>
      <c r="BT56" s="25"/>
    </row>
    <row r="57" spans="1:72" s="22" customFormat="1" ht="282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0"/>
      <c r="AH57" s="29"/>
      <c r="AI57" s="21"/>
      <c r="AJ57" s="21"/>
      <c r="AK57" s="201"/>
      <c r="AL57" s="29"/>
      <c r="AM57" s="21"/>
      <c r="AN57" s="21"/>
      <c r="AO57" s="21"/>
      <c r="AP57" s="21"/>
      <c r="AQ57" s="21"/>
      <c r="AR57" s="21"/>
      <c r="AS57" s="201"/>
      <c r="AT57" s="29"/>
      <c r="AU57" s="21"/>
      <c r="AV57" s="21"/>
      <c r="AW57" s="21"/>
      <c r="AX57" s="21"/>
      <c r="AY57" s="21"/>
      <c r="AZ57" s="21"/>
      <c r="BA57" s="20"/>
      <c r="BB57" s="29"/>
      <c r="BC57" s="201"/>
      <c r="BD57" s="29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197">
        <v>43026</v>
      </c>
      <c r="BQ57" s="196" t="s">
        <v>331</v>
      </c>
      <c r="BR57" s="22">
        <f t="shared" si="15"/>
        <v>180</v>
      </c>
      <c r="BS57" s="193">
        <f t="shared" si="13"/>
        <v>43206</v>
      </c>
      <c r="BT57" s="25"/>
    </row>
    <row r="58" spans="1:72" s="22" customFormat="1" ht="164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0"/>
      <c r="O58" s="20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0"/>
      <c r="AH58" s="29"/>
      <c r="AI58" s="21"/>
      <c r="AJ58" s="21"/>
      <c r="AK58" s="201"/>
      <c r="AL58" s="29"/>
      <c r="AM58" s="21"/>
      <c r="AN58" s="21"/>
      <c r="AO58" s="21"/>
      <c r="AP58" s="21"/>
      <c r="AQ58" s="21"/>
      <c r="AR58" s="21"/>
      <c r="AS58" s="201"/>
      <c r="AT58" s="29"/>
      <c r="AU58" s="21"/>
      <c r="AV58" s="21"/>
      <c r="AW58" s="21"/>
      <c r="AX58" s="21"/>
      <c r="AY58" s="21"/>
      <c r="AZ58" s="21"/>
      <c r="BA58" s="21"/>
      <c r="BB58" s="21"/>
      <c r="BC58" s="201"/>
      <c r="BD58" s="29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197">
        <v>43026</v>
      </c>
      <c r="BQ58" s="196" t="s">
        <v>331</v>
      </c>
      <c r="BR58" s="22">
        <f t="shared" si="15"/>
        <v>180</v>
      </c>
      <c r="BS58" s="193">
        <f t="shared" si="13"/>
        <v>43206</v>
      </c>
      <c r="BT58" s="25"/>
    </row>
    <row r="59" spans="1:72" s="22" customFormat="1" ht="222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181"/>
      <c r="AT59" s="21"/>
      <c r="AU59" s="21"/>
      <c r="AV59" s="21"/>
      <c r="AW59" s="21"/>
      <c r="AX59" s="21"/>
      <c r="AY59" s="21"/>
      <c r="AZ59" s="21"/>
      <c r="BA59" s="21"/>
      <c r="BB59" s="21"/>
      <c r="BC59" s="201"/>
      <c r="BD59" s="2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197">
        <v>43026</v>
      </c>
      <c r="BQ59" s="196" t="s">
        <v>331</v>
      </c>
      <c r="BR59" s="22">
        <f t="shared" si="15"/>
        <v>180</v>
      </c>
      <c r="BS59" s="193">
        <f t="shared" si="13"/>
        <v>43206</v>
      </c>
      <c r="BT59" s="25"/>
    </row>
    <row r="60" spans="1:72" s="22" customFormat="1" ht="244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181"/>
      <c r="AT60" s="21"/>
      <c r="AU60" s="21"/>
      <c r="AV60" s="21"/>
      <c r="AW60" s="21"/>
      <c r="AX60" s="21"/>
      <c r="AY60" s="21"/>
      <c r="AZ60" s="21"/>
      <c r="BA60" s="21"/>
      <c r="BB60" s="21"/>
      <c r="BC60" s="201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197">
        <v>43026</v>
      </c>
      <c r="BQ60" s="196" t="s">
        <v>331</v>
      </c>
      <c r="BR60" s="22">
        <f t="shared" si="15"/>
        <v>180</v>
      </c>
      <c r="BS60" s="193">
        <f t="shared" si="13"/>
        <v>43206</v>
      </c>
      <c r="BT60" s="25"/>
    </row>
    <row r="61" spans="1:72" s="22" customFormat="1" ht="179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181"/>
      <c r="AT61" s="21"/>
      <c r="AU61" s="21"/>
      <c r="AV61" s="21"/>
      <c r="AW61" s="21"/>
      <c r="AX61" s="21"/>
      <c r="AY61" s="21"/>
      <c r="AZ61" s="21"/>
      <c r="BA61" s="21"/>
      <c r="BB61" s="21"/>
      <c r="BC61" s="201"/>
      <c r="BD61" s="2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197">
        <v>43026</v>
      </c>
      <c r="BQ61" s="196" t="s">
        <v>331</v>
      </c>
      <c r="BR61" s="22">
        <f t="shared" si="15"/>
        <v>180</v>
      </c>
      <c r="BS61" s="193">
        <f t="shared" si="13"/>
        <v>43206</v>
      </c>
      <c r="BT61" s="25"/>
    </row>
    <row r="62" spans="1:72" s="22" customFormat="1" ht="25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181"/>
      <c r="AT62" s="21"/>
      <c r="AU62" s="21"/>
      <c r="AV62" s="21"/>
      <c r="AW62" s="21"/>
      <c r="AX62" s="21"/>
      <c r="AY62" s="21"/>
      <c r="AZ62" s="21"/>
      <c r="BA62" s="21"/>
      <c r="BB62" s="21"/>
      <c r="BC62" s="201"/>
      <c r="BD62" s="20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21"/>
      <c r="BQ62" s="23"/>
      <c r="BR62" s="23"/>
      <c r="BS62" s="24"/>
      <c r="BT62" s="25"/>
    </row>
    <row r="63" spans="1:72" s="22" customFormat="1" ht="152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181"/>
      <c r="AT63" s="21"/>
      <c r="AU63" s="21"/>
      <c r="AV63" s="21"/>
      <c r="AW63" s="21"/>
      <c r="AX63" s="21"/>
      <c r="AY63" s="21"/>
      <c r="AZ63" s="21"/>
      <c r="BA63" s="21"/>
      <c r="BB63" s="21"/>
      <c r="BC63" s="201"/>
      <c r="BD63" s="21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232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1"/>
      <c r="L64" s="201"/>
      <c r="M64" s="201"/>
      <c r="N64" s="181"/>
      <c r="O64" s="181"/>
      <c r="P64" s="181"/>
      <c r="Q64" s="181"/>
      <c r="R64" s="181"/>
      <c r="S64" s="181"/>
      <c r="T64" s="18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181"/>
      <c r="AT64" s="21"/>
      <c r="AU64" s="21"/>
      <c r="AV64" s="21"/>
      <c r="AW64" s="21"/>
      <c r="AX64" s="21"/>
      <c r="AY64" s="21"/>
      <c r="AZ64" s="21"/>
      <c r="BA64" s="20"/>
      <c r="BB64" s="29"/>
      <c r="BC64" s="201"/>
      <c r="BD64" s="181"/>
      <c r="BE64" s="29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132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1"/>
      <c r="L65" s="201"/>
      <c r="M65" s="201"/>
      <c r="N65" s="181"/>
      <c r="O65" s="181"/>
      <c r="P65" s="181"/>
      <c r="Q65" s="181"/>
      <c r="R65" s="181"/>
      <c r="S65" s="181"/>
      <c r="T65" s="18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181"/>
      <c r="AT65" s="21"/>
      <c r="AU65" s="21"/>
      <c r="AV65" s="21"/>
      <c r="AW65" s="21"/>
      <c r="AX65" s="21"/>
      <c r="AY65" s="21"/>
      <c r="AZ65" s="21"/>
      <c r="BA65" s="20"/>
      <c r="BB65" s="29"/>
      <c r="BC65" s="201"/>
      <c r="BD65" s="29"/>
      <c r="BE65" s="29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232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9"/>
      <c r="O66" s="29"/>
      <c r="P66" s="29"/>
      <c r="Q66" s="29"/>
      <c r="R66" s="29"/>
      <c r="S66" s="29"/>
      <c r="T66" s="29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181"/>
      <c r="AT66" s="21"/>
      <c r="AU66" s="21"/>
      <c r="AV66" s="21"/>
      <c r="AW66" s="21"/>
      <c r="AX66" s="21"/>
      <c r="AY66" s="21"/>
      <c r="AZ66" s="21"/>
      <c r="BA66" s="20"/>
      <c r="BB66" s="29"/>
      <c r="BC66" s="201"/>
      <c r="BD66" s="29"/>
      <c r="BE66" s="29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140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181"/>
      <c r="AT67" s="21"/>
      <c r="AU67" s="21"/>
      <c r="AV67" s="21"/>
      <c r="AW67" s="21"/>
      <c r="AX67" s="21"/>
      <c r="AY67" s="21"/>
      <c r="AZ67" s="21"/>
      <c r="BA67" s="20"/>
      <c r="BB67" s="29"/>
      <c r="BC67" s="201"/>
      <c r="BD67" s="29"/>
      <c r="BE67" s="29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232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9"/>
      <c r="N68" s="29"/>
      <c r="O68" s="29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181"/>
      <c r="AT68" s="21"/>
      <c r="AU68" s="21"/>
      <c r="AV68" s="21"/>
      <c r="AW68" s="21"/>
      <c r="AX68" s="21"/>
      <c r="AY68" s="21"/>
      <c r="AZ68" s="21"/>
      <c r="BA68" s="20"/>
      <c r="BB68" s="29"/>
      <c r="BC68" s="195"/>
      <c r="BD68" s="29"/>
      <c r="BE68" s="29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142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9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181"/>
      <c r="AT69" s="21"/>
      <c r="AU69" s="21"/>
      <c r="AV69" s="21"/>
      <c r="AW69" s="21"/>
      <c r="AX69" s="21"/>
      <c r="AY69" s="21"/>
      <c r="AZ69" s="21"/>
      <c r="BA69" s="20"/>
      <c r="BB69" s="29"/>
      <c r="BC69" s="195"/>
      <c r="BD69" s="29"/>
      <c r="BE69" s="29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232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181"/>
      <c r="AT70" s="21"/>
      <c r="AU70" s="21"/>
      <c r="AV70" s="21"/>
      <c r="AW70" s="21"/>
      <c r="AX70" s="21"/>
      <c r="AY70" s="21"/>
      <c r="AZ70" s="21"/>
      <c r="BA70" s="21"/>
      <c r="BB70" s="21"/>
      <c r="BC70" s="195"/>
      <c r="BD70" s="21"/>
      <c r="BE70" s="20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289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195"/>
      <c r="L71" s="195"/>
      <c r="M71" s="195"/>
      <c r="N71" s="182"/>
      <c r="O71" s="182"/>
      <c r="P71" s="182"/>
      <c r="Q71" s="182"/>
      <c r="R71" s="182"/>
      <c r="S71" s="182"/>
      <c r="T71" s="18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181"/>
      <c r="AF71" s="181"/>
      <c r="AG71" s="181"/>
      <c r="AH71" s="20"/>
      <c r="AI71" s="21"/>
      <c r="AJ71" s="21"/>
      <c r="AK71" s="181"/>
      <c r="AL71" s="20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195"/>
      <c r="BD71" s="21"/>
      <c r="BE71" s="20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156.7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3"/>
      <c r="O72" s="20"/>
      <c r="P72" s="23"/>
      <c r="Q72" s="23"/>
      <c r="R72" s="23"/>
      <c r="S72" s="23"/>
      <c r="T72" s="23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1"/>
      <c r="BB72" s="21"/>
      <c r="BC72" s="195"/>
      <c r="BD72" s="21"/>
      <c r="BE72" s="20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15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0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181"/>
      <c r="AT73" s="21"/>
      <c r="AU73" s="21"/>
      <c r="AV73" s="21"/>
      <c r="AW73" s="21"/>
      <c r="AX73" s="21"/>
      <c r="AY73" s="21"/>
      <c r="AZ73" s="21"/>
      <c r="BA73" s="21"/>
      <c r="BB73" s="21"/>
      <c r="BC73" s="195"/>
      <c r="BD73" s="21"/>
      <c r="BE73" s="20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347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3"/>
      <c r="O74" s="23"/>
      <c r="P74" s="23"/>
      <c r="Q74" s="23"/>
      <c r="R74" s="23"/>
      <c r="S74" s="23"/>
      <c r="T74" s="2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1"/>
      <c r="AK74" s="181"/>
      <c r="AL74" s="20"/>
      <c r="AM74" s="20"/>
      <c r="AN74" s="21"/>
      <c r="AO74" s="21"/>
      <c r="AP74" s="21"/>
      <c r="AQ74" s="21"/>
      <c r="AR74" s="21"/>
      <c r="AS74" s="195"/>
      <c r="AT74" s="21"/>
      <c r="AU74" s="21"/>
      <c r="AV74" s="21"/>
      <c r="AW74" s="21"/>
      <c r="AX74" s="21"/>
      <c r="AY74" s="21"/>
      <c r="AZ74" s="21"/>
      <c r="BA74" s="21"/>
      <c r="BB74" s="21"/>
      <c r="BC74" s="195"/>
      <c r="BD74" s="21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29.7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3"/>
      <c r="O75" s="20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0"/>
      <c r="AH75" s="21"/>
      <c r="AI75" s="20"/>
      <c r="AJ75" s="21"/>
      <c r="AK75" s="195"/>
      <c r="AL75" s="21"/>
      <c r="AM75" s="20"/>
      <c r="AN75" s="21"/>
      <c r="AO75" s="21"/>
      <c r="AP75" s="21"/>
      <c r="AQ75" s="21"/>
      <c r="AR75" s="21"/>
      <c r="AS75" s="195"/>
      <c r="AT75" s="21"/>
      <c r="AU75" s="21"/>
      <c r="AV75" s="21"/>
      <c r="AW75" s="21"/>
      <c r="AX75" s="21"/>
      <c r="AY75" s="21"/>
      <c r="AZ75" s="21"/>
      <c r="BA75" s="21"/>
      <c r="BB75" s="21"/>
      <c r="BC75" s="195"/>
      <c r="BD75" s="181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129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3"/>
      <c r="O76" s="20"/>
      <c r="P76" s="23"/>
      <c r="Q76" s="23"/>
      <c r="R76" s="23"/>
      <c r="S76" s="23"/>
      <c r="T76" s="23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1"/>
      <c r="AI76" s="20"/>
      <c r="AJ76" s="21"/>
      <c r="AK76" s="195"/>
      <c r="AL76" s="21"/>
      <c r="AM76" s="20"/>
      <c r="AN76" s="21"/>
      <c r="AO76" s="21"/>
      <c r="AP76" s="21"/>
      <c r="AQ76" s="21"/>
      <c r="AR76" s="21"/>
      <c r="AS76" s="195"/>
      <c r="AT76" s="21"/>
      <c r="AU76" s="21"/>
      <c r="AV76" s="21"/>
      <c r="AW76" s="21"/>
      <c r="AX76" s="21"/>
      <c r="AY76" s="21"/>
      <c r="AZ76" s="21"/>
      <c r="BA76" s="21"/>
      <c r="BB76" s="21"/>
      <c r="BC76" s="195"/>
      <c r="BD76" s="181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409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0"/>
      <c r="AH77" s="20"/>
      <c r="AI77" s="20"/>
      <c r="AJ77" s="21"/>
      <c r="AK77" s="195"/>
      <c r="AL77" s="20"/>
      <c r="AM77" s="20"/>
      <c r="AN77" s="21"/>
      <c r="AO77" s="21"/>
      <c r="AP77" s="21"/>
      <c r="AQ77" s="21"/>
      <c r="AR77" s="21"/>
      <c r="AS77" s="195"/>
      <c r="AT77" s="20"/>
      <c r="AU77" s="21"/>
      <c r="AV77" s="21"/>
      <c r="AW77" s="21"/>
      <c r="AX77" s="21"/>
      <c r="AY77" s="21"/>
      <c r="AZ77" s="21"/>
      <c r="BA77" s="21"/>
      <c r="BB77" s="21"/>
      <c r="BC77" s="195"/>
      <c r="BD77" s="20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34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1"/>
      <c r="N78" s="20"/>
      <c r="O78" s="20"/>
      <c r="P78" s="20"/>
      <c r="Q78" s="20"/>
      <c r="R78" s="20"/>
      <c r="S78" s="20"/>
      <c r="T78" s="20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195"/>
      <c r="AT78" s="23"/>
      <c r="AU78" s="21"/>
      <c r="AV78" s="21"/>
      <c r="AW78" s="21"/>
      <c r="AX78" s="21"/>
      <c r="AY78" s="21"/>
      <c r="AZ78" s="21"/>
      <c r="BA78" s="21"/>
      <c r="BB78" s="21"/>
      <c r="BC78" s="195"/>
      <c r="BD78" s="181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195"/>
      <c r="AT79" s="23"/>
      <c r="AU79" s="21"/>
      <c r="AV79" s="21"/>
      <c r="AW79" s="21"/>
      <c r="AX79" s="21"/>
      <c r="AY79" s="21"/>
      <c r="AZ79" s="21"/>
      <c r="BA79" s="21"/>
      <c r="BB79" s="21"/>
      <c r="BC79" s="195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34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195"/>
      <c r="AT80" s="23"/>
      <c r="AU80" s="21"/>
      <c r="AV80" s="21"/>
      <c r="AW80" s="21"/>
      <c r="AX80" s="21"/>
      <c r="AY80" s="21"/>
      <c r="AZ80" s="21"/>
      <c r="BA80" s="21"/>
      <c r="BB80" s="21"/>
      <c r="BC80" s="195"/>
      <c r="BD80" s="18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3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195"/>
      <c r="AT81" s="23"/>
      <c r="AU81" s="21"/>
      <c r="AV81" s="21"/>
      <c r="AW81" s="21"/>
      <c r="AX81" s="21"/>
      <c r="AY81" s="21"/>
      <c r="AZ81" s="21"/>
      <c r="BA81" s="21"/>
      <c r="BB81" s="21"/>
      <c r="BC81" s="195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216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3"/>
      <c r="O82" s="23"/>
      <c r="P82" s="23"/>
      <c r="Q82" s="23"/>
      <c r="R82" s="23"/>
      <c r="S82" s="23"/>
      <c r="T82" s="23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195"/>
      <c r="AT82" s="23"/>
      <c r="AU82" s="21"/>
      <c r="AV82" s="21"/>
      <c r="AW82" s="21"/>
      <c r="AX82" s="21"/>
      <c r="AY82" s="21"/>
      <c r="AZ82" s="21"/>
      <c r="BA82" s="21"/>
      <c r="BB82" s="21"/>
      <c r="BC82" s="195"/>
      <c r="BD82" s="181"/>
      <c r="BE82" s="20"/>
      <c r="BF82" s="21"/>
      <c r="BG82" s="20"/>
      <c r="BH82" s="29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195"/>
      <c r="AT83" s="23"/>
      <c r="AU83" s="21"/>
      <c r="AV83" s="21"/>
      <c r="AW83" s="21"/>
      <c r="AX83" s="21"/>
      <c r="AY83" s="21"/>
      <c r="AZ83" s="21"/>
      <c r="BA83" s="21"/>
      <c r="BB83" s="21"/>
      <c r="BC83" s="195"/>
      <c r="BD83" s="18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49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195"/>
      <c r="AT84" s="23"/>
      <c r="AU84" s="21"/>
      <c r="AV84" s="21"/>
      <c r="AW84" s="21"/>
      <c r="AX84" s="21"/>
      <c r="AY84" s="21"/>
      <c r="AZ84" s="21"/>
      <c r="BA84" s="21"/>
      <c r="BB84" s="21"/>
      <c r="BC84" s="195"/>
      <c r="BD84" s="18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216.7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195"/>
      <c r="AT85" s="23"/>
      <c r="AU85" s="21"/>
      <c r="AV85" s="21"/>
      <c r="AW85" s="21"/>
      <c r="AX85" s="21"/>
      <c r="AY85" s="21"/>
      <c r="AZ85" s="21"/>
      <c r="BA85" s="21"/>
      <c r="BB85" s="21"/>
      <c r="BC85" s="195"/>
      <c r="BD85" s="182"/>
      <c r="BE85" s="23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204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7"/>
      <c r="M86" s="20"/>
      <c r="N86" s="23"/>
      <c r="O86" s="23"/>
      <c r="P86" s="23"/>
      <c r="Q86" s="23"/>
      <c r="R86" s="23"/>
      <c r="S86" s="23"/>
      <c r="T86" s="23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81"/>
      <c r="AT86" s="21"/>
      <c r="AU86" s="21"/>
      <c r="AV86" s="21"/>
      <c r="AW86" s="21"/>
      <c r="AX86" s="21"/>
      <c r="AY86" s="21"/>
      <c r="AZ86" s="21"/>
      <c r="BA86" s="21"/>
      <c r="BB86" s="21"/>
      <c r="BC86" s="181"/>
      <c r="BD86" s="181"/>
      <c r="BE86" s="21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319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8"/>
      <c r="M87" s="20"/>
      <c r="N87" s="23"/>
      <c r="O87" s="23"/>
      <c r="P87" s="23"/>
      <c r="Q87" s="23"/>
      <c r="R87" s="23"/>
      <c r="S87" s="23"/>
      <c r="T87" s="23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181"/>
      <c r="BD87" s="181"/>
      <c r="BE87" s="21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247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195"/>
      <c r="BD88" s="29"/>
      <c r="BE88" s="29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140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181"/>
      <c r="BD89" s="181"/>
      <c r="BE89" s="21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246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3"/>
      <c r="AI90" s="23"/>
      <c r="AJ90" s="21"/>
      <c r="AK90" s="195"/>
      <c r="AL90" s="23"/>
      <c r="AM90" s="23"/>
      <c r="AN90" s="21"/>
      <c r="AO90" s="21"/>
      <c r="AP90" s="21"/>
      <c r="AQ90" s="21"/>
      <c r="AR90" s="21"/>
      <c r="AS90" s="195"/>
      <c r="AT90" s="23"/>
      <c r="AU90" s="21"/>
      <c r="AV90" s="21"/>
      <c r="AW90" s="21"/>
      <c r="AX90" s="21"/>
      <c r="AY90" s="21"/>
      <c r="AZ90" s="21"/>
      <c r="BA90" s="21"/>
      <c r="BB90" s="21"/>
      <c r="BC90" s="195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197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3"/>
      <c r="AI91" s="23"/>
      <c r="AJ91" s="21"/>
      <c r="AK91" s="195"/>
      <c r="AL91" s="23"/>
      <c r="AM91" s="23"/>
      <c r="AN91" s="21"/>
      <c r="AO91" s="21"/>
      <c r="AP91" s="21"/>
      <c r="AQ91" s="21"/>
      <c r="AR91" s="21"/>
      <c r="AS91" s="195"/>
      <c r="AT91" s="23"/>
      <c r="AU91" s="21"/>
      <c r="AV91" s="21"/>
      <c r="AW91" s="21"/>
      <c r="AX91" s="21"/>
      <c r="AY91" s="21"/>
      <c r="AZ91" s="21"/>
      <c r="BA91" s="21"/>
      <c r="BB91" s="21"/>
      <c r="BC91" s="195"/>
      <c r="BD91" s="18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409.6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0"/>
      <c r="P92" s="20"/>
      <c r="Q92" s="20"/>
      <c r="R92" s="20"/>
      <c r="S92" s="20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3"/>
      <c r="AI92" s="23"/>
      <c r="AJ92" s="21"/>
      <c r="AK92" s="195"/>
      <c r="AL92" s="23"/>
      <c r="AM92" s="23"/>
      <c r="AN92" s="21"/>
      <c r="AO92" s="21"/>
      <c r="AP92" s="21"/>
      <c r="AQ92" s="21"/>
      <c r="AR92" s="21"/>
      <c r="AS92" s="195"/>
      <c r="AT92" s="23"/>
      <c r="AU92" s="21"/>
      <c r="AV92" s="21"/>
      <c r="AW92" s="21"/>
      <c r="AX92" s="21"/>
      <c r="AY92" s="21"/>
      <c r="AZ92" s="21"/>
      <c r="BA92" s="21"/>
      <c r="BB92" s="21"/>
      <c r="BC92" s="195"/>
      <c r="BD92" s="18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273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195"/>
      <c r="AL93" s="23"/>
      <c r="AM93" s="23"/>
      <c r="AN93" s="21"/>
      <c r="AO93" s="21"/>
      <c r="AP93" s="21"/>
      <c r="AQ93" s="21"/>
      <c r="AR93" s="21"/>
      <c r="AS93" s="195"/>
      <c r="AT93" s="23"/>
      <c r="AU93" s="21"/>
      <c r="AV93" s="21"/>
      <c r="AW93" s="21"/>
      <c r="AX93" s="21"/>
      <c r="AY93" s="21"/>
      <c r="AZ93" s="21"/>
      <c r="BA93" s="21"/>
      <c r="BB93" s="21"/>
      <c r="BC93" s="195"/>
      <c r="BD93" s="18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11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195"/>
      <c r="AL94" s="23"/>
      <c r="AM94" s="23"/>
      <c r="AN94" s="21"/>
      <c r="AO94" s="21"/>
      <c r="AP94" s="21"/>
      <c r="AQ94" s="21"/>
      <c r="AR94" s="21"/>
      <c r="AS94" s="195"/>
      <c r="AT94" s="23"/>
      <c r="AU94" s="21"/>
      <c r="AV94" s="21"/>
      <c r="AW94" s="21"/>
      <c r="AX94" s="21"/>
      <c r="AY94" s="21"/>
      <c r="AZ94" s="21"/>
      <c r="BA94" s="21"/>
      <c r="BB94" s="21"/>
      <c r="BC94" s="195"/>
      <c r="BD94" s="182"/>
      <c r="BE94" s="23"/>
      <c r="BF94" s="21"/>
      <c r="BG94" s="20"/>
      <c r="BH94" s="23"/>
      <c r="BI94" s="20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408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0"/>
      <c r="AI95" s="20"/>
      <c r="AJ95" s="21"/>
      <c r="AK95" s="195"/>
      <c r="AL95" s="20"/>
      <c r="AM95" s="20"/>
      <c r="AN95" s="20"/>
      <c r="AO95" s="20"/>
      <c r="AP95" s="21"/>
      <c r="AQ95" s="21"/>
      <c r="AR95" s="21"/>
      <c r="AS95" s="195"/>
      <c r="AT95" s="20"/>
      <c r="AU95" s="21"/>
      <c r="AV95" s="21"/>
      <c r="AW95" s="21"/>
      <c r="AX95" s="21"/>
      <c r="AY95" s="21"/>
      <c r="AZ95" s="21"/>
      <c r="BA95" s="21"/>
      <c r="BB95" s="21"/>
      <c r="BC95" s="195"/>
      <c r="BD95" s="20"/>
      <c r="BE95" s="20"/>
      <c r="BF95" s="20"/>
      <c r="BG95" s="20"/>
      <c r="BH95" s="23"/>
      <c r="BI95" s="23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13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0"/>
      <c r="AI96" s="20"/>
      <c r="AJ96" s="21"/>
      <c r="AK96" s="195"/>
      <c r="AL96" s="20"/>
      <c r="AM96" s="20"/>
      <c r="AN96" s="21"/>
      <c r="AO96" s="21"/>
      <c r="AP96" s="21"/>
      <c r="AQ96" s="21"/>
      <c r="AR96" s="21"/>
      <c r="AS96" s="195"/>
      <c r="AT96" s="20"/>
      <c r="AU96" s="21"/>
      <c r="AV96" s="21"/>
      <c r="AW96" s="21"/>
      <c r="AX96" s="21"/>
      <c r="AY96" s="21"/>
      <c r="AZ96" s="21"/>
      <c r="BA96" s="21"/>
      <c r="BB96" s="21"/>
      <c r="BC96" s="195"/>
      <c r="BD96" s="195"/>
      <c r="BE96" s="20"/>
      <c r="BF96" s="20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0"/>
      <c r="AI97" s="20"/>
      <c r="AJ97" s="21"/>
      <c r="AK97" s="195"/>
      <c r="AL97" s="20"/>
      <c r="AM97" s="20"/>
      <c r="AN97" s="21"/>
      <c r="AO97" s="21"/>
      <c r="AP97" s="21"/>
      <c r="AQ97" s="21"/>
      <c r="AR97" s="21"/>
      <c r="AS97" s="195"/>
      <c r="AT97" s="20"/>
      <c r="AU97" s="21"/>
      <c r="AV97" s="21"/>
      <c r="AW97" s="21"/>
      <c r="AX97" s="21"/>
      <c r="AY97" s="21"/>
      <c r="AZ97" s="21"/>
      <c r="BA97" s="21"/>
      <c r="BB97" s="21"/>
      <c r="BC97" s="195"/>
      <c r="BD97" s="195"/>
      <c r="BE97" s="20"/>
      <c r="BF97" s="20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195"/>
      <c r="AL98" s="20"/>
      <c r="AM98" s="20"/>
      <c r="AN98" s="21"/>
      <c r="AO98" s="21"/>
      <c r="AP98" s="21"/>
      <c r="AQ98" s="21"/>
      <c r="AR98" s="21"/>
      <c r="AS98" s="195"/>
      <c r="AT98" s="20"/>
      <c r="AU98" s="21"/>
      <c r="AV98" s="21"/>
      <c r="AW98" s="21"/>
      <c r="AX98" s="21"/>
      <c r="AY98" s="21"/>
      <c r="AZ98" s="21"/>
      <c r="BA98" s="21"/>
      <c r="BB98" s="21"/>
      <c r="BC98" s="195"/>
      <c r="BD98" s="195"/>
      <c r="BE98" s="20"/>
      <c r="BF98" s="20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38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0"/>
      <c r="AI99" s="20"/>
      <c r="AJ99" s="21"/>
      <c r="AK99" s="195"/>
      <c r="AL99" s="20"/>
      <c r="AM99" s="20"/>
      <c r="AN99" s="21"/>
      <c r="AO99" s="21"/>
      <c r="AP99" s="21"/>
      <c r="AQ99" s="21"/>
      <c r="AR99" s="21"/>
      <c r="AS99" s="195"/>
      <c r="AT99" s="20"/>
      <c r="AU99" s="21"/>
      <c r="AV99" s="21"/>
      <c r="AW99" s="21"/>
      <c r="AX99" s="21"/>
      <c r="AY99" s="21"/>
      <c r="AZ99" s="21"/>
      <c r="BA99" s="21"/>
      <c r="BB99" s="21"/>
      <c r="BC99" s="195"/>
      <c r="BD99" s="195"/>
      <c r="BE99" s="20"/>
      <c r="BF99" s="20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94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3"/>
      <c r="AI100" s="23"/>
      <c r="AJ100" s="21"/>
      <c r="AK100" s="195"/>
      <c r="AL100" s="23"/>
      <c r="AM100" s="23"/>
      <c r="AN100" s="21"/>
      <c r="AO100" s="21"/>
      <c r="AP100" s="21"/>
      <c r="AQ100" s="21"/>
      <c r="AR100" s="21"/>
      <c r="AS100" s="195"/>
      <c r="AT100" s="23"/>
      <c r="AU100" s="21"/>
      <c r="AV100" s="21"/>
      <c r="AW100" s="21"/>
      <c r="AX100" s="21"/>
      <c r="AY100" s="21"/>
      <c r="AZ100" s="21"/>
      <c r="BA100" s="21"/>
      <c r="BB100" s="21"/>
      <c r="BC100" s="195"/>
      <c r="BD100" s="182"/>
      <c r="BE100" s="23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31.7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3"/>
      <c r="O101" s="23"/>
      <c r="P101" s="23"/>
      <c r="Q101" s="23"/>
      <c r="R101" s="23"/>
      <c r="S101" s="23"/>
      <c r="T101" s="23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3"/>
      <c r="AI101" s="23"/>
      <c r="AJ101" s="21"/>
      <c r="AK101" s="195"/>
      <c r="AL101" s="23"/>
      <c r="AM101" s="23"/>
      <c r="AN101" s="21"/>
      <c r="AO101" s="21"/>
      <c r="AP101" s="21"/>
      <c r="AQ101" s="21"/>
      <c r="AR101" s="21"/>
      <c r="AS101" s="195"/>
      <c r="AT101" s="23"/>
      <c r="AU101" s="21"/>
      <c r="AV101" s="21"/>
      <c r="AW101" s="21"/>
      <c r="AX101" s="21"/>
      <c r="AY101" s="21"/>
      <c r="AZ101" s="21"/>
      <c r="BA101" s="21"/>
      <c r="BB101" s="21"/>
      <c r="BC101" s="195"/>
      <c r="BD101" s="23"/>
      <c r="BE101" s="23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49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0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3"/>
      <c r="AI102" s="23"/>
      <c r="AJ102" s="21"/>
      <c r="AK102" s="195"/>
      <c r="AL102" s="23"/>
      <c r="AM102" s="23"/>
      <c r="AN102" s="21"/>
      <c r="AO102" s="21"/>
      <c r="AP102" s="21"/>
      <c r="AQ102" s="21"/>
      <c r="AR102" s="21"/>
      <c r="AS102" s="195"/>
      <c r="AT102" s="23"/>
      <c r="AU102" s="21"/>
      <c r="AV102" s="21"/>
      <c r="AW102" s="21"/>
      <c r="AX102" s="21"/>
      <c r="AY102" s="21"/>
      <c r="AZ102" s="21"/>
      <c r="BA102" s="21"/>
      <c r="BB102" s="21"/>
      <c r="BC102" s="195"/>
      <c r="BD102" s="182"/>
      <c r="BE102" s="23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213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3"/>
      <c r="AI103" s="23"/>
      <c r="AJ103" s="21"/>
      <c r="AK103" s="195"/>
      <c r="AL103" s="23"/>
      <c r="AM103" s="23"/>
      <c r="AN103" s="21"/>
      <c r="AO103" s="21"/>
      <c r="AP103" s="21"/>
      <c r="AQ103" s="21"/>
      <c r="AR103" s="21"/>
      <c r="AS103" s="195"/>
      <c r="AT103" s="23"/>
      <c r="AU103" s="21"/>
      <c r="AV103" s="21"/>
      <c r="AW103" s="21"/>
      <c r="AX103" s="21"/>
      <c r="AY103" s="21"/>
      <c r="AZ103" s="21"/>
      <c r="BA103" s="21"/>
      <c r="BB103" s="21"/>
      <c r="BC103" s="195"/>
      <c r="BD103" s="182"/>
      <c r="BE103" s="23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80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0"/>
      <c r="BB104" s="20"/>
      <c r="BC104" s="195"/>
      <c r="BD104" s="20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80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95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80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95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226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95"/>
      <c r="BD107" s="21"/>
      <c r="BE107" s="195"/>
      <c r="BF107" s="29"/>
      <c r="BG107" s="29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74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0"/>
      <c r="BB108" s="20"/>
      <c r="BC108" s="195"/>
      <c r="BD108" s="20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74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195"/>
      <c r="BD109" s="181"/>
      <c r="BE109" s="21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74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1"/>
      <c r="Q110" s="21"/>
      <c r="R110" s="21"/>
      <c r="S110" s="21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95"/>
      <c r="BD110" s="181"/>
      <c r="BE110" s="21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89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81"/>
      <c r="BD111" s="181"/>
      <c r="BE111" s="21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409.6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1"/>
      <c r="AI112" s="20"/>
      <c r="AJ112" s="21"/>
      <c r="AK112" s="195"/>
      <c r="AL112" s="20"/>
      <c r="AM112" s="20"/>
      <c r="AN112" s="21"/>
      <c r="AO112" s="21"/>
      <c r="AP112" s="21"/>
      <c r="AQ112" s="21"/>
      <c r="AR112" s="21"/>
      <c r="AS112" s="195"/>
      <c r="AT112" s="20"/>
      <c r="AU112" s="20"/>
      <c r="AV112" s="21"/>
      <c r="AW112" s="21"/>
      <c r="AX112" s="21"/>
      <c r="AY112" s="21"/>
      <c r="AZ112" s="21"/>
      <c r="BA112" s="21"/>
      <c r="BB112" s="21"/>
      <c r="BC112" s="195"/>
      <c r="BD112" s="20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39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0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"/>
      <c r="AT113" s="21"/>
      <c r="AU113" s="20"/>
      <c r="AV113" s="21"/>
      <c r="AW113" s="21"/>
      <c r="AX113" s="21"/>
      <c r="AY113" s="21"/>
      <c r="AZ113" s="21"/>
      <c r="BA113" s="21"/>
      <c r="BB113" s="21"/>
      <c r="BC113" s="195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"/>
      <c r="AT114" s="21"/>
      <c r="AU114" s="20"/>
      <c r="AV114" s="21"/>
      <c r="AW114" s="21"/>
      <c r="AX114" s="21"/>
      <c r="AY114" s="21"/>
      <c r="AZ114" s="21"/>
      <c r="BA114" s="21"/>
      <c r="BB114" s="21"/>
      <c r="BC114" s="195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9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"/>
      <c r="AT115" s="21"/>
      <c r="AU115" s="20"/>
      <c r="AV115" s="21"/>
      <c r="AW115" s="21"/>
      <c r="AX115" s="21"/>
      <c r="AY115" s="21"/>
      <c r="AZ115" s="21"/>
      <c r="BA115" s="21"/>
      <c r="BB115" s="21"/>
      <c r="BC115" s="195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9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"/>
      <c r="AT116" s="21"/>
      <c r="AU116" s="20"/>
      <c r="AV116" s="21"/>
      <c r="AW116" s="21"/>
      <c r="AX116" s="21"/>
      <c r="AY116" s="21"/>
      <c r="AZ116" s="21"/>
      <c r="BA116" s="21"/>
      <c r="BB116" s="21"/>
      <c r="BC116" s="195"/>
      <c r="BD116" s="18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67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"/>
      <c r="AT117" s="21"/>
      <c r="AU117" s="20"/>
      <c r="AV117" s="21"/>
      <c r="AW117" s="21"/>
      <c r="AX117" s="21"/>
      <c r="AY117" s="21"/>
      <c r="AZ117" s="21"/>
      <c r="BA117" s="21"/>
      <c r="BB117" s="21"/>
      <c r="BC117" s="195"/>
      <c r="BD117" s="20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6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1"/>
      <c r="Q118" s="21"/>
      <c r="R118" s="21"/>
      <c r="S118" s="21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"/>
      <c r="AT118" s="21"/>
      <c r="AU118" s="20"/>
      <c r="AV118" s="21"/>
      <c r="AW118" s="21"/>
      <c r="AX118" s="21"/>
      <c r="AY118" s="21"/>
      <c r="AZ118" s="21"/>
      <c r="BA118" s="21"/>
      <c r="BB118" s="21"/>
      <c r="BC118" s="195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79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95"/>
      <c r="BD119" s="2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49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5"/>
      <c r="BD120" s="2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49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181"/>
      <c r="BE121" s="21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07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5"/>
      <c r="BD122" s="2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207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5"/>
      <c r="BD123" s="18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54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0"/>
      <c r="BB124" s="21"/>
      <c r="BC124" s="195"/>
      <c r="BD124" s="2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54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0"/>
      <c r="Q125" s="20"/>
      <c r="R125" s="20"/>
      <c r="S125" s="20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81"/>
      <c r="BD125" s="181"/>
      <c r="BE125" s="21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54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1"/>
      <c r="BE126" s="21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93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5"/>
      <c r="BD127" s="21"/>
      <c r="BE127" s="21"/>
      <c r="BF127" s="21"/>
      <c r="BG127" s="20"/>
      <c r="BH127" s="23"/>
      <c r="BI127" s="20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3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5"/>
      <c r="BD128" s="21"/>
      <c r="BE128" s="21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1"/>
      <c r="Q129" s="21"/>
      <c r="R129" s="21"/>
      <c r="S129" s="21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5"/>
      <c r="BD129" s="20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93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1"/>
      <c r="Q130" s="21"/>
      <c r="R130" s="21"/>
      <c r="S130" s="21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18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5"/>
      <c r="BD130" s="181"/>
      <c r="BE130" s="21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01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195"/>
      <c r="AL131" s="20"/>
      <c r="AM131" s="20"/>
      <c r="AN131" s="21"/>
      <c r="AO131" s="21"/>
      <c r="AP131" s="21"/>
      <c r="AQ131" s="21"/>
      <c r="AR131" s="21"/>
      <c r="AS131" s="195"/>
      <c r="AT131" s="20"/>
      <c r="AU131" s="21"/>
      <c r="AV131" s="21"/>
      <c r="AW131" s="21"/>
      <c r="AX131" s="21"/>
      <c r="AY131" s="21"/>
      <c r="AZ131" s="21"/>
      <c r="BA131" s="21"/>
      <c r="BB131" s="21"/>
      <c r="BC131" s="195"/>
      <c r="BD131" s="21"/>
      <c r="BE131" s="21"/>
      <c r="BF131" s="21"/>
      <c r="BG131" s="20"/>
      <c r="BH131" s="23"/>
      <c r="BI131" s="20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0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195"/>
      <c r="AL132" s="20"/>
      <c r="AM132" s="20"/>
      <c r="AN132" s="21"/>
      <c r="AO132" s="21"/>
      <c r="AP132" s="21"/>
      <c r="AQ132" s="21"/>
      <c r="AR132" s="21"/>
      <c r="AS132" s="195"/>
      <c r="AT132" s="20"/>
      <c r="AU132" s="21"/>
      <c r="AV132" s="21"/>
      <c r="AW132" s="21"/>
      <c r="AX132" s="21"/>
      <c r="AY132" s="21"/>
      <c r="AZ132" s="21"/>
      <c r="BA132" s="21"/>
      <c r="BB132" s="21"/>
      <c r="BC132" s="195"/>
      <c r="BD132" s="181"/>
      <c r="BE132" s="21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1"/>
      <c r="Q133" s="21"/>
      <c r="R133" s="21"/>
      <c r="S133" s="21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5"/>
      <c r="BD133" s="20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4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1"/>
      <c r="Q134" s="21"/>
      <c r="R134" s="21"/>
      <c r="S134" s="21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5"/>
      <c r="BD134" s="18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47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5"/>
      <c r="BD135" s="2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47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5"/>
      <c r="BD136" s="18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5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47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5"/>
      <c r="BD138" s="181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5"/>
      <c r="BD139" s="21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5"/>
      <c r="BD140" s="18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93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5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93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5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93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5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9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81"/>
      <c r="BD144" s="181"/>
      <c r="BE144" s="21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239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195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5"/>
      <c r="BD145" s="21"/>
      <c r="BE145" s="20"/>
      <c r="BF145" s="20"/>
      <c r="BG145" s="20"/>
      <c r="BH145" s="23"/>
      <c r="BI145" s="23"/>
      <c r="BJ145" s="20"/>
      <c r="BK145" s="23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23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195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5"/>
      <c r="BD146" s="21"/>
      <c r="BE146" s="20"/>
      <c r="BF146" s="20"/>
      <c r="BG146" s="20"/>
      <c r="BH146" s="23"/>
      <c r="BI146" s="23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40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0"/>
      <c r="P147" s="21"/>
      <c r="Q147" s="21"/>
      <c r="R147" s="20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195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5"/>
      <c r="BD147" s="21"/>
      <c r="BE147" s="21"/>
      <c r="BF147" s="20"/>
      <c r="BG147" s="20"/>
      <c r="BH147" s="23"/>
      <c r="BI147" s="23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22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5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5"/>
      <c r="BD148" s="21"/>
      <c r="BE148" s="20"/>
      <c r="BF148" s="20"/>
      <c r="BG148" s="20"/>
      <c r="BH148" s="23"/>
      <c r="BI148" s="23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2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5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5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2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5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5"/>
      <c r="BD150" s="21"/>
      <c r="BE150" s="20"/>
      <c r="BF150" s="20"/>
      <c r="BG150" s="20"/>
      <c r="BH150" s="23"/>
      <c r="BI150" s="23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2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5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5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94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5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5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40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0"/>
      <c r="P153" s="21"/>
      <c r="Q153" s="21"/>
      <c r="R153" s="20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5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5"/>
      <c r="BD153" s="23"/>
      <c r="BE153" s="23"/>
      <c r="BF153" s="20"/>
      <c r="BG153" s="20"/>
      <c r="BH153" s="23"/>
      <c r="BI153" s="23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5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5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409.6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5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5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8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5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5"/>
      <c r="BD156" s="23"/>
      <c r="BE156" s="23"/>
      <c r="BF156" s="20"/>
      <c r="BG156" s="20"/>
      <c r="BH156" s="23"/>
      <c r="BI156" s="23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21.2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5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0"/>
      <c r="BB157" s="20"/>
      <c r="BC157" s="195"/>
      <c r="BD157" s="21"/>
      <c r="BE157" s="20"/>
      <c r="BF157" s="20"/>
      <c r="BG157" s="20"/>
      <c r="BH157" s="23"/>
      <c r="BI157" s="23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56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0"/>
      <c r="P158" s="21"/>
      <c r="Q158" s="21"/>
      <c r="R158" s="20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5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0"/>
      <c r="BB158" s="20"/>
      <c r="BC158" s="195"/>
      <c r="BD158" s="23"/>
      <c r="BE158" s="23"/>
      <c r="BF158" s="20"/>
      <c r="BG158" s="20"/>
      <c r="BH158" s="23"/>
      <c r="BI158" s="23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16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5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5"/>
      <c r="BD159" s="21"/>
      <c r="BE159" s="20"/>
      <c r="BF159" s="20"/>
      <c r="BG159" s="20"/>
      <c r="BH159" s="23"/>
      <c r="BI159" s="23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16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0"/>
      <c r="P160" s="21"/>
      <c r="Q160" s="21"/>
      <c r="R160" s="20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5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5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5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5"/>
      <c r="BD161" s="21"/>
      <c r="BE161" s="20"/>
      <c r="BF161" s="20"/>
      <c r="BG161" s="20"/>
      <c r="BH161" s="23"/>
      <c r="BI161" s="23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0"/>
      <c r="P162" s="21"/>
      <c r="Q162" s="21"/>
      <c r="R162" s="20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5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5"/>
      <c r="BD162" s="23"/>
      <c r="BE162" s="23"/>
      <c r="BF162" s="20"/>
      <c r="BG162" s="20"/>
      <c r="BH162" s="23"/>
      <c r="BI162" s="23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0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5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5"/>
      <c r="BD163" s="23"/>
      <c r="BE163" s="23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227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5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5"/>
      <c r="BD164" s="20"/>
      <c r="BE164" s="20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54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5"/>
      <c r="AL165" s="20"/>
      <c r="AM165" s="20"/>
      <c r="AN165" s="21"/>
      <c r="AO165" s="21"/>
      <c r="AP165" s="21"/>
      <c r="AQ165" s="21"/>
      <c r="AR165" s="21"/>
      <c r="AS165" s="18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5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6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5"/>
      <c r="AL166" s="21"/>
      <c r="AM166" s="20"/>
      <c r="AN166" s="21"/>
      <c r="AO166" s="21"/>
      <c r="AP166" s="21"/>
      <c r="AQ166" s="21"/>
      <c r="AR166" s="21"/>
      <c r="AS166" s="195"/>
      <c r="AT166" s="21"/>
      <c r="AU166" s="21"/>
      <c r="AV166" s="21"/>
      <c r="AW166" s="21"/>
      <c r="AX166" s="21"/>
      <c r="AY166" s="21"/>
      <c r="AZ166" s="21"/>
      <c r="BA166" s="20"/>
      <c r="BB166" s="20"/>
      <c r="BC166" s="195"/>
      <c r="BD166" s="20"/>
      <c r="BE166" s="20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5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0"/>
      <c r="BB167" s="20"/>
      <c r="BC167" s="195"/>
      <c r="BD167" s="23"/>
      <c r="BE167" s="23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5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"/>
      <c r="BB168" s="20"/>
      <c r="BC168" s="195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5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0"/>
      <c r="BB169" s="20"/>
      <c r="BC169" s="195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5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0"/>
      <c r="BC170" s="195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71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5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0"/>
      <c r="BB171" s="20"/>
      <c r="BC171" s="195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71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5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5"/>
      <c r="BD172" s="21"/>
      <c r="BE172" s="21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195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5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5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75"/>
      <c r="J174" s="18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5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0"/>
      <c r="BB174" s="21"/>
      <c r="BC174" s="20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195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5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5"/>
      <c r="BD175" s="21"/>
      <c r="BE175" s="21"/>
      <c r="BF175" s="20"/>
      <c r="BG175" s="20"/>
      <c r="BH175" s="23"/>
      <c r="BI175" s="20"/>
      <c r="BJ175" s="23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95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5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5"/>
      <c r="BD176" s="182"/>
      <c r="BE176" s="23"/>
      <c r="BF176" s="20"/>
      <c r="BG176" s="20"/>
      <c r="BH176" s="23"/>
      <c r="BI176" s="20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195"/>
      <c r="N177" s="21"/>
      <c r="O177" s="20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5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5"/>
      <c r="BD177" s="182"/>
      <c r="BE177" s="23"/>
      <c r="BF177" s="20"/>
      <c r="BG177" s="20"/>
      <c r="BH177" s="23"/>
      <c r="BI177" s="20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7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195"/>
      <c r="N178" s="23"/>
      <c r="O178" s="20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5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5"/>
      <c r="BD178" s="182"/>
      <c r="BE178" s="23"/>
      <c r="BF178" s="20"/>
      <c r="BG178" s="20"/>
      <c r="BH178" s="23"/>
      <c r="BI178" s="20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5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0"/>
      <c r="BB179" s="21"/>
      <c r="BC179" s="20"/>
      <c r="BD179" s="23"/>
      <c r="BE179" s="23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7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5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5"/>
      <c r="BD180" s="21"/>
      <c r="BE180" s="21"/>
      <c r="BF180" s="20"/>
      <c r="BG180" s="20"/>
      <c r="BH180" s="23"/>
      <c r="BI180" s="20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195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5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5"/>
      <c r="BD181" s="182"/>
      <c r="BE181" s="23"/>
      <c r="BF181" s="20"/>
      <c r="BG181" s="20"/>
      <c r="BH181" s="23"/>
      <c r="BI181" s="20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5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5"/>
      <c r="BD182" s="21"/>
      <c r="BE182" s="21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195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5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5"/>
      <c r="BD183" s="181"/>
      <c r="BE183" s="21"/>
      <c r="BF183" s="20"/>
      <c r="BG183" s="20"/>
      <c r="BH183" s="23"/>
      <c r="BI183" s="20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5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5"/>
      <c r="BD184" s="21"/>
      <c r="BE184" s="21"/>
      <c r="BF184" s="20"/>
      <c r="BG184" s="20"/>
      <c r="BH184" s="23"/>
      <c r="BI184" s="20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195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5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5"/>
      <c r="BD185" s="182"/>
      <c r="BE185" s="23"/>
      <c r="BF185" s="20"/>
      <c r="BG185" s="20"/>
      <c r="BH185" s="23"/>
      <c r="BI185" s="20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52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3"/>
      <c r="AI186" s="23"/>
      <c r="AJ186" s="21"/>
      <c r="AK186" s="195"/>
      <c r="AL186" s="23"/>
      <c r="AM186" s="23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5"/>
      <c r="BD186" s="21"/>
      <c r="BE186" s="20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5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195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195"/>
      <c r="AL187" s="23"/>
      <c r="AM187" s="23"/>
      <c r="AN187" s="21"/>
      <c r="AO187" s="21"/>
      <c r="AP187" s="21"/>
      <c r="AQ187" s="21"/>
      <c r="AR187" s="21"/>
      <c r="AS187" s="18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5"/>
      <c r="BD187" s="181"/>
      <c r="BE187" s="21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3"/>
      <c r="AI188" s="23"/>
      <c r="AJ188" s="21"/>
      <c r="AK188" s="195"/>
      <c r="AL188" s="23"/>
      <c r="AM188" s="23"/>
      <c r="AN188" s="21"/>
      <c r="AO188" s="21"/>
      <c r="AP188" s="21"/>
      <c r="AQ188" s="21"/>
      <c r="AR188" s="21"/>
      <c r="AS188" s="18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5"/>
      <c r="BD188" s="195"/>
      <c r="BE188" s="20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209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3"/>
      <c r="AI189" s="20"/>
      <c r="AJ189" s="21"/>
      <c r="AK189" s="195"/>
      <c r="AL189" s="23"/>
      <c r="AM189" s="20"/>
      <c r="AN189" s="21"/>
      <c r="AO189" s="20"/>
      <c r="AP189" s="23"/>
      <c r="AQ189" s="20"/>
      <c r="AR189" s="21"/>
      <c r="AS189" s="195"/>
      <c r="AT189" s="23"/>
      <c r="AU189" s="21"/>
      <c r="AV189" s="21"/>
      <c r="AW189" s="21"/>
      <c r="AX189" s="21"/>
      <c r="AY189" s="21"/>
      <c r="AZ189" s="21"/>
      <c r="BA189" s="21"/>
      <c r="BB189" s="21"/>
      <c r="BC189" s="20"/>
      <c r="BD189" s="21"/>
      <c r="BE189" s="21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36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5"/>
      <c r="AL190" s="20"/>
      <c r="AM190" s="20"/>
      <c r="AN190" s="21"/>
      <c r="AO190" s="21"/>
      <c r="AP190" s="21"/>
      <c r="AQ190" s="21"/>
      <c r="AR190" s="21"/>
      <c r="AS190" s="18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5"/>
      <c r="BD190" s="181"/>
      <c r="BE190" s="21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6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5"/>
      <c r="AL191" s="20"/>
      <c r="AM191" s="20"/>
      <c r="AN191" s="21"/>
      <c r="AO191" s="21"/>
      <c r="AP191" s="21"/>
      <c r="AQ191" s="21"/>
      <c r="AR191" s="21"/>
      <c r="AS191" s="18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5"/>
      <c r="BD191" s="181"/>
      <c r="BE191" s="21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6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0"/>
      <c r="O192" s="20"/>
      <c r="P192" s="20"/>
      <c r="Q192" s="20"/>
      <c r="R192" s="20"/>
      <c r="S192" s="20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5"/>
      <c r="AL192" s="20"/>
      <c r="AM192" s="20"/>
      <c r="AN192" s="21"/>
      <c r="AO192" s="21"/>
      <c r="AP192" s="21"/>
      <c r="AQ192" s="21"/>
      <c r="AR192" s="21"/>
      <c r="AS192" s="18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5"/>
      <c r="BD192" s="181"/>
      <c r="BE192" s="21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3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195"/>
      <c r="M193" s="20"/>
      <c r="N193" s="23"/>
      <c r="O193" s="20"/>
      <c r="P193" s="20"/>
      <c r="Q193" s="20"/>
      <c r="R193" s="20"/>
      <c r="S193" s="20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5"/>
      <c r="AL193" s="20"/>
      <c r="AM193" s="20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5"/>
      <c r="BD193" s="181"/>
      <c r="BE193" s="21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09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5"/>
      <c r="AL194" s="20"/>
      <c r="AM194" s="20"/>
      <c r="AN194" s="21"/>
      <c r="AO194" s="21"/>
      <c r="AP194" s="21"/>
      <c r="AQ194" s="21"/>
      <c r="AR194" s="21"/>
      <c r="AS194" s="18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5"/>
      <c r="BD194" s="21"/>
      <c r="BE194" s="20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195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5"/>
      <c r="AL195" s="20"/>
      <c r="AM195" s="20"/>
      <c r="AN195" s="21"/>
      <c r="AO195" s="21"/>
      <c r="AP195" s="21"/>
      <c r="AQ195" s="21"/>
      <c r="AR195" s="21"/>
      <c r="AS195" s="18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5"/>
      <c r="BD195" s="195"/>
      <c r="BE195" s="20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249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5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5"/>
      <c r="BD196" s="23"/>
      <c r="BE196" s="23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52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5"/>
      <c r="AL197" s="20"/>
      <c r="AM197" s="20"/>
      <c r="AN197" s="21"/>
      <c r="AO197" s="21"/>
      <c r="AP197" s="21"/>
      <c r="AQ197" s="21"/>
      <c r="AR197" s="21"/>
      <c r="AS197" s="18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5"/>
      <c r="BD197" s="21"/>
      <c r="BE197" s="21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52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195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5"/>
      <c r="AL198" s="20"/>
      <c r="AM198" s="20"/>
      <c r="AN198" s="21"/>
      <c r="AO198" s="21"/>
      <c r="AP198" s="21"/>
      <c r="AQ198" s="21"/>
      <c r="AR198" s="21"/>
      <c r="AS198" s="18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5"/>
      <c r="BD198" s="195"/>
      <c r="BE198" s="20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9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1"/>
      <c r="AI199" s="20"/>
      <c r="AJ199" s="21"/>
      <c r="AK199" s="195"/>
      <c r="AL199" s="21"/>
      <c r="AM199" s="20"/>
      <c r="AN199" s="21"/>
      <c r="AO199" s="21"/>
      <c r="AP199" s="21"/>
      <c r="AQ199" s="21"/>
      <c r="AR199" s="21"/>
      <c r="AS199" s="195"/>
      <c r="AT199" s="21"/>
      <c r="AU199" s="21"/>
      <c r="AV199" s="21"/>
      <c r="AW199" s="21"/>
      <c r="AX199" s="21"/>
      <c r="AY199" s="21"/>
      <c r="AZ199" s="21"/>
      <c r="BA199" s="20"/>
      <c r="BB199" s="21"/>
      <c r="BC199" s="20"/>
      <c r="BD199" s="21"/>
      <c r="BE199" s="21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29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0"/>
      <c r="Q200" s="20"/>
      <c r="R200" s="20"/>
      <c r="S200" s="20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1"/>
      <c r="AI200" s="20"/>
      <c r="AJ200" s="21"/>
      <c r="AK200" s="195"/>
      <c r="AL200" s="21"/>
      <c r="AM200" s="20"/>
      <c r="AN200" s="21"/>
      <c r="AO200" s="21"/>
      <c r="AP200" s="21"/>
      <c r="AQ200" s="21"/>
      <c r="AR200" s="21"/>
      <c r="AS200" s="195"/>
      <c r="AT200" s="21"/>
      <c r="AU200" s="21"/>
      <c r="AV200" s="21"/>
      <c r="AW200" s="21"/>
      <c r="AX200" s="21"/>
      <c r="AY200" s="21"/>
      <c r="AZ200" s="21"/>
      <c r="BA200" s="21"/>
      <c r="BB200" s="21"/>
      <c r="BC200" s="195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5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3"/>
      <c r="AJ201" s="21"/>
      <c r="AK201" s="195"/>
      <c r="AL201" s="20"/>
      <c r="AM201" s="20"/>
      <c r="AN201" s="21"/>
      <c r="AO201" s="21"/>
      <c r="AP201" s="21"/>
      <c r="AQ201" s="21"/>
      <c r="AR201" s="21"/>
      <c r="AS201" s="195"/>
      <c r="AT201" s="20"/>
      <c r="AU201" s="21"/>
      <c r="AV201" s="21"/>
      <c r="AW201" s="21"/>
      <c r="AX201" s="21"/>
      <c r="AY201" s="21"/>
      <c r="AZ201" s="21"/>
      <c r="BA201" s="21"/>
      <c r="BB201" s="21"/>
      <c r="BC201" s="195"/>
      <c r="BD201" s="23"/>
      <c r="BE201" s="23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195"/>
      <c r="AL202" s="20"/>
      <c r="AM202" s="20"/>
      <c r="AN202" s="21"/>
      <c r="AO202" s="21"/>
      <c r="AP202" s="21"/>
      <c r="AQ202" s="21"/>
      <c r="AR202" s="21"/>
      <c r="AS202" s="195"/>
      <c r="AT202" s="20"/>
      <c r="AU202" s="21"/>
      <c r="AV202" s="21"/>
      <c r="AW202" s="21"/>
      <c r="AX202" s="21"/>
      <c r="AY202" s="21"/>
      <c r="AZ202" s="21"/>
      <c r="BA202" s="21"/>
      <c r="BB202" s="21"/>
      <c r="BC202" s="195"/>
      <c r="BD202" s="21"/>
      <c r="BE202" s="20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5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5"/>
      <c r="AL203" s="20"/>
      <c r="AM203" s="20"/>
      <c r="AN203" s="21"/>
      <c r="AO203" s="21"/>
      <c r="AP203" s="21"/>
      <c r="AQ203" s="21"/>
      <c r="AR203" s="21"/>
      <c r="AS203" s="195"/>
      <c r="AT203" s="20"/>
      <c r="AU203" s="21"/>
      <c r="AV203" s="21"/>
      <c r="AW203" s="21"/>
      <c r="AX203" s="21"/>
      <c r="AY203" s="21"/>
      <c r="AZ203" s="21"/>
      <c r="BA203" s="21"/>
      <c r="BB203" s="21"/>
      <c r="BC203" s="195"/>
      <c r="BD203" s="23"/>
      <c r="BE203" s="23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5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195"/>
      <c r="AL204" s="20"/>
      <c r="AM204" s="20"/>
      <c r="AN204" s="21"/>
      <c r="AO204" s="21"/>
      <c r="AP204" s="21"/>
      <c r="AQ204" s="21"/>
      <c r="AR204" s="21"/>
      <c r="AS204" s="195"/>
      <c r="AT204" s="20"/>
      <c r="AU204" s="21"/>
      <c r="AV204" s="21"/>
      <c r="AW204" s="21"/>
      <c r="AX204" s="21"/>
      <c r="AY204" s="21"/>
      <c r="AZ204" s="21"/>
      <c r="BA204" s="21"/>
      <c r="BB204" s="21"/>
      <c r="BC204" s="195"/>
      <c r="BD204" s="21"/>
      <c r="BE204" s="20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54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195"/>
      <c r="AL205" s="20"/>
      <c r="AM205" s="20"/>
      <c r="AN205" s="21"/>
      <c r="AO205" s="21"/>
      <c r="AP205" s="21"/>
      <c r="AQ205" s="21"/>
      <c r="AR205" s="21"/>
      <c r="AS205" s="195"/>
      <c r="AT205" s="20"/>
      <c r="AU205" s="21"/>
      <c r="AV205" s="21"/>
      <c r="AW205" s="21"/>
      <c r="AX205" s="21"/>
      <c r="AY205" s="21"/>
      <c r="AZ205" s="21"/>
      <c r="BA205" s="21"/>
      <c r="BB205" s="21"/>
      <c r="BC205" s="195"/>
      <c r="BD205" s="23"/>
      <c r="BE205" s="23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5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195"/>
      <c r="AL206" s="20"/>
      <c r="AM206" s="20"/>
      <c r="AN206" s="21"/>
      <c r="AO206" s="21"/>
      <c r="AP206" s="21"/>
      <c r="AQ206" s="21"/>
      <c r="AR206" s="21"/>
      <c r="AS206" s="195"/>
      <c r="AT206" s="20"/>
      <c r="AU206" s="21"/>
      <c r="AV206" s="21"/>
      <c r="AW206" s="21"/>
      <c r="AX206" s="21"/>
      <c r="AY206" s="21"/>
      <c r="AZ206" s="21"/>
      <c r="BA206" s="21"/>
      <c r="BB206" s="21"/>
      <c r="BC206" s="195"/>
      <c r="BD206" s="21"/>
      <c r="BE206" s="21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195"/>
      <c r="AL207" s="20"/>
      <c r="AM207" s="20"/>
      <c r="AN207" s="21"/>
      <c r="AO207" s="21"/>
      <c r="AP207" s="21"/>
      <c r="AQ207" s="21"/>
      <c r="AR207" s="21"/>
      <c r="AS207" s="195"/>
      <c r="AT207" s="20"/>
      <c r="AU207" s="21"/>
      <c r="AV207" s="21"/>
      <c r="AW207" s="21"/>
      <c r="AX207" s="21"/>
      <c r="AY207" s="21"/>
      <c r="AZ207" s="21"/>
      <c r="BA207" s="21"/>
      <c r="BB207" s="21"/>
      <c r="BC207" s="195"/>
      <c r="BD207" s="23"/>
      <c r="BE207" s="23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249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5"/>
      <c r="AL208" s="23"/>
      <c r="AM208" s="23"/>
      <c r="AN208" s="21"/>
      <c r="AO208" s="21"/>
      <c r="AP208" s="21"/>
      <c r="AQ208" s="21"/>
      <c r="AR208" s="21"/>
      <c r="AS208" s="195"/>
      <c r="AT208" s="23"/>
      <c r="AU208" s="21"/>
      <c r="AV208" s="21"/>
      <c r="AW208" s="21"/>
      <c r="AX208" s="21"/>
      <c r="AY208" s="21"/>
      <c r="AZ208" s="21"/>
      <c r="BA208" s="21"/>
      <c r="BB208" s="21"/>
      <c r="BC208" s="195"/>
      <c r="BD208" s="21"/>
      <c r="BE208" s="20"/>
      <c r="BF208" s="21"/>
      <c r="BG208" s="21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2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195"/>
      <c r="AL209" s="20"/>
      <c r="AM209" s="20"/>
      <c r="AN209" s="21"/>
      <c r="AO209" s="21"/>
      <c r="AP209" s="21"/>
      <c r="AQ209" s="21"/>
      <c r="AR209" s="21"/>
      <c r="AS209" s="195"/>
      <c r="AT209" s="20"/>
      <c r="AU209" s="21"/>
      <c r="AV209" s="21"/>
      <c r="AW209" s="21"/>
      <c r="AX209" s="21"/>
      <c r="AY209" s="21"/>
      <c r="AZ209" s="21"/>
      <c r="BA209" s="21"/>
      <c r="BB209" s="21"/>
      <c r="BC209" s="195"/>
      <c r="BD209" s="21"/>
      <c r="BE209" s="21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2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195"/>
      <c r="AL210" s="20"/>
      <c r="AM210" s="20"/>
      <c r="AN210" s="21"/>
      <c r="AO210" s="21"/>
      <c r="AP210" s="21"/>
      <c r="AQ210" s="21"/>
      <c r="AR210" s="21"/>
      <c r="AS210" s="195"/>
      <c r="AT210" s="20"/>
      <c r="AU210" s="21"/>
      <c r="AV210" s="21"/>
      <c r="AW210" s="21"/>
      <c r="AX210" s="21"/>
      <c r="AY210" s="21"/>
      <c r="AZ210" s="21"/>
      <c r="BA210" s="21"/>
      <c r="BB210" s="21"/>
      <c r="BC210" s="195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2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195"/>
      <c r="AL211" s="20"/>
      <c r="AM211" s="20"/>
      <c r="AN211" s="21"/>
      <c r="AO211" s="21"/>
      <c r="AP211" s="21"/>
      <c r="AQ211" s="21"/>
      <c r="AR211" s="21"/>
      <c r="AS211" s="195"/>
      <c r="AT211" s="20"/>
      <c r="AU211" s="21"/>
      <c r="AV211" s="21"/>
      <c r="AW211" s="21"/>
      <c r="AX211" s="21"/>
      <c r="AY211" s="21"/>
      <c r="AZ211" s="21"/>
      <c r="BA211" s="21"/>
      <c r="BB211" s="21"/>
      <c r="BC211" s="195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2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195"/>
      <c r="AL212" s="20"/>
      <c r="AM212" s="20"/>
      <c r="AN212" s="21"/>
      <c r="AO212" s="21"/>
      <c r="AP212" s="21"/>
      <c r="AQ212" s="21"/>
      <c r="AR212" s="21"/>
      <c r="AS212" s="195"/>
      <c r="AT212" s="20"/>
      <c r="AU212" s="21"/>
      <c r="AV212" s="21"/>
      <c r="AW212" s="21"/>
      <c r="AX212" s="21"/>
      <c r="AY212" s="21"/>
      <c r="AZ212" s="21"/>
      <c r="BA212" s="21"/>
      <c r="BB212" s="21"/>
      <c r="BC212" s="195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2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195"/>
      <c r="AL213" s="20"/>
      <c r="AM213" s="20"/>
      <c r="AN213" s="21"/>
      <c r="AO213" s="21"/>
      <c r="AP213" s="21"/>
      <c r="AQ213" s="21"/>
      <c r="AR213" s="21"/>
      <c r="AS213" s="195"/>
      <c r="AT213" s="20"/>
      <c r="AU213" s="21"/>
      <c r="AV213" s="21"/>
      <c r="AW213" s="21"/>
      <c r="AX213" s="21"/>
      <c r="AY213" s="21"/>
      <c r="AZ213" s="21"/>
      <c r="BA213" s="21"/>
      <c r="BB213" s="21"/>
      <c r="BC213" s="195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409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5"/>
      <c r="AL214" s="20"/>
      <c r="AM214" s="20"/>
      <c r="AN214" s="21"/>
      <c r="AO214" s="21"/>
      <c r="AP214" s="21"/>
      <c r="AQ214" s="21"/>
      <c r="AR214" s="21"/>
      <c r="AS214" s="195"/>
      <c r="AT214" s="20"/>
      <c r="AU214" s="21"/>
      <c r="AV214" s="21"/>
      <c r="AW214" s="21"/>
      <c r="AX214" s="21"/>
      <c r="AY214" s="21"/>
      <c r="AZ214" s="21"/>
      <c r="BA214" s="21"/>
      <c r="BB214" s="21"/>
      <c r="BC214" s="195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237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5"/>
      <c r="BD215" s="21"/>
      <c r="BE215" s="20"/>
      <c r="BF215" s="20"/>
      <c r="BG215" s="20"/>
      <c r="BH215" s="23"/>
      <c r="BI215" s="20"/>
      <c r="BJ215" s="21"/>
      <c r="BK215" s="20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39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5"/>
      <c r="BD216" s="23"/>
      <c r="BE216" s="23"/>
      <c r="BF216" s="20"/>
      <c r="BG216" s="20"/>
      <c r="BH216" s="23"/>
      <c r="BI216" s="20"/>
      <c r="BJ216" s="21"/>
      <c r="BK216" s="20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237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3"/>
      <c r="O217" s="23"/>
      <c r="P217" s="23"/>
      <c r="Q217" s="23"/>
      <c r="R217" s="23"/>
      <c r="S217" s="23"/>
      <c r="T217" s="23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3"/>
      <c r="AI217" s="23"/>
      <c r="AJ217" s="21"/>
      <c r="AK217" s="195"/>
      <c r="AL217" s="23"/>
      <c r="AM217" s="23"/>
      <c r="AN217" s="21"/>
      <c r="AO217" s="21"/>
      <c r="AP217" s="21"/>
      <c r="AQ217" s="21"/>
      <c r="AR217" s="21"/>
      <c r="AS217" s="195"/>
      <c r="AT217" s="23"/>
      <c r="AU217" s="21"/>
      <c r="AV217" s="21"/>
      <c r="AW217" s="21"/>
      <c r="AX217" s="21"/>
      <c r="AY217" s="21"/>
      <c r="AZ217" s="21"/>
      <c r="BA217" s="21"/>
      <c r="BB217" s="21"/>
      <c r="BC217" s="195"/>
      <c r="BD217" s="23"/>
      <c r="BE217" s="20"/>
      <c r="BF217" s="21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22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5"/>
      <c r="BD218" s="23"/>
      <c r="BE218" s="23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2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5"/>
      <c r="BD219" s="23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22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5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5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22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5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5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5"/>
      <c r="BD223" s="21"/>
      <c r="BE223" s="21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55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5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25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0"/>
      <c r="O225" s="20"/>
      <c r="P225" s="21"/>
      <c r="Q225" s="21"/>
      <c r="R225" s="21"/>
      <c r="S225" s="21"/>
      <c r="T225" s="20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0"/>
      <c r="BB225" s="21"/>
      <c r="BC225" s="195"/>
      <c r="BD225" s="2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62.7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195"/>
      <c r="BD226" s="23"/>
      <c r="BE226" s="23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62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5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294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195"/>
      <c r="AL228" s="23"/>
      <c r="AM228" s="23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5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42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0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5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42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5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87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0"/>
      <c r="AP231" s="23"/>
      <c r="AQ231" s="20"/>
      <c r="AR231" s="21"/>
      <c r="AS231" s="21"/>
      <c r="AT231" s="21"/>
      <c r="AU231" s="21"/>
      <c r="AV231" s="21"/>
      <c r="AW231" s="21"/>
      <c r="AX231" s="21"/>
      <c r="AY231" s="21"/>
      <c r="AZ231" s="21"/>
      <c r="BA231" s="20"/>
      <c r="BB231" s="23"/>
      <c r="BC231" s="20"/>
      <c r="BD231" s="23"/>
      <c r="BE231" s="20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87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0"/>
      <c r="BC232" s="195"/>
      <c r="BD232" s="182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87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0"/>
      <c r="O233" s="20"/>
      <c r="P233" s="20"/>
      <c r="Q233" s="20"/>
      <c r="R233" s="20"/>
      <c r="S233" s="20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0"/>
      <c r="BB233" s="20"/>
      <c r="BC233" s="195"/>
      <c r="BD233" s="182"/>
      <c r="BE233" s="20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87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0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195"/>
      <c r="BD234" s="23"/>
      <c r="BE234" s="23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87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195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5"/>
      <c r="BD235" s="195"/>
      <c r="BE235" s="20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349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5"/>
      <c r="BD236" s="195"/>
      <c r="BE236" s="20"/>
      <c r="BF236" s="20"/>
      <c r="BG236" s="20"/>
      <c r="BH236" s="23"/>
      <c r="BI236" s="23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67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181"/>
      <c r="AL237" s="21"/>
      <c r="AM237" s="21"/>
      <c r="AN237" s="21"/>
      <c r="AO237" s="21"/>
      <c r="AP237" s="21"/>
      <c r="AQ237" s="21"/>
      <c r="AR237" s="21"/>
      <c r="AS237" s="18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5"/>
      <c r="BD237" s="195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0"/>
      <c r="AJ238" s="21"/>
      <c r="AK238" s="195"/>
      <c r="AL238" s="23"/>
      <c r="AM238" s="20"/>
      <c r="AN238" s="23"/>
      <c r="AO238" s="20"/>
      <c r="AP238" s="21"/>
      <c r="AQ238" s="21"/>
      <c r="AR238" s="21"/>
      <c r="AS238" s="195"/>
      <c r="AT238" s="23"/>
      <c r="AU238" s="21"/>
      <c r="AV238" s="21"/>
      <c r="AW238" s="21"/>
      <c r="AX238" s="21"/>
      <c r="AY238" s="21"/>
      <c r="AZ238" s="21"/>
      <c r="BA238" s="21"/>
      <c r="BB238" s="21"/>
      <c r="BC238" s="195"/>
      <c r="BD238" s="23"/>
      <c r="BE238" s="20"/>
      <c r="BF238" s="23"/>
      <c r="BG238" s="20"/>
      <c r="BH238" s="23"/>
      <c r="BI238" s="20"/>
      <c r="BJ238" s="23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0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0"/>
      <c r="AJ239" s="21"/>
      <c r="AK239" s="195"/>
      <c r="AL239" s="20"/>
      <c r="AM239" s="20"/>
      <c r="AN239" s="21"/>
      <c r="AO239" s="21"/>
      <c r="AP239" s="21"/>
      <c r="AQ239" s="21"/>
      <c r="AR239" s="21"/>
      <c r="AS239" s="195"/>
      <c r="AT239" s="20"/>
      <c r="AU239" s="21"/>
      <c r="AV239" s="21"/>
      <c r="AW239" s="21"/>
      <c r="AX239" s="21"/>
      <c r="AY239" s="21"/>
      <c r="AZ239" s="21"/>
      <c r="BA239" s="21"/>
      <c r="BB239" s="21"/>
      <c r="BC239" s="195"/>
      <c r="BD239" s="23"/>
      <c r="BE239" s="20"/>
      <c r="BF239" s="23"/>
      <c r="BG239" s="20"/>
      <c r="BH239" s="23"/>
      <c r="BI239" s="20"/>
      <c r="BJ239" s="23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3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195"/>
      <c r="AL240" s="20"/>
      <c r="AM240" s="20"/>
      <c r="AN240" s="21"/>
      <c r="AO240" s="21"/>
      <c r="AP240" s="21"/>
      <c r="AQ240" s="21"/>
      <c r="AR240" s="21"/>
      <c r="AS240" s="195"/>
      <c r="AT240" s="20"/>
      <c r="AU240" s="21"/>
      <c r="AV240" s="21"/>
      <c r="AW240" s="21"/>
      <c r="AX240" s="21"/>
      <c r="AY240" s="21"/>
      <c r="AZ240" s="21"/>
      <c r="BA240" s="21"/>
      <c r="BB240" s="21"/>
      <c r="BC240" s="195"/>
      <c r="BD240" s="23"/>
      <c r="BE240" s="20"/>
      <c r="BF240" s="23"/>
      <c r="BG240" s="20"/>
      <c r="BH240" s="23"/>
      <c r="BI240" s="20"/>
      <c r="BJ240" s="23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34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0"/>
      <c r="O241" s="20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0"/>
      <c r="AJ241" s="21"/>
      <c r="AK241" s="195"/>
      <c r="AL241" s="20"/>
      <c r="AM241" s="20"/>
      <c r="AN241" s="21"/>
      <c r="AO241" s="21"/>
      <c r="AP241" s="21"/>
      <c r="AQ241" s="21"/>
      <c r="AR241" s="21"/>
      <c r="AS241" s="195"/>
      <c r="AT241" s="20"/>
      <c r="AU241" s="21"/>
      <c r="AV241" s="21"/>
      <c r="AW241" s="21"/>
      <c r="AX241" s="21"/>
      <c r="AY241" s="21"/>
      <c r="AZ241" s="21"/>
      <c r="BA241" s="21"/>
      <c r="BB241" s="21"/>
      <c r="BC241" s="195"/>
      <c r="BD241" s="23"/>
      <c r="BE241" s="20"/>
      <c r="BF241" s="23"/>
      <c r="BG241" s="20"/>
      <c r="BH241" s="23"/>
      <c r="BI241" s="20"/>
      <c r="BJ241" s="23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0"/>
      <c r="P242" s="20"/>
      <c r="Q242" s="20"/>
      <c r="R242" s="20"/>
      <c r="S242" s="20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0"/>
      <c r="AJ242" s="21"/>
      <c r="AK242" s="195"/>
      <c r="AL242" s="20"/>
      <c r="AM242" s="20"/>
      <c r="AN242" s="21"/>
      <c r="AO242" s="21"/>
      <c r="AP242" s="21"/>
      <c r="AQ242" s="21"/>
      <c r="AR242" s="21"/>
      <c r="AS242" s="195"/>
      <c r="AT242" s="20"/>
      <c r="AU242" s="21"/>
      <c r="AV242" s="21"/>
      <c r="AW242" s="21"/>
      <c r="AX242" s="21"/>
      <c r="AY242" s="21"/>
      <c r="AZ242" s="21"/>
      <c r="BA242" s="21"/>
      <c r="BB242" s="21"/>
      <c r="BC242" s="195"/>
      <c r="BD242" s="23"/>
      <c r="BE242" s="20"/>
      <c r="BF242" s="23"/>
      <c r="BG242" s="20"/>
      <c r="BH242" s="23"/>
      <c r="BI242" s="20"/>
      <c r="BJ242" s="23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34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0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0"/>
      <c r="AJ243" s="21"/>
      <c r="AK243" s="195"/>
      <c r="AL243" s="20"/>
      <c r="AM243" s="20"/>
      <c r="AN243" s="21"/>
      <c r="AO243" s="21"/>
      <c r="AP243" s="21"/>
      <c r="AQ243" s="21"/>
      <c r="AR243" s="21"/>
      <c r="AS243" s="195"/>
      <c r="AT243" s="20"/>
      <c r="AU243" s="21"/>
      <c r="AV243" s="21"/>
      <c r="AW243" s="21"/>
      <c r="AX243" s="21"/>
      <c r="AY243" s="21"/>
      <c r="AZ243" s="21"/>
      <c r="BA243" s="21"/>
      <c r="BB243" s="21"/>
      <c r="BC243" s="195"/>
      <c r="BD243" s="23"/>
      <c r="BE243" s="20"/>
      <c r="BF243" s="23"/>
      <c r="BG243" s="20"/>
      <c r="BH243" s="23"/>
      <c r="BI243" s="20"/>
      <c r="BJ243" s="23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409.6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195"/>
      <c r="AL244" s="23"/>
      <c r="AM244" s="23"/>
      <c r="AN244" s="21"/>
      <c r="AO244" s="21"/>
      <c r="AP244" s="21"/>
      <c r="AQ244" s="21"/>
      <c r="AR244" s="21"/>
      <c r="AS244" s="195"/>
      <c r="AT244" s="23"/>
      <c r="AU244" s="21"/>
      <c r="AV244" s="21"/>
      <c r="AW244" s="21"/>
      <c r="AX244" s="21"/>
      <c r="AY244" s="21"/>
      <c r="AZ244" s="21"/>
      <c r="BA244" s="21"/>
      <c r="BB244" s="21"/>
      <c r="BC244" s="195"/>
      <c r="BD244" s="23"/>
      <c r="BE244" s="23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34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5"/>
      <c r="BD245" s="195"/>
      <c r="BE245" s="20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5"/>
      <c r="BD246" s="195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0"/>
      <c r="P247" s="20"/>
      <c r="Q247" s="20"/>
      <c r="R247" s="20"/>
      <c r="S247" s="20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5"/>
      <c r="BD247" s="195"/>
      <c r="BE247" s="20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5"/>
      <c r="BD248" s="195"/>
      <c r="BE248" s="20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409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0"/>
      <c r="AJ249" s="23"/>
      <c r="AK249" s="20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5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3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0"/>
      <c r="O250" s="20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5"/>
      <c r="BD250" s="195"/>
      <c r="BE250" s="20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3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5"/>
      <c r="BD251" s="195"/>
      <c r="BE251" s="20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409.6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5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6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5"/>
      <c r="BD253" s="195"/>
      <c r="BE253" s="20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5"/>
      <c r="BD254" s="195"/>
      <c r="BE254" s="20"/>
      <c r="BF254" s="20"/>
      <c r="BG254" s="20"/>
      <c r="BH254" s="23"/>
      <c r="BI254" s="20"/>
      <c r="BJ254" s="23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6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0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5"/>
      <c r="BD255" s="195"/>
      <c r="BE255" s="20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5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54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5"/>
      <c r="BD257" s="195"/>
      <c r="BE257" s="20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86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5"/>
      <c r="BD258" s="195"/>
      <c r="BE258" s="20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7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5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7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5"/>
      <c r="BD260" s="182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24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83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4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0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5"/>
      <c r="BD262" s="182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23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5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23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1"/>
      <c r="R264" s="20"/>
      <c r="S264" s="21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0"/>
      <c r="AP264" s="20"/>
      <c r="AQ264" s="20"/>
      <c r="AR264" s="21"/>
      <c r="AS264" s="21"/>
      <c r="AT264" s="21"/>
      <c r="AU264" s="21"/>
      <c r="AV264" s="21"/>
      <c r="AW264" s="21"/>
      <c r="AX264" s="21"/>
      <c r="AY264" s="21"/>
      <c r="AZ264" s="21"/>
      <c r="BA264" s="20"/>
      <c r="BB264" s="20"/>
      <c r="BC264" s="20"/>
      <c r="BD264" s="195"/>
      <c r="BE264" s="20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59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0"/>
      <c r="O265" s="20"/>
      <c r="P265" s="20"/>
      <c r="Q265" s="21"/>
      <c r="R265" s="20"/>
      <c r="S265" s="21"/>
      <c r="T265" s="20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5"/>
      <c r="BD265" s="195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59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5"/>
      <c r="BD266" s="195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408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0"/>
      <c r="AI267" s="20"/>
      <c r="AJ267" s="21"/>
      <c r="AK267" s="195"/>
      <c r="AL267" s="21"/>
      <c r="AM267" s="20"/>
      <c r="AN267" s="21"/>
      <c r="AO267" s="20"/>
      <c r="AP267" s="21"/>
      <c r="AQ267" s="21"/>
      <c r="AR267" s="21"/>
      <c r="AS267" s="195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5"/>
      <c r="BD267" s="21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3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1"/>
      <c r="Q268" s="21"/>
      <c r="R268" s="21"/>
      <c r="S268" s="21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18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5"/>
      <c r="BD268" s="195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8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18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5"/>
      <c r="BD269" s="195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8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18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5"/>
      <c r="BD270" s="195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8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5"/>
      <c r="BD271" s="195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38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5"/>
      <c r="BD272" s="195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282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1"/>
      <c r="AI273" s="20"/>
      <c r="AJ273" s="21"/>
      <c r="AK273" s="195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0"/>
      <c r="BB273" s="20"/>
      <c r="BC273" s="20"/>
      <c r="BD273" s="23"/>
      <c r="BE273" s="23"/>
      <c r="BF273" s="20"/>
      <c r="BG273" s="20"/>
      <c r="BH273" s="21"/>
      <c r="BI273" s="20"/>
      <c r="BJ273" s="23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3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5"/>
      <c r="BD274" s="23"/>
      <c r="BE274" s="23"/>
      <c r="BF274" s="20"/>
      <c r="BG274" s="20"/>
      <c r="BH274" s="23"/>
      <c r="BI274" s="20"/>
      <c r="BJ274" s="23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2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5"/>
      <c r="BD275" s="23"/>
      <c r="BE275" s="23"/>
      <c r="BF275" s="20"/>
      <c r="BG275" s="20"/>
      <c r="BH275" s="23"/>
      <c r="BI275" s="20"/>
      <c r="BJ275" s="23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2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194"/>
      <c r="M276" s="20"/>
      <c r="N276" s="20"/>
      <c r="O276" s="20"/>
      <c r="P276" s="20"/>
      <c r="Q276" s="20"/>
      <c r="R276" s="20"/>
      <c r="S276" s="20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5"/>
      <c r="BD276" s="23"/>
      <c r="BE276" s="23"/>
      <c r="BF276" s="20"/>
      <c r="BG276" s="20"/>
      <c r="BH276" s="23"/>
      <c r="BI276" s="20"/>
      <c r="BJ276" s="23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2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5"/>
      <c r="BD277" s="23"/>
      <c r="BE277" s="23"/>
      <c r="BF277" s="20"/>
      <c r="BG277" s="20"/>
      <c r="BH277" s="23"/>
      <c r="BI277" s="20"/>
      <c r="BJ277" s="23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84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5"/>
      <c r="BD278" s="21"/>
      <c r="BE278" s="21"/>
      <c r="BF278" s="20"/>
      <c r="BG278" s="20"/>
      <c r="BH278" s="23"/>
      <c r="BI278" s="20"/>
      <c r="BJ278" s="23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8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5"/>
      <c r="BD279" s="23"/>
      <c r="BE279" s="23"/>
      <c r="BF279" s="20"/>
      <c r="BG279" s="20"/>
      <c r="BH279" s="23"/>
      <c r="BI279" s="20"/>
      <c r="BJ279" s="23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5"/>
      <c r="BD280" s="23"/>
      <c r="BE280" s="23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204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0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5"/>
      <c r="BD281" s="20"/>
      <c r="BE281" s="20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201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181"/>
      <c r="AL282" s="21"/>
      <c r="AM282" s="21"/>
      <c r="AN282" s="21"/>
      <c r="AO282" s="21"/>
      <c r="AP282" s="21"/>
      <c r="AQ282" s="21"/>
      <c r="AR282" s="21"/>
      <c r="AS282" s="181"/>
      <c r="AT282" s="21"/>
      <c r="AU282" s="181"/>
      <c r="AV282" s="21"/>
      <c r="AW282" s="21"/>
      <c r="AX282" s="21"/>
      <c r="AY282" s="21"/>
      <c r="AZ282" s="21"/>
      <c r="BA282" s="21"/>
      <c r="BB282" s="21"/>
      <c r="BC282" s="195"/>
      <c r="BD282" s="23"/>
      <c r="BE282" s="23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1"/>
      <c r="AI283" s="21"/>
      <c r="AJ283" s="21"/>
      <c r="AK283" s="195"/>
      <c r="AL283" s="21"/>
      <c r="AM283" s="20"/>
      <c r="AN283" s="21"/>
      <c r="AO283" s="21"/>
      <c r="AP283" s="21"/>
      <c r="AQ283" s="21"/>
      <c r="AR283" s="21"/>
      <c r="AS283" s="195"/>
      <c r="AT283" s="21"/>
      <c r="AU283" s="181"/>
      <c r="AV283" s="21"/>
      <c r="AW283" s="21"/>
      <c r="AX283" s="21"/>
      <c r="AY283" s="21"/>
      <c r="AZ283" s="21"/>
      <c r="BA283" s="21"/>
      <c r="BB283" s="21"/>
      <c r="BC283" s="195"/>
      <c r="BD283" s="21"/>
      <c r="BE283" s="21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181"/>
      <c r="AL284" s="21"/>
      <c r="AM284" s="21"/>
      <c r="AN284" s="21"/>
      <c r="AO284" s="21"/>
      <c r="AP284" s="21"/>
      <c r="AQ284" s="21"/>
      <c r="AR284" s="21"/>
      <c r="AS284" s="181"/>
      <c r="AT284" s="21"/>
      <c r="AU284" s="181"/>
      <c r="AV284" s="21"/>
      <c r="AW284" s="21"/>
      <c r="AX284" s="21"/>
      <c r="AY284" s="21"/>
      <c r="AZ284" s="21"/>
      <c r="BA284" s="21"/>
      <c r="BB284" s="21"/>
      <c r="BC284" s="195"/>
      <c r="BD284" s="182"/>
      <c r="BE284" s="23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181"/>
      <c r="AL285" s="21"/>
      <c r="AM285" s="21"/>
      <c r="AN285" s="21"/>
      <c r="AO285" s="21"/>
      <c r="AP285" s="21"/>
      <c r="AQ285" s="21"/>
      <c r="AR285" s="21"/>
      <c r="AS285" s="181"/>
      <c r="AT285" s="21"/>
      <c r="AU285" s="181"/>
      <c r="AV285" s="21"/>
      <c r="AW285" s="21"/>
      <c r="AX285" s="21"/>
      <c r="AY285" s="21"/>
      <c r="AZ285" s="21"/>
      <c r="BA285" s="21"/>
      <c r="BB285" s="21"/>
      <c r="BC285" s="195"/>
      <c r="BD285" s="182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181"/>
      <c r="AL286" s="21"/>
      <c r="AM286" s="21"/>
      <c r="AN286" s="21"/>
      <c r="AO286" s="21"/>
      <c r="AP286" s="21"/>
      <c r="AQ286" s="21"/>
      <c r="AR286" s="21"/>
      <c r="AS286" s="181"/>
      <c r="AT286" s="21"/>
      <c r="AU286" s="181"/>
      <c r="AV286" s="21"/>
      <c r="AW286" s="21"/>
      <c r="AX286" s="21"/>
      <c r="AY286" s="21"/>
      <c r="AZ286" s="21"/>
      <c r="BA286" s="21"/>
      <c r="BB286" s="21"/>
      <c r="BC286" s="195"/>
      <c r="BD286" s="182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181"/>
      <c r="AT287" s="21"/>
      <c r="AU287" s="181"/>
      <c r="AV287" s="21"/>
      <c r="AW287" s="21"/>
      <c r="AX287" s="21"/>
      <c r="AY287" s="21"/>
      <c r="AZ287" s="21"/>
      <c r="BA287" s="21"/>
      <c r="BB287" s="21"/>
      <c r="BC287" s="195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2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181"/>
      <c r="AT288" s="21"/>
      <c r="AU288" s="181"/>
      <c r="AV288" s="21"/>
      <c r="AW288" s="21"/>
      <c r="AX288" s="21"/>
      <c r="AY288" s="21"/>
      <c r="AZ288" s="21"/>
      <c r="BA288" s="21"/>
      <c r="BB288" s="21"/>
      <c r="BC288" s="195"/>
      <c r="BD288" s="182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409.6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0"/>
      <c r="AH289" s="21"/>
      <c r="AI289" s="21"/>
      <c r="AJ289" s="21"/>
      <c r="AK289" s="195"/>
      <c r="AL289" s="21"/>
      <c r="AM289" s="21"/>
      <c r="AN289" s="21"/>
      <c r="AO289" s="21"/>
      <c r="AP289" s="21"/>
      <c r="AQ289" s="21"/>
      <c r="AR289" s="21"/>
      <c r="AS289" s="195"/>
      <c r="AT289" s="21"/>
      <c r="AU289" s="195"/>
      <c r="AV289" s="23"/>
      <c r="AW289" s="21"/>
      <c r="AX289" s="21"/>
      <c r="AY289" s="21"/>
      <c r="AZ289" s="21"/>
      <c r="BA289" s="21"/>
      <c r="BB289" s="21"/>
      <c r="BC289" s="195"/>
      <c r="BD289" s="21"/>
      <c r="BE289" s="21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152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3"/>
      <c r="AI290" s="20"/>
      <c r="AJ290" s="21"/>
      <c r="AK290" s="195"/>
      <c r="AL290" s="23"/>
      <c r="AM290" s="20"/>
      <c r="AN290" s="21"/>
      <c r="AO290" s="21"/>
      <c r="AP290" s="21"/>
      <c r="AQ290" s="21"/>
      <c r="AR290" s="21"/>
      <c r="AS290" s="195"/>
      <c r="AT290" s="23"/>
      <c r="AU290" s="195"/>
      <c r="AV290" s="23"/>
      <c r="AW290" s="21"/>
      <c r="AX290" s="21"/>
      <c r="AY290" s="21"/>
      <c r="AZ290" s="21"/>
      <c r="BA290" s="21"/>
      <c r="BB290" s="21"/>
      <c r="BC290" s="195"/>
      <c r="BD290" s="2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3"/>
      <c r="AI291" s="20"/>
      <c r="AJ291" s="21"/>
      <c r="AK291" s="195"/>
      <c r="AL291" s="23"/>
      <c r="AM291" s="20"/>
      <c r="AN291" s="21"/>
      <c r="AO291" s="21"/>
      <c r="AP291" s="21"/>
      <c r="AQ291" s="21"/>
      <c r="AR291" s="21"/>
      <c r="AS291" s="195"/>
      <c r="AT291" s="23"/>
      <c r="AU291" s="195"/>
      <c r="AV291" s="23"/>
      <c r="AW291" s="21"/>
      <c r="AX291" s="21"/>
      <c r="AY291" s="21"/>
      <c r="AZ291" s="21"/>
      <c r="BA291" s="21"/>
      <c r="BB291" s="21"/>
      <c r="BC291" s="195"/>
      <c r="BD291" s="2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3"/>
      <c r="AI292" s="20"/>
      <c r="AJ292" s="21"/>
      <c r="AK292" s="195"/>
      <c r="AL292" s="23"/>
      <c r="AM292" s="20"/>
      <c r="AN292" s="21"/>
      <c r="AO292" s="21"/>
      <c r="AP292" s="21"/>
      <c r="AQ292" s="21"/>
      <c r="AR292" s="21"/>
      <c r="AS292" s="195"/>
      <c r="AT292" s="23"/>
      <c r="AU292" s="195"/>
      <c r="AV292" s="23"/>
      <c r="AW292" s="21"/>
      <c r="AX292" s="21"/>
      <c r="AY292" s="21"/>
      <c r="AZ292" s="21"/>
      <c r="BA292" s="21"/>
      <c r="BB292" s="21"/>
      <c r="BC292" s="195"/>
      <c r="BD292" s="2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0"/>
      <c r="AJ293" s="21"/>
      <c r="AK293" s="195"/>
      <c r="AL293" s="23"/>
      <c r="AM293" s="20"/>
      <c r="AN293" s="21"/>
      <c r="AO293" s="21"/>
      <c r="AP293" s="21"/>
      <c r="AQ293" s="21"/>
      <c r="AR293" s="21"/>
      <c r="AS293" s="195"/>
      <c r="AT293" s="23"/>
      <c r="AU293" s="195"/>
      <c r="AV293" s="23"/>
      <c r="AW293" s="21"/>
      <c r="AX293" s="21"/>
      <c r="AY293" s="21"/>
      <c r="AZ293" s="21"/>
      <c r="BA293" s="21"/>
      <c r="BB293" s="21"/>
      <c r="BC293" s="195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349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0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3"/>
      <c r="AJ294" s="21"/>
      <c r="AK294" s="195"/>
      <c r="AL294" s="20"/>
      <c r="AM294" s="20"/>
      <c r="AN294" s="21"/>
      <c r="AO294" s="21"/>
      <c r="AP294" s="21"/>
      <c r="AQ294" s="21"/>
      <c r="AR294" s="21"/>
      <c r="AS294" s="195"/>
      <c r="AT294" s="23"/>
      <c r="AU294" s="195"/>
      <c r="AV294" s="20"/>
      <c r="AW294" s="21"/>
      <c r="AX294" s="21"/>
      <c r="AY294" s="21"/>
      <c r="AZ294" s="21"/>
      <c r="BA294" s="21"/>
      <c r="BB294" s="21"/>
      <c r="BC294" s="195"/>
      <c r="BD294" s="2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237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3"/>
      <c r="Q295" s="23"/>
      <c r="R295" s="20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5"/>
      <c r="BD295" s="182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0"/>
      <c r="BB296" s="20"/>
      <c r="BC296" s="195"/>
      <c r="BD296" s="23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80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5"/>
      <c r="BD297" s="21"/>
      <c r="BE297" s="21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80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5"/>
      <c r="BD298" s="182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80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5"/>
      <c r="BD299" s="21"/>
      <c r="BE299" s="20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80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5"/>
      <c r="BD300" s="182"/>
      <c r="BE300" s="23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40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5"/>
      <c r="BD301" s="21"/>
      <c r="BE301" s="21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44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5"/>
      <c r="BD302" s="182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336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0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5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0"/>
      <c r="BB304" s="20"/>
      <c r="BC304" s="20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2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5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22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5"/>
      <c r="BD306" s="21"/>
      <c r="BE306" s="21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5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181"/>
      <c r="AL307" s="21"/>
      <c r="AM307" s="21"/>
      <c r="AN307" s="21"/>
      <c r="AO307" s="21"/>
      <c r="AP307" s="21"/>
      <c r="AQ307" s="21"/>
      <c r="AR307" s="21"/>
      <c r="AS307" s="18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5"/>
      <c r="BD307" s="182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249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0"/>
      <c r="AH308" s="23"/>
      <c r="AI308" s="23"/>
      <c r="AJ308" s="21"/>
      <c r="AK308" s="195"/>
      <c r="AL308" s="23"/>
      <c r="AM308" s="20"/>
      <c r="AN308" s="21"/>
      <c r="AO308" s="21"/>
      <c r="AP308" s="21"/>
      <c r="AQ308" s="21"/>
      <c r="AR308" s="21"/>
      <c r="AS308" s="195"/>
      <c r="AT308" s="23"/>
      <c r="AU308" s="21"/>
      <c r="AV308" s="21"/>
      <c r="AW308" s="21"/>
      <c r="AX308" s="21"/>
      <c r="AY308" s="21"/>
      <c r="AZ308" s="21"/>
      <c r="BA308" s="21"/>
      <c r="BB308" s="21"/>
      <c r="BC308" s="195"/>
      <c r="BD308" s="21"/>
      <c r="BE308" s="21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49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3"/>
      <c r="AI309" s="23"/>
      <c r="AJ309" s="21"/>
      <c r="AK309" s="195"/>
      <c r="AL309" s="23"/>
      <c r="AM309" s="20"/>
      <c r="AN309" s="21"/>
      <c r="AO309" s="21"/>
      <c r="AP309" s="21"/>
      <c r="AQ309" s="21"/>
      <c r="AR309" s="21"/>
      <c r="AS309" s="195"/>
      <c r="AT309" s="23"/>
      <c r="AU309" s="21"/>
      <c r="AV309" s="21"/>
      <c r="AW309" s="21"/>
      <c r="AX309" s="21"/>
      <c r="AY309" s="21"/>
      <c r="AZ309" s="21"/>
      <c r="BA309" s="21"/>
      <c r="BB309" s="21"/>
      <c r="BC309" s="195"/>
      <c r="BD309" s="182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234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5"/>
      <c r="BD310" s="21"/>
      <c r="BE310" s="21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4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5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409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5"/>
      <c r="BD312" s="21"/>
      <c r="BE312" s="21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5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5"/>
      <c r="BD313" s="182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5"/>
      <c r="BD314" s="21"/>
      <c r="BE314" s="21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44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5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41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5"/>
      <c r="BD316" s="21"/>
      <c r="BE316" s="20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41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5"/>
      <c r="BD317" s="182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201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0"/>
      <c r="BB318" s="20"/>
      <c r="BC318" s="195"/>
      <c r="BD318" s="21"/>
      <c r="BE318" s="21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24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5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2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5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5"/>
      <c r="BD321" s="21"/>
      <c r="BE321" s="21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5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5"/>
      <c r="BD323" s="21"/>
      <c r="BE323" s="21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5"/>
      <c r="BD324" s="182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37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5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74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5"/>
      <c r="BD326" s="182"/>
      <c r="BE326" s="20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"/>
      <c r="BB327" s="20"/>
      <c r="BC327" s="195"/>
      <c r="BD327" s="21"/>
      <c r="BE327" s="21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95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5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249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5"/>
      <c r="BD330" s="23"/>
      <c r="BE330" s="23"/>
      <c r="BF330" s="20"/>
      <c r="BG330" s="20"/>
      <c r="BH330" s="23"/>
      <c r="BI330" s="20"/>
      <c r="BJ330" s="23"/>
      <c r="BK330" s="20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27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0"/>
      <c r="AP331" s="23"/>
      <c r="AQ331" s="20"/>
      <c r="AR331" s="21"/>
      <c r="AS331" s="21"/>
      <c r="AT331" s="21"/>
      <c r="AU331" s="21"/>
      <c r="AV331" s="21"/>
      <c r="AW331" s="21"/>
      <c r="AX331" s="21"/>
      <c r="AY331" s="21"/>
      <c r="AZ331" s="21"/>
      <c r="BA331" s="20"/>
      <c r="BB331" s="21"/>
      <c r="BC331" s="195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50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0"/>
      <c r="Q332" s="20"/>
      <c r="R332" s="20"/>
      <c r="S332" s="20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0"/>
      <c r="AP332" s="23"/>
      <c r="AQ332" s="20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0"/>
      <c r="BC332" s="195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42.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0"/>
      <c r="AP333" s="23"/>
      <c r="AQ333" s="20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"/>
      <c r="BB333" s="20"/>
      <c r="BC333" s="195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195"/>
      <c r="AT334" s="20"/>
      <c r="AU334" s="21"/>
      <c r="AV334" s="21"/>
      <c r="AW334" s="21"/>
      <c r="AX334" s="21"/>
      <c r="AY334" s="21"/>
      <c r="AZ334" s="21"/>
      <c r="BA334" s="21"/>
      <c r="BB334" s="21"/>
      <c r="BC334" s="195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7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5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8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5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409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5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6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5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409.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5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52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5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09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5"/>
      <c r="BD341" s="21"/>
      <c r="BE341" s="21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09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181"/>
      <c r="AL342" s="21"/>
      <c r="AM342" s="21"/>
      <c r="AN342" s="21"/>
      <c r="AO342" s="21"/>
      <c r="AP342" s="21"/>
      <c r="AQ342" s="21"/>
      <c r="AR342" s="21"/>
      <c r="AS342" s="18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5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89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3"/>
      <c r="AJ343" s="21"/>
      <c r="AK343" s="195"/>
      <c r="AL343" s="20"/>
      <c r="AM343" s="20"/>
      <c r="AN343" s="21"/>
      <c r="AO343" s="21"/>
      <c r="AP343" s="21"/>
      <c r="AQ343" s="21"/>
      <c r="AR343" s="21"/>
      <c r="AS343" s="195"/>
      <c r="AT343" s="23"/>
      <c r="AU343" s="21"/>
      <c r="AV343" s="21"/>
      <c r="AW343" s="21"/>
      <c r="AX343" s="21"/>
      <c r="AY343" s="21"/>
      <c r="AZ343" s="21"/>
      <c r="BA343" s="21"/>
      <c r="BB343" s="21"/>
      <c r="BC343" s="195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89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3"/>
      <c r="AI344" s="23"/>
      <c r="AJ344" s="21"/>
      <c r="AK344" s="195"/>
      <c r="AL344" s="20"/>
      <c r="AM344" s="20"/>
      <c r="AN344" s="21"/>
      <c r="AO344" s="21"/>
      <c r="AP344" s="21"/>
      <c r="AQ344" s="21"/>
      <c r="AR344" s="21"/>
      <c r="AS344" s="195"/>
      <c r="AT344" s="23"/>
      <c r="AU344" s="21"/>
      <c r="AV344" s="21"/>
      <c r="AW344" s="21"/>
      <c r="AX344" s="21"/>
      <c r="AY344" s="21"/>
      <c r="AZ344" s="21"/>
      <c r="BA344" s="21"/>
      <c r="BB344" s="21"/>
      <c r="BC344" s="195"/>
      <c r="BD344" s="2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04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5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4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5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0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5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195"/>
      <c r="N348" s="20"/>
      <c r="O348" s="20"/>
      <c r="P348" s="20"/>
      <c r="Q348" s="20"/>
      <c r="R348" s="20"/>
      <c r="S348" s="20"/>
      <c r="T348" s="20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5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195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5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409.6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1"/>
      <c r="AI350" s="21"/>
      <c r="AJ350" s="21"/>
      <c r="AK350" s="195"/>
      <c r="AL350" s="21"/>
      <c r="AM350" s="21"/>
      <c r="AN350" s="21"/>
      <c r="AO350" s="21"/>
      <c r="AP350" s="21"/>
      <c r="AQ350" s="21"/>
      <c r="AR350" s="21"/>
      <c r="AS350" s="195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5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5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5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5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5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5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5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195"/>
      <c r="N357" s="20"/>
      <c r="O357" s="20"/>
      <c r="P357" s="20"/>
      <c r="Q357" s="20"/>
      <c r="R357" s="20"/>
      <c r="S357" s="20"/>
      <c r="T357" s="20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5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5"/>
      <c r="BD358" s="21"/>
      <c r="BE358" s="20"/>
      <c r="BF358" s="20"/>
      <c r="BG358" s="20"/>
      <c r="BH358" s="23"/>
      <c r="BI358" s="20"/>
      <c r="BJ358" s="21"/>
      <c r="BK358" s="21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5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0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5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409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0"/>
      <c r="AH361" s="21"/>
      <c r="AI361" s="21"/>
      <c r="AJ361" s="21"/>
      <c r="AK361" s="195"/>
      <c r="AL361" s="21"/>
      <c r="AM361" s="20"/>
      <c r="AN361" s="21"/>
      <c r="AO361" s="21"/>
      <c r="AP361" s="21"/>
      <c r="AQ361" s="21"/>
      <c r="AR361" s="21"/>
      <c r="AS361" s="195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5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5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5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5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5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195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5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195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5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195"/>
      <c r="AL368" s="21"/>
      <c r="AM368" s="20"/>
      <c r="AN368" s="21"/>
      <c r="AO368" s="21"/>
      <c r="AP368" s="21"/>
      <c r="AQ368" s="21"/>
      <c r="AR368" s="21"/>
      <c r="AS368" s="195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5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5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0"/>
      <c r="O370" s="20"/>
      <c r="P370" s="20"/>
      <c r="Q370" s="20"/>
      <c r="R370" s="20"/>
      <c r="S370" s="20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5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5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195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5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195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5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195"/>
      <c r="N374" s="20"/>
      <c r="O374" s="20"/>
      <c r="P374" s="20"/>
      <c r="Q374" s="20"/>
      <c r="R374" s="20"/>
      <c r="S374" s="20"/>
      <c r="T374" s="20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5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20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5"/>
      <c r="BD375" s="23"/>
      <c r="BE375" s="23"/>
      <c r="BF375" s="20"/>
      <c r="BG375" s="20"/>
      <c r="BH375" s="23"/>
      <c r="BI375" s="20"/>
      <c r="BJ375" s="23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6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5"/>
      <c r="BD376" s="2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5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5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14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5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409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0"/>
      <c r="AH379" s="23"/>
      <c r="AI379" s="20"/>
      <c r="AJ379" s="21"/>
      <c r="AK379" s="195"/>
      <c r="AL379" s="23"/>
      <c r="AM379" s="20"/>
      <c r="AN379" s="21"/>
      <c r="AO379" s="21"/>
      <c r="AP379" s="21"/>
      <c r="AQ379" s="21"/>
      <c r="AR379" s="21"/>
      <c r="AS379" s="195"/>
      <c r="AT379" s="23"/>
      <c r="AU379" s="21"/>
      <c r="AV379" s="21"/>
      <c r="AW379" s="21"/>
      <c r="AX379" s="21"/>
      <c r="AY379" s="21"/>
      <c r="AZ379" s="21"/>
      <c r="BA379" s="21"/>
      <c r="BB379" s="21"/>
      <c r="BC379" s="195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26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195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26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5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26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66"/>
      <c r="L382" s="66"/>
      <c r="M382" s="66"/>
      <c r="N382" s="28"/>
      <c r="O382" s="66"/>
      <c r="P382" s="66"/>
      <c r="Q382" s="66"/>
      <c r="R382" s="66"/>
      <c r="S382" s="66"/>
      <c r="T382" s="28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5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26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5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239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5"/>
      <c r="BD384" s="23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5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0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181"/>
      <c r="AL385" s="21"/>
      <c r="AM385" s="21"/>
      <c r="AN385" s="21"/>
      <c r="AO385" s="21"/>
      <c r="AP385" s="21"/>
      <c r="AQ385" s="21"/>
      <c r="AR385" s="21"/>
      <c r="AS385" s="18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5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19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3"/>
      <c r="AI386" s="23"/>
      <c r="AJ386" s="21"/>
      <c r="AK386" s="195"/>
      <c r="AL386" s="20"/>
      <c r="AM386" s="20"/>
      <c r="AN386" s="21"/>
      <c r="AO386" s="21"/>
      <c r="AP386" s="21"/>
      <c r="AQ386" s="21"/>
      <c r="AR386" s="21"/>
      <c r="AS386" s="195"/>
      <c r="AT386" s="23"/>
      <c r="AU386" s="21"/>
      <c r="AV386" s="21"/>
      <c r="AW386" s="21"/>
      <c r="AX386" s="21"/>
      <c r="AY386" s="21"/>
      <c r="AZ386" s="21"/>
      <c r="BA386" s="21"/>
      <c r="BB386" s="21"/>
      <c r="BC386" s="195"/>
      <c r="BD386" s="2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409.6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0"/>
      <c r="AH387" s="21"/>
      <c r="AI387" s="21"/>
      <c r="AJ387" s="21"/>
      <c r="AK387" s="195"/>
      <c r="AL387" s="21"/>
      <c r="AM387" s="21"/>
      <c r="AN387" s="21"/>
      <c r="AO387" s="21"/>
      <c r="AP387" s="21"/>
      <c r="AQ387" s="21"/>
      <c r="AR387" s="21"/>
      <c r="AS387" s="195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5"/>
      <c r="BD387" s="21"/>
      <c r="BE387" s="21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6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5"/>
      <c r="BD388" s="2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51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5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36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5"/>
      <c r="BD390" s="23"/>
      <c r="BE390" s="23"/>
      <c r="BF390" s="20"/>
      <c r="BG390" s="20"/>
      <c r="BH390" s="23"/>
      <c r="BI390" s="20"/>
      <c r="BJ390" s="23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4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5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211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3"/>
      <c r="O392" s="20"/>
      <c r="P392" s="23"/>
      <c r="Q392" s="23"/>
      <c r="R392" s="23"/>
      <c r="S392" s="23"/>
      <c r="T392" s="23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5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14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195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5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89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0"/>
      <c r="BB394" s="20"/>
      <c r="BC394" s="195"/>
      <c r="BD394" s="23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4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195"/>
      <c r="AT395" s="20"/>
      <c r="AU395" s="21"/>
      <c r="AV395" s="21"/>
      <c r="AW395" s="21"/>
      <c r="AX395" s="21"/>
      <c r="AY395" s="21"/>
      <c r="AZ395" s="21"/>
      <c r="BA395" s="21"/>
      <c r="BB395" s="21"/>
      <c r="BC395" s="195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4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195"/>
      <c r="AT396" s="20"/>
      <c r="AU396" s="21"/>
      <c r="AV396" s="21"/>
      <c r="AW396" s="21"/>
      <c r="AX396" s="21"/>
      <c r="AY396" s="21"/>
      <c r="AZ396" s="21"/>
      <c r="BA396" s="21"/>
      <c r="BB396" s="21"/>
      <c r="BC396" s="195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6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195"/>
      <c r="BD397" s="182"/>
      <c r="BE397" s="23"/>
      <c r="BF397" s="20"/>
      <c r="BG397" s="20"/>
      <c r="BH397" s="23"/>
      <c r="BI397" s="20"/>
      <c r="BJ397" s="21"/>
      <c r="BK397" s="20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4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195"/>
      <c r="AT398" s="20"/>
      <c r="AU398" s="21"/>
      <c r="AV398" s="21"/>
      <c r="AW398" s="21"/>
      <c r="AX398" s="21"/>
      <c r="AY398" s="21"/>
      <c r="AZ398" s="21"/>
      <c r="BA398" s="21"/>
      <c r="BB398" s="21"/>
      <c r="BC398" s="195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4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5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231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0"/>
      <c r="BB400" s="20"/>
      <c r="BC400" s="20"/>
      <c r="BD400" s="182"/>
      <c r="BE400" s="23"/>
      <c r="BF400" s="20"/>
      <c r="BG400" s="20"/>
      <c r="BH400" s="29"/>
      <c r="BI400" s="20"/>
      <c r="BJ400" s="29"/>
      <c r="BK400" s="20"/>
      <c r="BL400" s="20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23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195"/>
      <c r="BD401" s="182"/>
      <c r="BE401" s="23"/>
      <c r="BF401" s="20"/>
      <c r="BG401" s="20"/>
      <c r="BH401" s="29"/>
      <c r="BI401" s="20"/>
      <c r="BJ401" s="29"/>
      <c r="BK401" s="20"/>
      <c r="BL401" s="20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82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0"/>
      <c r="BB402" s="20"/>
      <c r="BC402" s="195"/>
      <c r="BD402" s="2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82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18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0"/>
      <c r="BB403" s="20"/>
      <c r="BC403" s="195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77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18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0"/>
      <c r="BB404" s="20"/>
      <c r="BC404" s="195"/>
      <c r="BD404" s="23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77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18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5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77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5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6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18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0"/>
      <c r="BB407" s="20"/>
      <c r="BC407" s="195"/>
      <c r="BD407" s="2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6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18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5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6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5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408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0"/>
      <c r="AH410" s="20"/>
      <c r="AI410" s="20"/>
      <c r="AJ410" s="21"/>
      <c r="AK410" s="195"/>
      <c r="AL410" s="20"/>
      <c r="AM410" s="20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5"/>
      <c r="BD410" s="23"/>
      <c r="BE410" s="20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38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81"/>
      <c r="AD411" s="21"/>
      <c r="AE411" s="21"/>
      <c r="AF411" s="21"/>
      <c r="AG411" s="20"/>
      <c r="AH411" s="20"/>
      <c r="AI411" s="20"/>
      <c r="AJ411" s="21"/>
      <c r="AK411" s="195"/>
      <c r="AL411" s="20"/>
      <c r="AM411" s="20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5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53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0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181"/>
      <c r="AD412" s="21"/>
      <c r="AE412" s="21"/>
      <c r="AF412" s="21"/>
      <c r="AG412" s="20"/>
      <c r="AH412" s="20"/>
      <c r="AI412" s="20"/>
      <c r="AJ412" s="21"/>
      <c r="AK412" s="195"/>
      <c r="AL412" s="20"/>
      <c r="AM412" s="20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5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195"/>
      <c r="N413" s="20"/>
      <c r="O413" s="20"/>
      <c r="P413" s="20"/>
      <c r="Q413" s="20"/>
      <c r="R413" s="20"/>
      <c r="S413" s="20"/>
      <c r="T413" s="20"/>
      <c r="U413" s="21"/>
      <c r="V413" s="21"/>
      <c r="W413" s="21"/>
      <c r="X413" s="21"/>
      <c r="Y413" s="21"/>
      <c r="Z413" s="21"/>
      <c r="AA413" s="21"/>
      <c r="AB413" s="21"/>
      <c r="AC413" s="181"/>
      <c r="AD413" s="21"/>
      <c r="AE413" s="21"/>
      <c r="AF413" s="21"/>
      <c r="AG413" s="21"/>
      <c r="AH413" s="21"/>
      <c r="AI413" s="21"/>
      <c r="AJ413" s="21"/>
      <c r="AK413" s="18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5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95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195"/>
      <c r="AD414" s="23"/>
      <c r="AE414" s="23"/>
      <c r="AF414" s="23"/>
      <c r="AG414" s="20"/>
      <c r="AH414" s="21"/>
      <c r="AI414" s="21"/>
      <c r="AJ414" s="21"/>
      <c r="AK414" s="195"/>
      <c r="AL414" s="20"/>
      <c r="AM414" s="20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5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8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0"/>
      <c r="BB415" s="20"/>
      <c r="BC415" s="195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59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5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59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5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41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5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408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195"/>
      <c r="AD419" s="23"/>
      <c r="AE419" s="23"/>
      <c r="AF419" s="23"/>
      <c r="AG419" s="23"/>
      <c r="AH419" s="21"/>
      <c r="AI419" s="21"/>
      <c r="AJ419" s="21"/>
      <c r="AK419" s="195"/>
      <c r="AL419" s="20"/>
      <c r="AM419" s="20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5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63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195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195"/>
      <c r="AD420" s="23"/>
      <c r="AE420" s="23"/>
      <c r="AF420" s="23"/>
      <c r="AG420" s="23"/>
      <c r="AH420" s="21"/>
      <c r="AI420" s="21"/>
      <c r="AJ420" s="21"/>
      <c r="AK420" s="195"/>
      <c r="AL420" s="20"/>
      <c r="AM420" s="20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5"/>
      <c r="BD420" s="20"/>
      <c r="BE420" s="20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23"/>
      <c r="AI421" s="23"/>
      <c r="AJ421" s="21"/>
      <c r="AK421" s="195"/>
      <c r="AL421" s="23"/>
      <c r="AM421" s="23"/>
      <c r="AN421" s="21"/>
      <c r="AO421" s="21"/>
      <c r="AP421" s="21"/>
      <c r="AQ421" s="21"/>
      <c r="AR421" s="21"/>
      <c r="AS421" s="195"/>
      <c r="AT421" s="23"/>
      <c r="AU421" s="21"/>
      <c r="AV421" s="21"/>
      <c r="AW421" s="21"/>
      <c r="AX421" s="21"/>
      <c r="AY421" s="21"/>
      <c r="AZ421" s="21"/>
      <c r="BA421" s="21"/>
      <c r="BB421" s="21"/>
      <c r="BC421" s="195"/>
      <c r="BD421" s="20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3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5"/>
      <c r="BD422" s="20"/>
      <c r="BE422" s="20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3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5"/>
      <c r="BD423" s="20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3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5"/>
      <c r="BD424" s="20"/>
      <c r="BE424" s="20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3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5"/>
      <c r="BD425" s="20"/>
      <c r="BE425" s="20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54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5"/>
      <c r="BD426" s="2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19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5"/>
      <c r="BD427" s="20"/>
      <c r="BE427" s="20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1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5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49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5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5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5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71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0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5"/>
      <c r="BD431" s="20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409.6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5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69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1"/>
      <c r="AL433" s="21"/>
      <c r="AM433" s="21"/>
      <c r="AN433" s="21"/>
      <c r="AO433" s="21"/>
      <c r="AP433" s="21"/>
      <c r="AQ433" s="21"/>
      <c r="AR433" s="21"/>
      <c r="AS433" s="181"/>
      <c r="AT433" s="21"/>
      <c r="AU433" s="181"/>
      <c r="AV433" s="21"/>
      <c r="AW433" s="21"/>
      <c r="AX433" s="21"/>
      <c r="AY433" s="21"/>
      <c r="AZ433" s="21"/>
      <c r="BA433" s="21"/>
      <c r="BB433" s="21"/>
      <c r="BC433" s="195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34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181"/>
      <c r="AT434" s="21"/>
      <c r="AU434" s="181"/>
      <c r="AV434" s="21"/>
      <c r="AW434" s="21"/>
      <c r="AX434" s="21"/>
      <c r="AY434" s="21"/>
      <c r="AZ434" s="21"/>
      <c r="BA434" s="21"/>
      <c r="BB434" s="21"/>
      <c r="BC434" s="195"/>
      <c r="BD434" s="23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82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181"/>
      <c r="AT435" s="21"/>
      <c r="AU435" s="181"/>
      <c r="AV435" s="21"/>
      <c r="AW435" s="21"/>
      <c r="AX435" s="21"/>
      <c r="AY435" s="21"/>
      <c r="AZ435" s="21"/>
      <c r="BA435" s="21"/>
      <c r="BB435" s="21"/>
      <c r="BC435" s="195"/>
      <c r="BD435" s="195"/>
      <c r="BE435" s="20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25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181"/>
      <c r="AT436" s="21"/>
      <c r="AU436" s="181"/>
      <c r="AV436" s="21"/>
      <c r="AW436" s="21"/>
      <c r="AX436" s="21"/>
      <c r="AY436" s="21"/>
      <c r="AZ436" s="21"/>
      <c r="BA436" s="20"/>
      <c r="BB436" s="20"/>
      <c r="BC436" s="195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44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181"/>
      <c r="AT437" s="21"/>
      <c r="AU437" s="181"/>
      <c r="AV437" s="21"/>
      <c r="AW437" s="21"/>
      <c r="AX437" s="21"/>
      <c r="AY437" s="21"/>
      <c r="AZ437" s="21"/>
      <c r="BA437" s="20"/>
      <c r="BB437" s="20"/>
      <c r="BC437" s="195"/>
      <c r="BD437" s="195"/>
      <c r="BE437" s="20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52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181"/>
      <c r="AT438" s="21"/>
      <c r="AU438" s="181"/>
      <c r="AV438" s="21"/>
      <c r="AW438" s="21"/>
      <c r="AX438" s="21"/>
      <c r="AY438" s="21"/>
      <c r="AZ438" s="21"/>
      <c r="BA438" s="21"/>
      <c r="BB438" s="21"/>
      <c r="BC438" s="195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0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1"/>
      <c r="BB439" s="21"/>
      <c r="BC439" s="195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254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1"/>
      <c r="BB440" s="21"/>
      <c r="BC440" s="195"/>
      <c r="BD440" s="23"/>
      <c r="BE440" s="20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66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0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181"/>
      <c r="AT441" s="21"/>
      <c r="AU441" s="181"/>
      <c r="AV441" s="21"/>
      <c r="AW441" s="21"/>
      <c r="AX441" s="21"/>
      <c r="AY441" s="21"/>
      <c r="AZ441" s="21"/>
      <c r="BA441" s="21"/>
      <c r="BB441" s="21"/>
      <c r="BC441" s="195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81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0"/>
      <c r="S442" s="20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181"/>
      <c r="AT442" s="21"/>
      <c r="AU442" s="181"/>
      <c r="AV442" s="21"/>
      <c r="AW442" s="21"/>
      <c r="AX442" s="21"/>
      <c r="AY442" s="21"/>
      <c r="AZ442" s="21"/>
      <c r="BA442" s="21"/>
      <c r="BB442" s="21"/>
      <c r="BC442" s="195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71" customFormat="1" ht="197.25" customHeight="1" x14ac:dyDescent="0.25">
      <c r="A443" s="17"/>
      <c r="B443" s="18"/>
      <c r="C443" s="19"/>
      <c r="D443" s="19"/>
      <c r="E443" s="66"/>
      <c r="F443" s="18"/>
      <c r="G443" s="18"/>
      <c r="H443" s="18"/>
      <c r="I443" s="18"/>
      <c r="J443" s="18"/>
      <c r="K443" s="66"/>
      <c r="L443" s="66"/>
      <c r="M443" s="66"/>
      <c r="N443" s="19"/>
      <c r="O443" s="19"/>
      <c r="P443" s="19"/>
      <c r="Q443" s="19"/>
      <c r="R443" s="19"/>
      <c r="S443" s="19"/>
      <c r="T443" s="19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183"/>
      <c r="BD443" s="183"/>
      <c r="BE443" s="66"/>
      <c r="BF443" s="66"/>
      <c r="BG443" s="66"/>
      <c r="BH443" s="28"/>
      <c r="BI443" s="66"/>
      <c r="BJ443" s="66"/>
      <c r="BK443" s="28"/>
      <c r="BL443" s="27"/>
      <c r="BM443" s="27"/>
      <c r="BN443" s="17"/>
      <c r="BO443" s="27"/>
      <c r="BP443" s="27"/>
      <c r="BQ443" s="28"/>
      <c r="BR443" s="28"/>
      <c r="BS443" s="17"/>
      <c r="BT443" s="70"/>
    </row>
    <row r="444" spans="1:72" s="22" customFormat="1" ht="136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0"/>
      <c r="O444" s="20"/>
      <c r="P444" s="23"/>
      <c r="Q444" s="23"/>
      <c r="R444" s="23"/>
      <c r="S444" s="23"/>
      <c r="T444" s="20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195"/>
      <c r="BD444" s="195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43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3"/>
      <c r="Q445" s="23"/>
      <c r="R445" s="23"/>
      <c r="S445" s="23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95"/>
      <c r="BD445" s="20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43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3"/>
      <c r="Q446" s="23"/>
      <c r="R446" s="23"/>
      <c r="S446" s="23"/>
      <c r="T446" s="20"/>
      <c r="U446" s="21"/>
      <c r="V446" s="21"/>
      <c r="W446" s="21"/>
      <c r="X446" s="21"/>
      <c r="Y446" s="21"/>
      <c r="Z446" s="21"/>
      <c r="AA446" s="21"/>
      <c r="AB446" s="21"/>
      <c r="AC446" s="18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181"/>
      <c r="AT446" s="21"/>
      <c r="AU446" s="181"/>
      <c r="AV446" s="21"/>
      <c r="AW446" s="21"/>
      <c r="AX446" s="21"/>
      <c r="AY446" s="21"/>
      <c r="AZ446" s="21"/>
      <c r="BA446" s="21"/>
      <c r="BB446" s="21"/>
      <c r="BC446" s="195"/>
      <c r="BD446" s="195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79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5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181"/>
      <c r="AD447" s="21"/>
      <c r="AE447" s="21"/>
      <c r="AF447" s="21"/>
      <c r="AG447" s="20"/>
      <c r="AH447" s="29"/>
      <c r="AI447" s="29"/>
      <c r="AJ447" s="21"/>
      <c r="AK447" s="195"/>
      <c r="AL447" s="29"/>
      <c r="AM447" s="29"/>
      <c r="AN447" s="21"/>
      <c r="AO447" s="21"/>
      <c r="AP447" s="21"/>
      <c r="AQ447" s="21"/>
      <c r="AR447" s="21"/>
      <c r="AS447" s="195"/>
      <c r="AT447" s="29"/>
      <c r="AU447" s="195"/>
      <c r="AV447" s="29"/>
      <c r="AW447" s="21"/>
      <c r="AX447" s="21"/>
      <c r="AY447" s="21"/>
      <c r="AZ447" s="21"/>
      <c r="BA447" s="20"/>
      <c r="BB447" s="23"/>
      <c r="BC447" s="195"/>
      <c r="BD447" s="29"/>
      <c r="BE447" s="29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64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9"/>
      <c r="O448" s="29"/>
      <c r="P448" s="29"/>
      <c r="Q448" s="29"/>
      <c r="R448" s="29"/>
      <c r="S448" s="29"/>
      <c r="T448" s="29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195"/>
      <c r="BD448" s="195"/>
      <c r="BE448" s="20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49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5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246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9"/>
      <c r="O450" s="29"/>
      <c r="P450" s="29"/>
      <c r="Q450" s="29"/>
      <c r="R450" s="29"/>
      <c r="S450" s="29"/>
      <c r="T450" s="29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181"/>
      <c r="AT450" s="21"/>
      <c r="AU450" s="181"/>
      <c r="AV450" s="21"/>
      <c r="AW450" s="21"/>
      <c r="AX450" s="21"/>
      <c r="AY450" s="21"/>
      <c r="AZ450" s="21"/>
      <c r="BA450" s="20"/>
      <c r="BB450" s="29"/>
      <c r="BC450" s="29"/>
      <c r="BD450" s="29"/>
      <c r="BE450" s="29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92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0"/>
      <c r="AD451" s="23"/>
      <c r="AE451" s="23"/>
      <c r="AF451" s="23"/>
      <c r="AG451" s="23"/>
      <c r="AH451" s="29"/>
      <c r="AI451" s="29"/>
      <c r="AJ451" s="21"/>
      <c r="AK451" s="195"/>
      <c r="AL451" s="23"/>
      <c r="AM451" s="23"/>
      <c r="AN451" s="21"/>
      <c r="AO451" s="21"/>
      <c r="AP451" s="21"/>
      <c r="AQ451" s="21"/>
      <c r="AR451" s="21"/>
      <c r="AS451" s="195"/>
      <c r="AT451" s="23"/>
      <c r="AU451" s="195"/>
      <c r="AV451" s="23"/>
      <c r="AW451" s="21"/>
      <c r="AX451" s="21"/>
      <c r="AY451" s="21"/>
      <c r="AZ451" s="21"/>
      <c r="BA451" s="20"/>
      <c r="BB451" s="23"/>
      <c r="BC451" s="195"/>
      <c r="BD451" s="23"/>
      <c r="BE451" s="23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23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81"/>
      <c r="AD452" s="21"/>
      <c r="AE452" s="21"/>
      <c r="AF452" s="21"/>
      <c r="AG452" s="20"/>
      <c r="AH452" s="29"/>
      <c r="AI452" s="29"/>
      <c r="AJ452" s="21"/>
      <c r="AK452" s="195"/>
      <c r="AL452" s="29"/>
      <c r="AM452" s="29"/>
      <c r="AN452" s="21"/>
      <c r="AO452" s="21"/>
      <c r="AP452" s="21"/>
      <c r="AQ452" s="21"/>
      <c r="AR452" s="21"/>
      <c r="AS452" s="195"/>
      <c r="AT452" s="29"/>
      <c r="AU452" s="195"/>
      <c r="AV452" s="29"/>
      <c r="AW452" s="21"/>
      <c r="AX452" s="21"/>
      <c r="AY452" s="21"/>
      <c r="AZ452" s="21"/>
      <c r="BA452" s="20"/>
      <c r="BB452" s="23"/>
      <c r="BC452" s="195"/>
      <c r="BD452" s="23"/>
      <c r="BE452" s="23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23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95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9"/>
      <c r="AI453" s="29"/>
      <c r="AJ453" s="21"/>
      <c r="AK453" s="195"/>
      <c r="AL453" s="29"/>
      <c r="AM453" s="29"/>
      <c r="AN453" s="21"/>
      <c r="AO453" s="21"/>
      <c r="AP453" s="21"/>
      <c r="AQ453" s="21"/>
      <c r="AR453" s="21"/>
      <c r="AS453" s="195"/>
      <c r="AT453" s="29"/>
      <c r="AU453" s="195"/>
      <c r="AV453" s="29"/>
      <c r="AW453" s="21"/>
      <c r="AX453" s="21"/>
      <c r="AY453" s="21"/>
      <c r="AZ453" s="21"/>
      <c r="BA453" s="20"/>
      <c r="BB453" s="23"/>
      <c r="BC453" s="195"/>
      <c r="BD453" s="29"/>
      <c r="BE453" s="29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408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1"/>
      <c r="AD454" s="21"/>
      <c r="AE454" s="21"/>
      <c r="AF454" s="21"/>
      <c r="AG454" s="20"/>
      <c r="AH454" s="29"/>
      <c r="AI454" s="29"/>
      <c r="AJ454" s="21"/>
      <c r="AK454" s="195"/>
      <c r="AL454" s="29"/>
      <c r="AM454" s="29"/>
      <c r="AN454" s="21"/>
      <c r="AO454" s="21"/>
      <c r="AP454" s="21"/>
      <c r="AQ454" s="21"/>
      <c r="AR454" s="21"/>
      <c r="AS454" s="195"/>
      <c r="AT454" s="29"/>
      <c r="AU454" s="195"/>
      <c r="AV454" s="29"/>
      <c r="AW454" s="21"/>
      <c r="AX454" s="21"/>
      <c r="AY454" s="21"/>
      <c r="AZ454" s="21"/>
      <c r="BA454" s="20"/>
      <c r="BB454" s="23"/>
      <c r="BC454" s="195"/>
      <c r="BD454" s="23"/>
      <c r="BE454" s="23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86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81"/>
      <c r="AD455" s="21"/>
      <c r="AE455" s="21"/>
      <c r="AF455" s="21"/>
      <c r="AG455" s="20"/>
      <c r="AH455" s="29"/>
      <c r="AI455" s="29"/>
      <c r="AJ455" s="21"/>
      <c r="AK455" s="195"/>
      <c r="AL455" s="29"/>
      <c r="AM455" s="29"/>
      <c r="AN455" s="21"/>
      <c r="AO455" s="21"/>
      <c r="AP455" s="21"/>
      <c r="AQ455" s="21"/>
      <c r="AR455" s="21"/>
      <c r="AS455" s="195"/>
      <c r="AT455" s="29"/>
      <c r="AU455" s="195"/>
      <c r="AV455" s="29"/>
      <c r="AW455" s="21"/>
      <c r="AX455" s="21"/>
      <c r="AY455" s="21"/>
      <c r="AZ455" s="21"/>
      <c r="BA455" s="20"/>
      <c r="BB455" s="23"/>
      <c r="BC455" s="195"/>
      <c r="BD455" s="29"/>
      <c r="BE455" s="29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9.6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195"/>
      <c r="N456" s="28"/>
      <c r="O456" s="18"/>
      <c r="P456" s="28"/>
      <c r="Q456" s="28"/>
      <c r="R456" s="28"/>
      <c r="S456" s="28"/>
      <c r="T456" s="28"/>
      <c r="U456" s="21"/>
      <c r="V456" s="21"/>
      <c r="W456" s="21"/>
      <c r="X456" s="21"/>
      <c r="Y456" s="21"/>
      <c r="Z456" s="21"/>
      <c r="AA456" s="21"/>
      <c r="AB456" s="21"/>
      <c r="AC456" s="181"/>
      <c r="AD456" s="21"/>
      <c r="AE456" s="21"/>
      <c r="AF456" s="21"/>
      <c r="AG456" s="20"/>
      <c r="AH456" s="29"/>
      <c r="AI456" s="29"/>
      <c r="AJ456" s="21"/>
      <c r="AK456" s="195"/>
      <c r="AL456" s="29"/>
      <c r="AM456" s="29"/>
      <c r="AN456" s="21"/>
      <c r="AO456" s="21"/>
      <c r="AP456" s="21"/>
      <c r="AQ456" s="21"/>
      <c r="AR456" s="21"/>
      <c r="AS456" s="195"/>
      <c r="AT456" s="29"/>
      <c r="AU456" s="195"/>
      <c r="AV456" s="29"/>
      <c r="AW456" s="21"/>
      <c r="AX456" s="21"/>
      <c r="AY456" s="21"/>
      <c r="AZ456" s="21"/>
      <c r="BA456" s="20"/>
      <c r="BB456" s="23"/>
      <c r="BC456" s="195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1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195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181"/>
      <c r="AD457" s="21"/>
      <c r="AE457" s="21"/>
      <c r="AF457" s="21"/>
      <c r="AG457" s="20"/>
      <c r="AH457" s="29"/>
      <c r="AI457" s="29"/>
      <c r="AJ457" s="21"/>
      <c r="AK457" s="195"/>
      <c r="AL457" s="29"/>
      <c r="AM457" s="29"/>
      <c r="AN457" s="21"/>
      <c r="AO457" s="21"/>
      <c r="AP457" s="21"/>
      <c r="AQ457" s="21"/>
      <c r="AR457" s="21"/>
      <c r="AS457" s="195"/>
      <c r="AT457" s="29"/>
      <c r="AU457" s="195"/>
      <c r="AV457" s="29"/>
      <c r="AW457" s="21"/>
      <c r="AX457" s="21"/>
      <c r="AY457" s="21"/>
      <c r="AZ457" s="21"/>
      <c r="BA457" s="20"/>
      <c r="BB457" s="23"/>
      <c r="BC457" s="195"/>
      <c r="BD457" s="29"/>
      <c r="BE457" s="29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54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195"/>
      <c r="AD458" s="29"/>
      <c r="AE458" s="29"/>
      <c r="AF458" s="29"/>
      <c r="AG458" s="29"/>
      <c r="AH458" s="21"/>
      <c r="AI458" s="21"/>
      <c r="AJ458" s="21"/>
      <c r="AK458" s="195"/>
      <c r="AL458" s="29"/>
      <c r="AM458" s="29"/>
      <c r="AN458" s="21"/>
      <c r="AO458" s="21"/>
      <c r="AP458" s="21"/>
      <c r="AQ458" s="21"/>
      <c r="AR458" s="21"/>
      <c r="AS458" s="195"/>
      <c r="AT458" s="29"/>
      <c r="AU458" s="195"/>
      <c r="AV458" s="29"/>
      <c r="AW458" s="21"/>
      <c r="AX458" s="21"/>
      <c r="AY458" s="21"/>
      <c r="AZ458" s="21"/>
      <c r="BA458" s="20"/>
      <c r="BB458" s="23"/>
      <c r="BC458" s="195"/>
      <c r="BD458" s="23"/>
      <c r="BE458" s="23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47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195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95"/>
      <c r="AD459" s="29"/>
      <c r="AE459" s="29"/>
      <c r="AF459" s="29"/>
      <c r="AG459" s="29"/>
      <c r="AH459" s="21"/>
      <c r="AI459" s="21"/>
      <c r="AJ459" s="21"/>
      <c r="AK459" s="195"/>
      <c r="AL459" s="29"/>
      <c r="AM459" s="29"/>
      <c r="AN459" s="21"/>
      <c r="AO459" s="21"/>
      <c r="AP459" s="21"/>
      <c r="AQ459" s="21"/>
      <c r="AR459" s="21"/>
      <c r="AS459" s="195"/>
      <c r="AT459" s="29"/>
      <c r="AU459" s="195"/>
      <c r="AV459" s="29"/>
      <c r="AW459" s="21"/>
      <c r="AX459" s="21"/>
      <c r="AY459" s="21"/>
      <c r="AZ459" s="21"/>
      <c r="BA459" s="20"/>
      <c r="BB459" s="23"/>
      <c r="BC459" s="195"/>
      <c r="BD459" s="29"/>
      <c r="BE459" s="29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44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195"/>
      <c r="AD460" s="63"/>
      <c r="AE460" s="63"/>
      <c r="AF460" s="63"/>
      <c r="AG460" s="63"/>
      <c r="AH460" s="21"/>
      <c r="AI460" s="21"/>
      <c r="AJ460" s="21"/>
      <c r="AK460" s="195"/>
      <c r="AL460" s="63"/>
      <c r="AM460" s="63"/>
      <c r="AN460" s="21"/>
      <c r="AO460" s="21"/>
      <c r="AP460" s="21"/>
      <c r="AQ460" s="21"/>
      <c r="AR460" s="21"/>
      <c r="AS460" s="195"/>
      <c r="AT460" s="29"/>
      <c r="AU460" s="195"/>
      <c r="AV460" s="23"/>
      <c r="AW460" s="21"/>
      <c r="AX460" s="21"/>
      <c r="AY460" s="21"/>
      <c r="AZ460" s="21"/>
      <c r="BA460" s="20"/>
      <c r="BB460" s="23"/>
      <c r="BC460" s="195"/>
      <c r="BD460" s="23"/>
      <c r="BE460" s="23"/>
      <c r="BF460" s="21"/>
      <c r="BG460" s="20"/>
      <c r="BH460" s="23"/>
      <c r="BI460" s="20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44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0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195"/>
      <c r="AD461" s="63"/>
      <c r="AE461" s="63"/>
      <c r="AF461" s="63"/>
      <c r="AG461" s="63"/>
      <c r="AH461" s="21"/>
      <c r="AI461" s="21"/>
      <c r="AJ461" s="21"/>
      <c r="AK461" s="195"/>
      <c r="AL461" s="63"/>
      <c r="AM461" s="63"/>
      <c r="AN461" s="21"/>
      <c r="AO461" s="21"/>
      <c r="AP461" s="21"/>
      <c r="AQ461" s="21"/>
      <c r="AR461" s="21"/>
      <c r="AS461" s="195"/>
      <c r="AT461" s="29"/>
      <c r="AU461" s="195"/>
      <c r="AV461" s="23"/>
      <c r="AW461" s="21"/>
      <c r="AX461" s="21"/>
      <c r="AY461" s="21"/>
      <c r="AZ461" s="21"/>
      <c r="BA461" s="20"/>
      <c r="BB461" s="23"/>
      <c r="BC461" s="195"/>
      <c r="BD461" s="23"/>
      <c r="BE461" s="23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44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195"/>
      <c r="AD462" s="63"/>
      <c r="AE462" s="63"/>
      <c r="AF462" s="63"/>
      <c r="AG462" s="63"/>
      <c r="AH462" s="21"/>
      <c r="AI462" s="21"/>
      <c r="AJ462" s="21"/>
      <c r="AK462" s="195"/>
      <c r="AL462" s="63"/>
      <c r="AM462" s="63"/>
      <c r="AN462" s="21"/>
      <c r="AO462" s="21"/>
      <c r="AP462" s="21"/>
      <c r="AQ462" s="21"/>
      <c r="AR462" s="21"/>
      <c r="AS462" s="195"/>
      <c r="AT462" s="29"/>
      <c r="AU462" s="195"/>
      <c r="AV462" s="23"/>
      <c r="AW462" s="21"/>
      <c r="AX462" s="21"/>
      <c r="AY462" s="21"/>
      <c r="AZ462" s="21"/>
      <c r="BA462" s="20"/>
      <c r="BB462" s="23"/>
      <c r="BC462" s="195"/>
      <c r="BD462" s="23"/>
      <c r="BE462" s="23"/>
      <c r="BF462" s="21"/>
      <c r="BG462" s="20"/>
      <c r="BH462" s="23"/>
      <c r="BI462" s="23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44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195"/>
      <c r="AD463" s="63"/>
      <c r="AE463" s="63"/>
      <c r="AF463" s="63"/>
      <c r="AG463" s="63"/>
      <c r="AH463" s="21"/>
      <c r="AI463" s="21"/>
      <c r="AJ463" s="21"/>
      <c r="AK463" s="195"/>
      <c r="AL463" s="63"/>
      <c r="AM463" s="63"/>
      <c r="AN463" s="21"/>
      <c r="AO463" s="21"/>
      <c r="AP463" s="21"/>
      <c r="AQ463" s="21"/>
      <c r="AR463" s="21"/>
      <c r="AS463" s="195"/>
      <c r="AT463" s="29"/>
      <c r="AU463" s="195"/>
      <c r="AV463" s="23"/>
      <c r="AW463" s="21"/>
      <c r="AX463" s="21"/>
      <c r="AY463" s="21"/>
      <c r="AZ463" s="21"/>
      <c r="BA463" s="20"/>
      <c r="BB463" s="23"/>
      <c r="BC463" s="195"/>
      <c r="BD463" s="23"/>
      <c r="BE463" s="23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408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0"/>
      <c r="Q464" s="20"/>
      <c r="R464" s="20"/>
      <c r="S464" s="20"/>
      <c r="T464" s="23"/>
      <c r="U464" s="21"/>
      <c r="V464" s="21"/>
      <c r="W464" s="21"/>
      <c r="X464" s="21"/>
      <c r="Y464" s="21"/>
      <c r="Z464" s="21"/>
      <c r="AA464" s="21"/>
      <c r="AB464" s="21"/>
      <c r="AC464" s="195"/>
      <c r="AD464" s="63"/>
      <c r="AE464" s="63"/>
      <c r="AF464" s="63"/>
      <c r="AG464" s="63"/>
      <c r="AH464" s="21"/>
      <c r="AI464" s="21"/>
      <c r="AJ464" s="21"/>
      <c r="AK464" s="195"/>
      <c r="AL464" s="63"/>
      <c r="AM464" s="63"/>
      <c r="AN464" s="21"/>
      <c r="AO464" s="21"/>
      <c r="AP464" s="21"/>
      <c r="AQ464" s="21"/>
      <c r="AR464" s="21"/>
      <c r="AS464" s="195"/>
      <c r="AT464" s="29"/>
      <c r="AU464" s="195"/>
      <c r="AV464" s="23"/>
      <c r="AW464" s="21"/>
      <c r="AX464" s="21"/>
      <c r="AY464" s="21"/>
      <c r="AZ464" s="21"/>
      <c r="BA464" s="20"/>
      <c r="BB464" s="23"/>
      <c r="BC464" s="195"/>
      <c r="BD464" s="23"/>
      <c r="BE464" s="20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46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195"/>
      <c r="AD465" s="63"/>
      <c r="AE465" s="63"/>
      <c r="AF465" s="63"/>
      <c r="AG465" s="63"/>
      <c r="AH465" s="21"/>
      <c r="AI465" s="21"/>
      <c r="AJ465" s="21"/>
      <c r="AK465" s="195"/>
      <c r="AL465" s="63"/>
      <c r="AM465" s="63"/>
      <c r="AN465" s="21"/>
      <c r="AO465" s="21"/>
      <c r="AP465" s="21"/>
      <c r="AQ465" s="21"/>
      <c r="AR465" s="21"/>
      <c r="AS465" s="195"/>
      <c r="AT465" s="29"/>
      <c r="AU465" s="195"/>
      <c r="AV465" s="23"/>
      <c r="AW465" s="21"/>
      <c r="AX465" s="21"/>
      <c r="AY465" s="21"/>
      <c r="AZ465" s="21"/>
      <c r="BA465" s="20"/>
      <c r="BB465" s="23"/>
      <c r="BC465" s="195"/>
      <c r="BD465" s="23"/>
      <c r="BE465" s="20"/>
      <c r="BF465" s="21"/>
      <c r="BG465" s="20"/>
      <c r="BH465" s="23"/>
      <c r="BI465" s="23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58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195"/>
      <c r="AD466" s="63"/>
      <c r="AE466" s="63"/>
      <c r="AF466" s="63"/>
      <c r="AG466" s="20"/>
      <c r="AH466" s="21"/>
      <c r="AI466" s="21"/>
      <c r="AJ466" s="21"/>
      <c r="AK466" s="195"/>
      <c r="AL466" s="63"/>
      <c r="AM466" s="20"/>
      <c r="AN466" s="21"/>
      <c r="AO466" s="21"/>
      <c r="AP466" s="21"/>
      <c r="AQ466" s="21"/>
      <c r="AR466" s="21"/>
      <c r="AS466" s="195"/>
      <c r="AT466" s="23"/>
      <c r="AU466" s="195"/>
      <c r="AV466" s="23"/>
      <c r="AW466" s="21"/>
      <c r="AX466" s="21"/>
      <c r="AY466" s="21"/>
      <c r="AZ466" s="21"/>
      <c r="BA466" s="20"/>
      <c r="BB466" s="23"/>
      <c r="BC466" s="195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01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195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195"/>
      <c r="AD467" s="63"/>
      <c r="AE467" s="63"/>
      <c r="AF467" s="63"/>
      <c r="AG467" s="20"/>
      <c r="AH467" s="21"/>
      <c r="AI467" s="21"/>
      <c r="AJ467" s="21"/>
      <c r="AK467" s="195"/>
      <c r="AL467" s="63"/>
      <c r="AM467" s="20"/>
      <c r="AN467" s="21"/>
      <c r="AO467" s="21"/>
      <c r="AP467" s="21"/>
      <c r="AQ467" s="21"/>
      <c r="AR467" s="21"/>
      <c r="AS467" s="195"/>
      <c r="AT467" s="23"/>
      <c r="AU467" s="195"/>
      <c r="AV467" s="23"/>
      <c r="AW467" s="21"/>
      <c r="AX467" s="21"/>
      <c r="AY467" s="21"/>
      <c r="AZ467" s="21"/>
      <c r="BA467" s="20"/>
      <c r="BB467" s="23"/>
      <c r="BC467" s="195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91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195"/>
      <c r="AD468" s="63"/>
      <c r="AE468" s="63"/>
      <c r="AF468" s="63"/>
      <c r="AG468" s="20"/>
      <c r="AH468" s="21"/>
      <c r="AI468" s="21"/>
      <c r="AJ468" s="21"/>
      <c r="AK468" s="195"/>
      <c r="AL468" s="63"/>
      <c r="AM468" s="20"/>
      <c r="AN468" s="21"/>
      <c r="AO468" s="21"/>
      <c r="AP468" s="21"/>
      <c r="AQ468" s="21"/>
      <c r="AR468" s="21"/>
      <c r="AS468" s="195"/>
      <c r="AT468" s="23"/>
      <c r="AU468" s="195"/>
      <c r="AV468" s="23"/>
      <c r="AW468" s="21"/>
      <c r="AX468" s="21"/>
      <c r="AY468" s="21"/>
      <c r="AZ468" s="21"/>
      <c r="BA468" s="20"/>
      <c r="BB468" s="23"/>
      <c r="BC468" s="195"/>
      <c r="BD468" s="23"/>
      <c r="BE468" s="23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91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195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195"/>
      <c r="AD469" s="63"/>
      <c r="AE469" s="63"/>
      <c r="AF469" s="63"/>
      <c r="AG469" s="20"/>
      <c r="AH469" s="21"/>
      <c r="AI469" s="21"/>
      <c r="AJ469" s="21"/>
      <c r="AK469" s="195"/>
      <c r="AL469" s="63"/>
      <c r="AM469" s="20"/>
      <c r="AN469" s="21"/>
      <c r="AO469" s="21"/>
      <c r="AP469" s="21"/>
      <c r="AQ469" s="21"/>
      <c r="AR469" s="21"/>
      <c r="AS469" s="195"/>
      <c r="AT469" s="23"/>
      <c r="AU469" s="195"/>
      <c r="AV469" s="23"/>
      <c r="AW469" s="21"/>
      <c r="AX469" s="21"/>
      <c r="AY469" s="21"/>
      <c r="AZ469" s="21"/>
      <c r="BA469" s="20"/>
      <c r="BB469" s="23"/>
      <c r="BC469" s="195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47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5"/>
      <c r="N470" s="23"/>
      <c r="O470" s="23"/>
      <c r="P470" s="23"/>
      <c r="Q470" s="23"/>
      <c r="R470" s="23"/>
      <c r="S470" s="23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0"/>
      <c r="BB470" s="23"/>
      <c r="BC470" s="195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71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195"/>
      <c r="N471" s="28"/>
      <c r="O471" s="1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3"/>
      <c r="BC471" s="195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61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5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3"/>
      <c r="BC472" s="195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04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195"/>
      <c r="BD473" s="20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5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195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04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95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195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83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195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409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0"/>
      <c r="AH477" s="23"/>
      <c r="AI477" s="23"/>
      <c r="AJ477" s="21"/>
      <c r="AK477" s="195"/>
      <c r="AL477" s="23"/>
      <c r="AM477" s="23"/>
      <c r="AN477" s="21"/>
      <c r="AO477" s="21"/>
      <c r="AP477" s="21"/>
      <c r="AQ477" s="21"/>
      <c r="AR477" s="21"/>
      <c r="AS477" s="195"/>
      <c r="AT477" s="23"/>
      <c r="AU477" s="195"/>
      <c r="AV477" s="23"/>
      <c r="AW477" s="21"/>
      <c r="AX477" s="21"/>
      <c r="AY477" s="21"/>
      <c r="AZ477" s="21"/>
      <c r="BA477" s="20"/>
      <c r="BB477" s="23"/>
      <c r="BC477" s="195"/>
      <c r="BD477" s="23"/>
      <c r="BE477" s="23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14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195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1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195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195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14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195"/>
      <c r="N480" s="28"/>
      <c r="O480" s="18"/>
      <c r="P480" s="28"/>
      <c r="Q480" s="28"/>
      <c r="R480" s="28"/>
      <c r="S480" s="28"/>
      <c r="T480" s="28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195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14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195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195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14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95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195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04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195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04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5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195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16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0"/>
      <c r="AJ485" s="63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63"/>
      <c r="BC485" s="195"/>
      <c r="BD485" s="6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58.2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63"/>
      <c r="O486" s="63"/>
      <c r="P486" s="63"/>
      <c r="Q486" s="63"/>
      <c r="R486" s="63"/>
      <c r="S486" s="63"/>
      <c r="T486" s="6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195"/>
      <c r="BD486" s="2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41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63"/>
      <c r="O487" s="63"/>
      <c r="P487" s="63"/>
      <c r="Q487" s="63"/>
      <c r="R487" s="63"/>
      <c r="S487" s="63"/>
      <c r="T487" s="6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195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56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0"/>
      <c r="AH488" s="23"/>
      <c r="AI488" s="23"/>
      <c r="AJ488" s="21"/>
      <c r="AK488" s="195"/>
      <c r="AL488" s="23"/>
      <c r="AM488" s="23"/>
      <c r="AN488" s="21"/>
      <c r="AO488" s="21"/>
      <c r="AP488" s="21"/>
      <c r="AQ488" s="21"/>
      <c r="AR488" s="21"/>
      <c r="AS488" s="195"/>
      <c r="AT488" s="29"/>
      <c r="AU488" s="195"/>
      <c r="AV488" s="23"/>
      <c r="AW488" s="21"/>
      <c r="AX488" s="21"/>
      <c r="AY488" s="21"/>
      <c r="AZ488" s="21"/>
      <c r="BA488" s="20"/>
      <c r="BB488" s="23"/>
      <c r="BC488" s="195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53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195"/>
      <c r="AL489" s="23"/>
      <c r="AM489" s="23"/>
      <c r="AN489" s="21"/>
      <c r="AO489" s="21"/>
      <c r="AP489" s="21"/>
      <c r="AQ489" s="21"/>
      <c r="AR489" s="21"/>
      <c r="AS489" s="195"/>
      <c r="AT489" s="29"/>
      <c r="AU489" s="195"/>
      <c r="AV489" s="23"/>
      <c r="AW489" s="21"/>
      <c r="AX489" s="21"/>
      <c r="AY489" s="21"/>
      <c r="AZ489" s="21"/>
      <c r="BA489" s="20"/>
      <c r="BB489" s="23"/>
      <c r="BC489" s="195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64.2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195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3"/>
      <c r="AI490" s="23"/>
      <c r="AJ490" s="21"/>
      <c r="AK490" s="195"/>
      <c r="AL490" s="23"/>
      <c r="AM490" s="23"/>
      <c r="AN490" s="21"/>
      <c r="AO490" s="21"/>
      <c r="AP490" s="21"/>
      <c r="AQ490" s="21"/>
      <c r="AR490" s="21"/>
      <c r="AS490" s="195"/>
      <c r="AT490" s="29"/>
      <c r="AU490" s="195"/>
      <c r="AV490" s="23"/>
      <c r="AW490" s="21"/>
      <c r="AX490" s="21"/>
      <c r="AY490" s="21"/>
      <c r="AZ490" s="21"/>
      <c r="BA490" s="20"/>
      <c r="BB490" s="23"/>
      <c r="BC490" s="195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389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0"/>
      <c r="AH491" s="29"/>
      <c r="AI491" s="29"/>
      <c r="AJ491" s="21"/>
      <c r="AK491" s="195"/>
      <c r="AL491" s="29"/>
      <c r="AM491" s="29"/>
      <c r="AN491" s="21"/>
      <c r="AO491" s="21"/>
      <c r="AP491" s="21"/>
      <c r="AQ491" s="21"/>
      <c r="AR491" s="21"/>
      <c r="AS491" s="195"/>
      <c r="AT491" s="29"/>
      <c r="AU491" s="195"/>
      <c r="AV491" s="29"/>
      <c r="AW491" s="21"/>
      <c r="AX491" s="21"/>
      <c r="AY491" s="21"/>
      <c r="AZ491" s="21"/>
      <c r="BA491" s="20"/>
      <c r="BB491" s="23"/>
      <c r="BC491" s="195"/>
      <c r="BD491" s="29"/>
      <c r="BE491" s="29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21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0"/>
      <c r="AH492" s="23"/>
      <c r="AI492" s="23"/>
      <c r="AJ492" s="21"/>
      <c r="AK492" s="195"/>
      <c r="AL492" s="23"/>
      <c r="AM492" s="23"/>
      <c r="AN492" s="21"/>
      <c r="AO492" s="21"/>
      <c r="AP492" s="21"/>
      <c r="AQ492" s="21"/>
      <c r="AR492" s="21"/>
      <c r="AS492" s="195"/>
      <c r="AT492" s="23"/>
      <c r="AU492" s="195"/>
      <c r="AV492" s="23"/>
      <c r="AW492" s="21"/>
      <c r="AX492" s="21"/>
      <c r="AY492" s="21"/>
      <c r="AZ492" s="21"/>
      <c r="BA492" s="20"/>
      <c r="BB492" s="23"/>
      <c r="BC492" s="195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21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195"/>
      <c r="AL493" s="23"/>
      <c r="AM493" s="23"/>
      <c r="AN493" s="21"/>
      <c r="AO493" s="21"/>
      <c r="AP493" s="21"/>
      <c r="AQ493" s="21"/>
      <c r="AR493" s="21"/>
      <c r="AS493" s="195"/>
      <c r="AT493" s="23"/>
      <c r="AU493" s="195"/>
      <c r="AV493" s="23"/>
      <c r="AW493" s="21"/>
      <c r="AX493" s="21"/>
      <c r="AY493" s="21"/>
      <c r="AZ493" s="21"/>
      <c r="BA493" s="20"/>
      <c r="BB493" s="23"/>
      <c r="BC493" s="195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21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195"/>
      <c r="AL494" s="23"/>
      <c r="AM494" s="23"/>
      <c r="AN494" s="21"/>
      <c r="AO494" s="21"/>
      <c r="AP494" s="21"/>
      <c r="AQ494" s="21"/>
      <c r="AR494" s="21"/>
      <c r="AS494" s="195"/>
      <c r="AT494" s="23"/>
      <c r="AU494" s="195"/>
      <c r="AV494" s="23"/>
      <c r="AW494" s="21"/>
      <c r="AX494" s="21"/>
      <c r="AY494" s="21"/>
      <c r="AZ494" s="21"/>
      <c r="BA494" s="20"/>
      <c r="BB494" s="23"/>
      <c r="BC494" s="195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21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195"/>
      <c r="AL495" s="23"/>
      <c r="AM495" s="23"/>
      <c r="AN495" s="21"/>
      <c r="AO495" s="21"/>
      <c r="AP495" s="21"/>
      <c r="AQ495" s="21"/>
      <c r="AR495" s="21"/>
      <c r="AS495" s="195"/>
      <c r="AT495" s="23"/>
      <c r="AU495" s="195"/>
      <c r="AV495" s="23"/>
      <c r="AW495" s="21"/>
      <c r="AX495" s="21"/>
      <c r="AY495" s="21"/>
      <c r="AZ495" s="21"/>
      <c r="BA495" s="20"/>
      <c r="BB495" s="23"/>
      <c r="BC495" s="195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21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195"/>
      <c r="AL496" s="23"/>
      <c r="AM496" s="23"/>
      <c r="AN496" s="21"/>
      <c r="AO496" s="21"/>
      <c r="AP496" s="21"/>
      <c r="AQ496" s="21"/>
      <c r="AR496" s="21"/>
      <c r="AS496" s="195"/>
      <c r="AT496" s="23"/>
      <c r="AU496" s="195"/>
      <c r="AV496" s="23"/>
      <c r="AW496" s="21"/>
      <c r="AX496" s="21"/>
      <c r="AY496" s="21"/>
      <c r="AZ496" s="21"/>
      <c r="BA496" s="20"/>
      <c r="BB496" s="23"/>
      <c r="BC496" s="195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9.6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0"/>
      <c r="BB497" s="23"/>
      <c r="BC497" s="195"/>
      <c r="BD497" s="23"/>
      <c r="BE497" s="20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5"/>
      <c r="N498" s="63"/>
      <c r="O498" s="63"/>
      <c r="P498" s="63"/>
      <c r="Q498" s="63"/>
      <c r="R498" s="63"/>
      <c r="S498" s="63"/>
      <c r="T498" s="6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195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9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195"/>
      <c r="BD499" s="29"/>
      <c r="BE499" s="29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409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195"/>
      <c r="BD500" s="20"/>
      <c r="BE500" s="20"/>
      <c r="BF500" s="20"/>
      <c r="BG500" s="20"/>
      <c r="BH500" s="23"/>
      <c r="BI500" s="20"/>
      <c r="BJ500" s="20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7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195"/>
      <c r="BD501" s="195"/>
      <c r="BE501" s="20"/>
      <c r="BF501" s="20"/>
      <c r="BG501" s="20"/>
      <c r="BH501" s="23"/>
      <c r="BI501" s="20"/>
      <c r="BJ501" s="20"/>
      <c r="BK501" s="23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51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95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0"/>
      <c r="AH502" s="23"/>
      <c r="AI502" s="23"/>
      <c r="AJ502" s="21"/>
      <c r="AK502" s="195"/>
      <c r="AL502" s="23"/>
      <c r="AM502" s="23"/>
      <c r="AN502" s="21"/>
      <c r="AO502" s="21"/>
      <c r="AP502" s="21"/>
      <c r="AQ502" s="21"/>
      <c r="AR502" s="21"/>
      <c r="AS502" s="195"/>
      <c r="AT502" s="23"/>
      <c r="AU502" s="195"/>
      <c r="AV502" s="23"/>
      <c r="AW502" s="21"/>
      <c r="AX502" s="21"/>
      <c r="AY502" s="21"/>
      <c r="AZ502" s="21"/>
      <c r="BA502" s="20"/>
      <c r="BB502" s="23"/>
      <c r="BC502" s="195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409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195"/>
      <c r="AL503" s="23"/>
      <c r="AM503" s="23"/>
      <c r="AN503" s="21"/>
      <c r="AO503" s="21"/>
      <c r="AP503" s="21"/>
      <c r="AQ503" s="21"/>
      <c r="AR503" s="21"/>
      <c r="AS503" s="195"/>
      <c r="AT503" s="23"/>
      <c r="AU503" s="195"/>
      <c r="AV503" s="23"/>
      <c r="AW503" s="21"/>
      <c r="AX503" s="21"/>
      <c r="AY503" s="21"/>
      <c r="AZ503" s="21"/>
      <c r="BA503" s="20"/>
      <c r="BB503" s="23"/>
      <c r="BC503" s="195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9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95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195"/>
      <c r="AL504" s="23"/>
      <c r="AM504" s="23"/>
      <c r="AN504" s="21"/>
      <c r="AO504" s="21"/>
      <c r="AP504" s="21"/>
      <c r="AQ504" s="21"/>
      <c r="AR504" s="21"/>
      <c r="AS504" s="195"/>
      <c r="AT504" s="23"/>
      <c r="AU504" s="195"/>
      <c r="AV504" s="23"/>
      <c r="AW504" s="21"/>
      <c r="AX504" s="21"/>
      <c r="AY504" s="21"/>
      <c r="AZ504" s="21"/>
      <c r="BA504" s="20"/>
      <c r="BB504" s="23"/>
      <c r="BC504" s="195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98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5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195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408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5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195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54.2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95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195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6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9"/>
      <c r="O508" s="29"/>
      <c r="P508" s="29"/>
      <c r="Q508" s="29"/>
      <c r="R508" s="29"/>
      <c r="S508" s="29"/>
      <c r="T508" s="29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195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49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195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9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195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195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4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5"/>
      <c r="N511" s="23"/>
      <c r="O511" s="23"/>
      <c r="P511" s="23"/>
      <c r="Q511" s="23"/>
      <c r="R511" s="23"/>
      <c r="S511" s="23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195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9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5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195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49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5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195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67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195"/>
      <c r="BD514" s="23"/>
      <c r="BE514" s="23"/>
      <c r="BF514" s="21"/>
      <c r="BG514" s="21"/>
      <c r="BH514" s="21"/>
      <c r="BI514" s="20"/>
      <c r="BJ514" s="23"/>
      <c r="BK514" s="23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54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195"/>
      <c r="BD515" s="63"/>
      <c r="BE515" s="29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4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195"/>
      <c r="BD516" s="63"/>
      <c r="BE516" s="29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409.6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0"/>
      <c r="BC517" s="2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52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195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20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195"/>
      <c r="BD519" s="29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20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195"/>
      <c r="BD520" s="20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20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195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409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9"/>
      <c r="AI522" s="29"/>
      <c r="AJ522" s="21"/>
      <c r="AK522" s="195"/>
      <c r="AL522" s="29"/>
      <c r="AM522" s="29"/>
      <c r="AN522" s="21"/>
      <c r="AO522" s="21"/>
      <c r="AP522" s="21"/>
      <c r="AQ522" s="21"/>
      <c r="AR522" s="21"/>
      <c r="AS522" s="195"/>
      <c r="AT522" s="29"/>
      <c r="AU522" s="195"/>
      <c r="AV522" s="29"/>
      <c r="AW522" s="21"/>
      <c r="AX522" s="21"/>
      <c r="AY522" s="21"/>
      <c r="AZ522" s="21"/>
      <c r="BA522" s="20"/>
      <c r="BB522" s="23"/>
      <c r="BC522" s="195"/>
      <c r="BD522" s="29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9"/>
      <c r="AI523" s="29"/>
      <c r="AJ523" s="21"/>
      <c r="AK523" s="195"/>
      <c r="AL523" s="29"/>
      <c r="AM523" s="29"/>
      <c r="AN523" s="21"/>
      <c r="AO523" s="21"/>
      <c r="AP523" s="21"/>
      <c r="AQ523" s="21"/>
      <c r="AR523" s="21"/>
      <c r="AS523" s="195"/>
      <c r="AT523" s="29"/>
      <c r="AU523" s="195"/>
      <c r="AV523" s="29"/>
      <c r="AW523" s="21"/>
      <c r="AX523" s="21"/>
      <c r="AY523" s="21"/>
      <c r="AZ523" s="21"/>
      <c r="BA523" s="20"/>
      <c r="BB523" s="23"/>
      <c r="BC523" s="195"/>
      <c r="BD523" s="29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9"/>
      <c r="AI524" s="29"/>
      <c r="AJ524" s="21"/>
      <c r="AK524" s="195"/>
      <c r="AL524" s="29"/>
      <c r="AM524" s="29"/>
      <c r="AN524" s="21"/>
      <c r="AO524" s="21"/>
      <c r="AP524" s="21"/>
      <c r="AQ524" s="21"/>
      <c r="AR524" s="21"/>
      <c r="AS524" s="195"/>
      <c r="AT524" s="29"/>
      <c r="AU524" s="195"/>
      <c r="AV524" s="29"/>
      <c r="AW524" s="21"/>
      <c r="AX524" s="21"/>
      <c r="AY524" s="21"/>
      <c r="AZ524" s="21"/>
      <c r="BA524" s="20"/>
      <c r="BB524" s="23"/>
      <c r="BC524" s="195"/>
      <c r="BD524" s="29"/>
      <c r="BE524" s="29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44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195"/>
      <c r="AL525" s="29"/>
      <c r="AM525" s="29"/>
      <c r="AN525" s="21"/>
      <c r="AO525" s="21"/>
      <c r="AP525" s="21"/>
      <c r="AQ525" s="21"/>
      <c r="AR525" s="21"/>
      <c r="AS525" s="195"/>
      <c r="AT525" s="29"/>
      <c r="AU525" s="195"/>
      <c r="AV525" s="29"/>
      <c r="AW525" s="21"/>
      <c r="AX525" s="21"/>
      <c r="AY525" s="21"/>
      <c r="AZ525" s="21"/>
      <c r="BA525" s="20"/>
      <c r="BB525" s="23"/>
      <c r="BC525" s="195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44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195"/>
      <c r="AL526" s="29"/>
      <c r="AM526" s="29"/>
      <c r="AN526" s="21"/>
      <c r="AO526" s="21"/>
      <c r="AP526" s="21"/>
      <c r="AQ526" s="21"/>
      <c r="AR526" s="21"/>
      <c r="AS526" s="195"/>
      <c r="AT526" s="29"/>
      <c r="AU526" s="195"/>
      <c r="AV526" s="29"/>
      <c r="AW526" s="21"/>
      <c r="AX526" s="21"/>
      <c r="AY526" s="21"/>
      <c r="AZ526" s="21"/>
      <c r="BA526" s="20"/>
      <c r="BB526" s="23"/>
      <c r="BC526" s="195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44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9"/>
      <c r="AI527" s="29"/>
      <c r="AJ527" s="21"/>
      <c r="AK527" s="195"/>
      <c r="AL527" s="29"/>
      <c r="AM527" s="29"/>
      <c r="AN527" s="21"/>
      <c r="AO527" s="21"/>
      <c r="AP527" s="21"/>
      <c r="AQ527" s="21"/>
      <c r="AR527" s="21"/>
      <c r="AS527" s="195"/>
      <c r="AT527" s="29"/>
      <c r="AU527" s="195"/>
      <c r="AV527" s="29"/>
      <c r="AW527" s="21"/>
      <c r="AX527" s="21"/>
      <c r="AY527" s="21"/>
      <c r="AZ527" s="21"/>
      <c r="BA527" s="20"/>
      <c r="BB527" s="23"/>
      <c r="BC527" s="195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195"/>
      <c r="BD528" s="63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8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195"/>
      <c r="BD529" s="20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46.2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195"/>
      <c r="BD530" s="63"/>
      <c r="BE530" s="29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8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195"/>
      <c r="BD531" s="20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56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195"/>
      <c r="BD532" s="63"/>
      <c r="BE532" s="29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32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195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32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195"/>
      <c r="BD534" s="63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46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0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195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3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184"/>
      <c r="BD536" s="185"/>
      <c r="BE536" s="29"/>
      <c r="BF536" s="21"/>
      <c r="BG536" s="21"/>
      <c r="BH536" s="21"/>
      <c r="BI536" s="21"/>
      <c r="BJ536" s="21"/>
      <c r="BK536" s="21"/>
      <c r="BL536" s="21"/>
      <c r="BM536" s="199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95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184"/>
      <c r="BD537" s="185"/>
      <c r="BE537" s="29"/>
      <c r="BF537" s="21"/>
      <c r="BG537" s="21"/>
      <c r="BH537" s="21"/>
      <c r="BI537" s="21"/>
      <c r="BJ537" s="21"/>
      <c r="BK537" s="21"/>
      <c r="BL537" s="21"/>
      <c r="BM537" s="199"/>
      <c r="BN537" s="24"/>
      <c r="BO537" s="21"/>
      <c r="BP537" s="21"/>
      <c r="BQ537" s="23"/>
      <c r="BR537" s="23"/>
      <c r="BS537" s="24"/>
      <c r="BT537" s="25"/>
    </row>
    <row r="538" spans="1:72" s="22" customFormat="1" ht="184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195"/>
      <c r="BD538" s="20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84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184"/>
      <c r="BD539" s="185"/>
      <c r="BE539" s="20"/>
      <c r="BF539" s="21"/>
      <c r="BG539" s="21"/>
      <c r="BH539" s="21"/>
      <c r="BI539" s="21"/>
      <c r="BJ539" s="21"/>
      <c r="BK539" s="21"/>
      <c r="BL539" s="21"/>
      <c r="BM539" s="199"/>
      <c r="BN539" s="24"/>
      <c r="BO539" s="21"/>
      <c r="BP539" s="21"/>
      <c r="BQ539" s="23"/>
      <c r="BR539" s="23"/>
      <c r="BS539" s="24"/>
      <c r="BT539" s="25"/>
    </row>
    <row r="540" spans="1:72" s="22" customFormat="1" ht="189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63"/>
      <c r="O540" s="63"/>
      <c r="P540" s="63"/>
      <c r="Q540" s="63"/>
      <c r="R540" s="63"/>
      <c r="S540" s="63"/>
      <c r="T540" s="6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184"/>
      <c r="BD540" s="185"/>
      <c r="BE540" s="20"/>
      <c r="BF540" s="21"/>
      <c r="BG540" s="21"/>
      <c r="BH540" s="21"/>
      <c r="BI540" s="21"/>
      <c r="BJ540" s="21"/>
      <c r="BK540" s="21"/>
      <c r="BL540" s="21"/>
      <c r="BM540" s="199"/>
      <c r="BN540" s="24"/>
      <c r="BO540" s="21"/>
      <c r="BP540" s="21"/>
      <c r="BQ540" s="23"/>
      <c r="BR540" s="23"/>
      <c r="BS540" s="24"/>
      <c r="BT540" s="25"/>
    </row>
    <row r="541" spans="1:72" s="22" customFormat="1" ht="184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195"/>
      <c r="BD541" s="20"/>
      <c r="BE541" s="20"/>
      <c r="BF541" s="21"/>
      <c r="BG541" s="21"/>
      <c r="BH541" s="21"/>
      <c r="BI541" s="20"/>
      <c r="BJ541" s="23"/>
      <c r="BK541" s="23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186"/>
      <c r="BD542" s="185"/>
      <c r="BE542" s="20"/>
      <c r="BF542" s="21"/>
      <c r="BG542" s="21"/>
      <c r="BH542" s="21"/>
      <c r="BI542" s="20"/>
      <c r="BJ542" s="23"/>
      <c r="BK542" s="23"/>
      <c r="BL542" s="21"/>
      <c r="BM542" s="199"/>
      <c r="BN542" s="24"/>
      <c r="BO542" s="21"/>
      <c r="BP542" s="21"/>
      <c r="BQ542" s="23"/>
      <c r="BR542" s="23"/>
      <c r="BS542" s="24"/>
      <c r="BT542" s="25"/>
    </row>
    <row r="543" spans="1:72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195"/>
      <c r="BD543" s="29"/>
      <c r="BE543" s="29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195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195"/>
      <c r="BD545" s="29"/>
      <c r="BE545" s="29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195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12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3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195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9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0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95"/>
      <c r="BD548" s="23"/>
      <c r="BE548" s="23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186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195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8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22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95"/>
      <c r="BD550" s="23"/>
      <c r="BE550" s="23"/>
      <c r="BF550" s="21"/>
      <c r="BG550" s="21"/>
      <c r="BH550" s="21"/>
      <c r="BI550" s="21"/>
      <c r="BJ550" s="21"/>
      <c r="BK550" s="20"/>
      <c r="BL550" s="23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3"/>
      <c r="Q551" s="23"/>
      <c r="R551" s="23"/>
      <c r="S551" s="23"/>
      <c r="T551" s="23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8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2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18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57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0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95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8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195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8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2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9"/>
      <c r="O555" s="29"/>
      <c r="P555" s="29"/>
      <c r="Q555" s="29"/>
      <c r="R555" s="29"/>
      <c r="S555" s="29"/>
      <c r="T555" s="29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3"/>
      <c r="AI556" s="23"/>
      <c r="AJ556" s="23"/>
      <c r="AK556" s="195"/>
      <c r="AL556" s="23"/>
      <c r="AM556" s="23"/>
      <c r="AN556" s="21"/>
      <c r="AO556" s="21"/>
      <c r="AP556" s="21"/>
      <c r="AQ556" s="21"/>
      <c r="AR556" s="21"/>
      <c r="AS556" s="195"/>
      <c r="AT556" s="23"/>
      <c r="AU556" s="195"/>
      <c r="AV556" s="23"/>
      <c r="AW556" s="21"/>
      <c r="AX556" s="21"/>
      <c r="AY556" s="21"/>
      <c r="AZ556" s="21"/>
      <c r="BA556" s="20"/>
      <c r="BB556" s="23"/>
      <c r="BC556" s="195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0"/>
      <c r="AJ557" s="23"/>
      <c r="AK557" s="23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0"/>
      <c r="BB557" s="23"/>
      <c r="BC557" s="195"/>
      <c r="BD557" s="23"/>
      <c r="BE557" s="23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195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23"/>
      <c r="AK558" s="23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0"/>
      <c r="BB558" s="23"/>
      <c r="BC558" s="195"/>
      <c r="BD558" s="23"/>
      <c r="BE558" s="23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195"/>
      <c r="N559" s="23"/>
      <c r="O559" s="23"/>
      <c r="P559" s="23"/>
      <c r="Q559" s="23"/>
      <c r="R559" s="23"/>
      <c r="S559" s="23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0"/>
      <c r="AJ559" s="23"/>
      <c r="AK559" s="23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0"/>
      <c r="BB559" s="23"/>
      <c r="BC559" s="195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195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0"/>
      <c r="AJ560" s="23"/>
      <c r="AK560" s="23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"/>
      <c r="BB560" s="23"/>
      <c r="BC560" s="195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195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0"/>
      <c r="AJ561" s="23"/>
      <c r="AK561" s="23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0"/>
      <c r="BB561" s="23"/>
      <c r="BC561" s="195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195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0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195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8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0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3"/>
      <c r="O564" s="20"/>
      <c r="P564" s="23"/>
      <c r="Q564" s="23"/>
      <c r="R564" s="23"/>
      <c r="S564" s="23"/>
      <c r="T564" s="23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195"/>
      <c r="BD564" s="23"/>
      <c r="BE564" s="23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0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195"/>
      <c r="N565" s="28"/>
      <c r="O565" s="1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409.6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3"/>
      <c r="O566" s="20"/>
      <c r="P566" s="20"/>
      <c r="Q566" s="20"/>
      <c r="R566" s="20"/>
      <c r="S566" s="20"/>
      <c r="T566" s="23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20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0"/>
      <c r="P567" s="20"/>
      <c r="Q567" s="20"/>
      <c r="R567" s="20"/>
      <c r="S567" s="20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0"/>
      <c r="P568" s="23"/>
      <c r="Q568" s="23"/>
      <c r="R568" s="23"/>
      <c r="S568" s="23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0"/>
      <c r="AJ568" s="23"/>
      <c r="AK568" s="23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0"/>
      <c r="BB568" s="23"/>
      <c r="BC568" s="195"/>
      <c r="BD568" s="23"/>
      <c r="BE568" s="23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8"/>
      <c r="Q569" s="28"/>
      <c r="R569" s="28"/>
      <c r="S569" s="28"/>
      <c r="T569" s="28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8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0"/>
      <c r="Q570" s="20"/>
      <c r="R570" s="20"/>
      <c r="S570" s="20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195"/>
      <c r="N571" s="28"/>
      <c r="O571" s="1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8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59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95"/>
      <c r="BD572" s="29"/>
      <c r="BE572" s="29"/>
      <c r="BF572" s="21"/>
      <c r="BG572" s="21"/>
      <c r="BH572" s="21"/>
      <c r="BI572" s="20"/>
      <c r="BJ572" s="63"/>
      <c r="BK572" s="29"/>
      <c r="BL572" s="21"/>
      <c r="BM572" s="199"/>
      <c r="BN572" s="24"/>
      <c r="BO572" s="21"/>
      <c r="BP572" s="21"/>
      <c r="BQ572" s="23"/>
      <c r="BR572" s="23"/>
      <c r="BS572" s="24"/>
      <c r="BT572" s="25"/>
    </row>
    <row r="573" spans="1:72" s="22" customFormat="1" ht="24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95"/>
      <c r="BD573" s="187"/>
      <c r="BE573" s="29"/>
      <c r="BF573" s="21"/>
      <c r="BG573" s="21"/>
      <c r="BH573" s="21"/>
      <c r="BI573" s="20"/>
      <c r="BJ573" s="63"/>
      <c r="BK573" s="29"/>
      <c r="BL573" s="21"/>
      <c r="BM573" s="199"/>
      <c r="BN573" s="24"/>
      <c r="BO573" s="21"/>
      <c r="BP573" s="21"/>
      <c r="BQ573" s="23"/>
      <c r="BR573" s="23"/>
      <c r="BS573" s="24"/>
      <c r="BT573" s="25"/>
    </row>
    <row r="574" spans="1:72" s="22" customFormat="1" ht="219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63"/>
      <c r="O574" s="63"/>
      <c r="P574" s="63"/>
      <c r="Q574" s="63"/>
      <c r="R574" s="63"/>
      <c r="S574" s="63"/>
      <c r="T574" s="6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6"/>
      <c r="BD574" s="188"/>
      <c r="BE574" s="189"/>
      <c r="BF574" s="21"/>
      <c r="BG574" s="21"/>
      <c r="BH574" s="21"/>
      <c r="BI574" s="21"/>
      <c r="BJ574" s="21"/>
      <c r="BK574" s="21"/>
      <c r="BL574" s="21"/>
      <c r="BM574" s="199"/>
      <c r="BN574" s="24"/>
      <c r="BO574" s="21"/>
      <c r="BP574" s="21"/>
      <c r="BQ574" s="23"/>
      <c r="BR574" s="23"/>
      <c r="BS574" s="24"/>
      <c r="BT574" s="25"/>
    </row>
    <row r="575" spans="1:72" s="22" customFormat="1" ht="219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95"/>
      <c r="BD575" s="29"/>
      <c r="BE575" s="29"/>
      <c r="BF575" s="21"/>
      <c r="BG575" s="21"/>
      <c r="BH575" s="21"/>
      <c r="BI575" s="21"/>
      <c r="BJ575" s="21"/>
      <c r="BK575" s="21"/>
      <c r="BL575" s="21"/>
      <c r="BM575" s="199"/>
      <c r="BN575" s="24"/>
      <c r="BO575" s="21"/>
      <c r="BP575" s="21"/>
      <c r="BQ575" s="23"/>
      <c r="BR575" s="23"/>
      <c r="BS575" s="24"/>
      <c r="BT575" s="25"/>
    </row>
    <row r="576" spans="1:72" s="22" customFormat="1" ht="219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6"/>
      <c r="BD576" s="188"/>
      <c r="BE576" s="189"/>
      <c r="BF576" s="21"/>
      <c r="BG576" s="21"/>
      <c r="BH576" s="21"/>
      <c r="BI576" s="21"/>
      <c r="BJ576" s="21"/>
      <c r="BK576" s="21"/>
      <c r="BL576" s="21"/>
      <c r="BM576" s="199"/>
      <c r="BN576" s="24"/>
      <c r="BO576" s="21"/>
      <c r="BP576" s="21"/>
      <c r="BQ576" s="23"/>
      <c r="BR576" s="23"/>
      <c r="BS576" s="24"/>
      <c r="BT576" s="25"/>
    </row>
    <row r="577" spans="1:74" s="22" customFormat="1" ht="409.6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95"/>
      <c r="BD577" s="29"/>
      <c r="BE577" s="20"/>
      <c r="BF577" s="21"/>
      <c r="BG577" s="21"/>
      <c r="BH577" s="21"/>
      <c r="BI577" s="21"/>
      <c r="BJ577" s="21"/>
      <c r="BK577" s="21"/>
      <c r="BL577" s="21"/>
      <c r="BM577" s="199"/>
      <c r="BN577" s="24"/>
      <c r="BO577" s="21"/>
      <c r="BP577" s="21"/>
      <c r="BQ577" s="23"/>
      <c r="BR577" s="23"/>
      <c r="BS577" s="24"/>
      <c r="BT577" s="25"/>
    </row>
    <row r="578" spans="1:74" s="22" customFormat="1" ht="409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0"/>
      <c r="AH578" s="29"/>
      <c r="AI578" s="29"/>
      <c r="AJ578" s="21"/>
      <c r="AK578" s="195"/>
      <c r="AL578" s="29"/>
      <c r="AM578" s="29"/>
      <c r="AN578" s="21"/>
      <c r="AO578" s="21"/>
      <c r="AP578" s="21"/>
      <c r="AQ578" s="21"/>
      <c r="AR578" s="21"/>
      <c r="AS578" s="195"/>
      <c r="AT578" s="29"/>
      <c r="AU578" s="195"/>
      <c r="AV578" s="29"/>
      <c r="AW578" s="21"/>
      <c r="AX578" s="21"/>
      <c r="AY578" s="21"/>
      <c r="AZ578" s="21"/>
      <c r="BA578" s="21"/>
      <c r="BB578" s="21"/>
      <c r="BC578" s="195"/>
      <c r="BD578" s="29"/>
      <c r="BE578" s="29"/>
      <c r="BF578" s="21"/>
      <c r="BG578" s="21"/>
      <c r="BH578" s="21"/>
      <c r="BI578" s="21"/>
      <c r="BJ578" s="21"/>
      <c r="BK578" s="21"/>
      <c r="BL578" s="21"/>
      <c r="BM578" s="199"/>
      <c r="BN578" s="24"/>
      <c r="BO578" s="21"/>
      <c r="BP578" s="21"/>
      <c r="BQ578" s="23"/>
      <c r="BR578" s="23"/>
      <c r="BS578" s="24"/>
      <c r="BT578" s="25"/>
    </row>
    <row r="579" spans="1:74" s="22" customFormat="1" ht="137.2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186"/>
      <c r="BD579" s="188"/>
      <c r="BE579" s="189"/>
      <c r="BF579" s="21"/>
      <c r="BG579" s="21"/>
      <c r="BH579" s="21"/>
      <c r="BI579" s="21"/>
      <c r="BJ579" s="21"/>
      <c r="BK579" s="21"/>
      <c r="BL579" s="21"/>
      <c r="BM579" s="199"/>
      <c r="BN579" s="24"/>
      <c r="BO579" s="21"/>
      <c r="BP579" s="21"/>
      <c r="BQ579" s="23"/>
      <c r="BR579" s="23"/>
      <c r="BS579" s="24"/>
      <c r="BT579" s="25"/>
    </row>
    <row r="580" spans="1:74" s="22" customFormat="1" ht="13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6"/>
      <c r="BD580" s="188"/>
      <c r="BE580" s="189"/>
      <c r="BF580" s="21"/>
      <c r="BG580" s="21"/>
      <c r="BH580" s="21"/>
      <c r="BI580" s="21"/>
      <c r="BJ580" s="21"/>
      <c r="BK580" s="21"/>
      <c r="BL580" s="21"/>
      <c r="BM580" s="199"/>
      <c r="BN580" s="24"/>
      <c r="BO580" s="21"/>
      <c r="BP580" s="21"/>
      <c r="BQ580" s="23"/>
      <c r="BR580" s="23"/>
      <c r="BS580" s="24"/>
      <c r="BT580" s="25"/>
    </row>
    <row r="581" spans="1:74" s="22" customFormat="1" ht="13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6"/>
      <c r="BD581" s="188"/>
      <c r="BE581" s="189"/>
      <c r="BF581" s="21"/>
      <c r="BG581" s="21"/>
      <c r="BH581" s="21"/>
      <c r="BI581" s="21"/>
      <c r="BJ581" s="21"/>
      <c r="BK581" s="21"/>
      <c r="BL581" s="21"/>
      <c r="BM581" s="199"/>
      <c r="BN581" s="24"/>
      <c r="BO581" s="21"/>
      <c r="BP581" s="21"/>
      <c r="BQ581" s="23"/>
      <c r="BR581" s="23"/>
      <c r="BS581" s="24"/>
      <c r="BT581" s="25"/>
    </row>
    <row r="582" spans="1:74" s="22" customFormat="1" ht="137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6"/>
      <c r="BD582" s="188"/>
      <c r="BE582" s="189"/>
      <c r="BF582" s="21"/>
      <c r="BG582" s="21"/>
      <c r="BH582" s="21"/>
      <c r="BI582" s="21"/>
      <c r="BJ582" s="21"/>
      <c r="BK582" s="21"/>
      <c r="BL582" s="21"/>
      <c r="BM582" s="199"/>
      <c r="BN582" s="24"/>
      <c r="BO582" s="21"/>
      <c r="BP582" s="21"/>
      <c r="BQ582" s="23"/>
      <c r="BR582" s="23"/>
      <c r="BS582" s="24"/>
      <c r="BT582" s="25"/>
    </row>
    <row r="583" spans="1:74" s="22" customFormat="1" ht="137.2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6"/>
      <c r="BD583" s="188"/>
      <c r="BE583" s="189"/>
      <c r="BF583" s="21"/>
      <c r="BG583" s="21"/>
      <c r="BH583" s="21"/>
      <c r="BI583" s="21"/>
      <c r="BJ583" s="21"/>
      <c r="BK583" s="21"/>
      <c r="BL583" s="21"/>
      <c r="BM583" s="199"/>
      <c r="BN583" s="24"/>
      <c r="BO583" s="21"/>
      <c r="BP583" s="21"/>
      <c r="BQ583" s="23"/>
      <c r="BR583" s="23"/>
      <c r="BS583" s="24"/>
      <c r="BT583" s="25"/>
    </row>
    <row r="584" spans="1:74" s="22" customFormat="1" ht="291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0"/>
      <c r="BB584" s="21"/>
      <c r="BC584" s="195"/>
      <c r="BD584" s="29"/>
      <c r="BE584" s="20"/>
      <c r="BF584" s="23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4" s="22" customFormat="1" ht="29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1"/>
      <c r="BC585" s="195"/>
      <c r="BD585" s="182"/>
      <c r="BE585" s="20"/>
      <c r="BF585" s="23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4" s="22" customFormat="1" ht="19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3"/>
      <c r="P586" s="23"/>
      <c r="Q586" s="23"/>
      <c r="R586" s="23"/>
      <c r="S586" s="23"/>
      <c r="T586" s="20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95"/>
      <c r="BD586" s="20"/>
      <c r="BE586" s="20"/>
      <c r="BF586" s="21"/>
      <c r="BG586" s="21"/>
      <c r="BH586" s="21"/>
      <c r="BI586" s="21"/>
      <c r="BJ586" s="21"/>
      <c r="BK586" s="21"/>
      <c r="BL586" s="21"/>
      <c r="BM586" s="199"/>
      <c r="BN586" s="24"/>
      <c r="BO586" s="21"/>
      <c r="BP586" s="21"/>
      <c r="BQ586" s="23"/>
      <c r="BR586" s="23"/>
      <c r="BS586" s="24"/>
      <c r="BT586" s="25"/>
    </row>
    <row r="587" spans="1:74" s="22" customFormat="1" ht="19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84"/>
      <c r="BD587" s="189"/>
      <c r="BE587" s="189"/>
      <c r="BF587" s="21"/>
      <c r="BG587" s="21"/>
      <c r="BH587" s="21"/>
      <c r="BI587" s="21"/>
      <c r="BJ587" s="21"/>
      <c r="BK587" s="21"/>
      <c r="BL587" s="21"/>
      <c r="BM587" s="199"/>
      <c r="BN587" s="24"/>
      <c r="BO587" s="21"/>
      <c r="BP587" s="21"/>
      <c r="BQ587" s="23"/>
      <c r="BR587" s="23"/>
      <c r="BS587" s="24"/>
      <c r="BT587" s="25"/>
    </row>
    <row r="588" spans="1:74" s="22" customFormat="1" ht="279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190"/>
      <c r="O588" s="190"/>
      <c r="P588" s="190"/>
      <c r="Q588" s="190"/>
      <c r="R588" s="190"/>
      <c r="S588" s="190"/>
      <c r="T588" s="190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95"/>
      <c r="BD588" s="63"/>
      <c r="BE588" s="63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4" s="22" customFormat="1" ht="171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95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4" s="22" customFormat="1" ht="129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91"/>
      <c r="BD590" s="29"/>
      <c r="BE590" s="29"/>
      <c r="BF590" s="21"/>
      <c r="BG590" s="21"/>
      <c r="BH590" s="21"/>
      <c r="BI590" s="21"/>
      <c r="BJ590" s="21"/>
      <c r="BK590" s="21"/>
      <c r="BL590" s="21"/>
      <c r="BM590" s="199"/>
      <c r="BN590" s="24"/>
      <c r="BO590" s="21"/>
      <c r="BP590" s="21"/>
      <c r="BQ590" s="23"/>
      <c r="BR590" s="23"/>
      <c r="BS590" s="24"/>
      <c r="BT590" s="25"/>
    </row>
    <row r="591" spans="1:74" s="22" customFormat="1" ht="187.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9"/>
      <c r="N591" s="29"/>
      <c r="O591" s="29"/>
      <c r="P591" s="29"/>
      <c r="Q591" s="29"/>
      <c r="R591" s="29"/>
      <c r="S591" s="29"/>
      <c r="T591" s="29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95"/>
      <c r="BD591" s="23"/>
      <c r="BE591" s="23"/>
      <c r="BF591" s="21"/>
      <c r="BG591" s="21"/>
      <c r="BH591" s="21"/>
      <c r="BI591" s="21"/>
      <c r="BJ591" s="21"/>
      <c r="BK591" s="21"/>
      <c r="BL591" s="23"/>
      <c r="BM591" s="21"/>
      <c r="BN591" s="24"/>
      <c r="BO591" s="21"/>
      <c r="BP591" s="21"/>
      <c r="BQ591" s="21"/>
      <c r="BR591" s="21"/>
      <c r="BS591" s="23"/>
      <c r="BT591" s="24"/>
      <c r="BU591" s="25"/>
      <c r="BV591" s="30"/>
    </row>
    <row r="592" spans="1:74" s="22" customFormat="1" ht="187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195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3"/>
      <c r="BM592" s="21"/>
      <c r="BN592" s="24"/>
      <c r="BO592" s="25"/>
      <c r="BP592" s="21"/>
      <c r="BQ592" s="21"/>
      <c r="BR592" s="21"/>
      <c r="BS592" s="23"/>
      <c r="BT592" s="24"/>
      <c r="BU592" s="25"/>
      <c r="BV592" s="30"/>
    </row>
    <row r="593" spans="1:74" s="22" customFormat="1" ht="409.6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3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3"/>
      <c r="AU593" s="21"/>
      <c r="AV593" s="23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409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3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95"/>
      <c r="BD594" s="23"/>
      <c r="BE594" s="23"/>
      <c r="BF594" s="21"/>
      <c r="BG594" s="21"/>
      <c r="BH594" s="21"/>
      <c r="BI594" s="21"/>
      <c r="BJ594" s="21"/>
      <c r="BK594" s="21"/>
      <c r="BL594" s="23"/>
      <c r="BM594" s="21"/>
      <c r="BN594" s="24"/>
      <c r="BO594" s="25"/>
      <c r="BP594" s="21"/>
      <c r="BQ594" s="21"/>
      <c r="BR594" s="21"/>
      <c r="BS594" s="23"/>
      <c r="BT594" s="24"/>
      <c r="BU594" s="25"/>
      <c r="BV594" s="30"/>
    </row>
    <row r="595" spans="1:74" s="22" customFormat="1" ht="194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195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3"/>
      <c r="BM595" s="21"/>
      <c r="BN595" s="24"/>
      <c r="BO595" s="25"/>
      <c r="BP595" s="36"/>
      <c r="BQ595" s="36"/>
      <c r="BR595" s="36"/>
      <c r="BS595" s="40"/>
      <c r="BT595" s="26"/>
      <c r="BU595" s="36"/>
      <c r="BV595" s="30"/>
    </row>
    <row r="596" spans="1:74" s="22" customFormat="1" ht="219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5"/>
      <c r="BP596" s="36"/>
      <c r="BQ596" s="36"/>
      <c r="BR596" s="36"/>
      <c r="BS596" s="40"/>
      <c r="BT596" s="26"/>
      <c r="BU596" s="36"/>
      <c r="BV596" s="30"/>
    </row>
    <row r="597" spans="1:74" s="22" customFormat="1" ht="198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182"/>
      <c r="O597" s="182"/>
      <c r="P597" s="182"/>
      <c r="Q597" s="182"/>
      <c r="R597" s="182"/>
      <c r="S597" s="182"/>
      <c r="T597" s="182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3"/>
      <c r="BM597" s="21"/>
      <c r="BN597" s="24"/>
      <c r="BO597" s="25"/>
      <c r="BP597" s="21"/>
      <c r="BQ597" s="21"/>
      <c r="BR597" s="21"/>
      <c r="BS597" s="23"/>
      <c r="BT597" s="24"/>
      <c r="BU597" s="25"/>
      <c r="BV597" s="30"/>
    </row>
    <row r="598" spans="1:74" s="22" customFormat="1" ht="198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3"/>
      <c r="O598" s="23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21"/>
      <c r="BQ598" s="21"/>
      <c r="BR598" s="21"/>
      <c r="BS598" s="23"/>
      <c r="BT598" s="24"/>
      <c r="BU598" s="25"/>
      <c r="BV598" s="30"/>
    </row>
    <row r="599" spans="1:74" s="22" customFormat="1" ht="198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1"/>
      <c r="BN599" s="24"/>
      <c r="BO599" s="25"/>
      <c r="BP599" s="21"/>
      <c r="BQ599" s="21"/>
      <c r="BR599" s="21"/>
      <c r="BS599" s="23"/>
      <c r="BT599" s="24"/>
      <c r="BU599" s="25"/>
      <c r="BV599" s="30"/>
    </row>
    <row r="600" spans="1:74" s="22" customFormat="1" ht="146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22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21"/>
      <c r="BQ601" s="21"/>
      <c r="BR601" s="21"/>
      <c r="BS601" s="23"/>
      <c r="BT601" s="24"/>
      <c r="BU601" s="25"/>
      <c r="BV601" s="30"/>
    </row>
    <row r="602" spans="1:74" s="22" customFormat="1" ht="154.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8"/>
      <c r="O602" s="2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1"/>
      <c r="BN602" s="24"/>
      <c r="BO602" s="25"/>
      <c r="BP602" s="21"/>
      <c r="BQ602" s="21"/>
      <c r="BR602" s="21"/>
      <c r="BS602" s="23"/>
      <c r="BT602" s="24"/>
      <c r="BU602" s="25"/>
      <c r="BV602" s="30"/>
    </row>
    <row r="603" spans="1:74" s="22" customFormat="1" ht="154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3"/>
      <c r="BM603" s="21"/>
      <c r="BN603" s="24"/>
      <c r="BO603" s="25"/>
      <c r="BP603" s="36"/>
      <c r="BQ603" s="36"/>
      <c r="BR603" s="36"/>
      <c r="BS603" s="40"/>
      <c r="BT603" s="26"/>
      <c r="BU603" s="36"/>
      <c r="BV603" s="30"/>
    </row>
    <row r="604" spans="1:74" s="22" customFormat="1" ht="182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3"/>
      <c r="BL604" s="21"/>
      <c r="BM604" s="21"/>
      <c r="BN604" s="24"/>
      <c r="BO604" s="25"/>
      <c r="BP604" s="36"/>
      <c r="BQ604" s="36"/>
      <c r="BR604" s="36"/>
      <c r="BS604" s="40"/>
      <c r="BT604" s="26"/>
      <c r="BU604" s="36"/>
      <c r="BV604" s="30"/>
    </row>
    <row r="605" spans="1:74" s="22" customFormat="1" ht="182.2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5"/>
      <c r="BP605" s="36"/>
      <c r="BQ605" s="36"/>
      <c r="BR605" s="36"/>
      <c r="BS605" s="40"/>
      <c r="BT605" s="26"/>
      <c r="BU605" s="36"/>
      <c r="BV605" s="30"/>
    </row>
    <row r="606" spans="1:74" s="22" customFormat="1" ht="312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8"/>
      <c r="O606" s="2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1"/>
      <c r="BD606" s="21"/>
      <c r="BE606" s="21"/>
      <c r="BF606" s="23"/>
      <c r="BG606" s="21"/>
      <c r="BH606" s="21"/>
      <c r="BI606" s="21"/>
      <c r="BJ606" s="21"/>
      <c r="BK606" s="23"/>
      <c r="BL606" s="21"/>
      <c r="BM606" s="21"/>
      <c r="BN606" s="24"/>
      <c r="BO606" s="25"/>
      <c r="BP606" s="26"/>
    </row>
    <row r="607" spans="1:74" s="22" customFormat="1" ht="174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8"/>
      <c r="O607" s="1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3"/>
      <c r="BG607" s="21"/>
      <c r="BH607" s="21"/>
      <c r="BI607" s="21"/>
      <c r="BJ607" s="21"/>
      <c r="BK607" s="23"/>
      <c r="BL607" s="21"/>
      <c r="BM607" s="21"/>
      <c r="BN607" s="24"/>
      <c r="BO607" s="25"/>
      <c r="BP607" s="26"/>
    </row>
    <row r="608" spans="1:74" s="22" customFormat="1" ht="16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1"/>
      <c r="BD608" s="21"/>
      <c r="BE608" s="21"/>
      <c r="BF608" s="23"/>
      <c r="BG608" s="21"/>
      <c r="BH608" s="21"/>
      <c r="BI608" s="21"/>
      <c r="BJ608" s="21"/>
      <c r="BK608" s="23"/>
      <c r="BL608" s="21"/>
      <c r="BM608" s="21"/>
      <c r="BN608" s="24"/>
      <c r="BO608" s="25"/>
      <c r="BP608" s="26"/>
    </row>
    <row r="609" spans="1:72" s="22" customFormat="1" ht="16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3"/>
      <c r="O609" s="23"/>
      <c r="P609" s="23"/>
      <c r="Q609" s="23"/>
      <c r="R609" s="23"/>
      <c r="S609" s="23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3"/>
      <c r="BG609" s="21"/>
      <c r="BH609" s="21"/>
      <c r="BI609" s="21"/>
      <c r="BJ609" s="21"/>
      <c r="BK609" s="23"/>
      <c r="BL609" s="21"/>
      <c r="BM609" s="21"/>
      <c r="BN609" s="24"/>
      <c r="BO609" s="25"/>
      <c r="BP609" s="26"/>
    </row>
    <row r="610" spans="1:72" s="22" customFormat="1" ht="16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3"/>
      <c r="O610" s="23"/>
      <c r="P610" s="28"/>
      <c r="Q610" s="28"/>
      <c r="R610" s="28"/>
      <c r="S610" s="28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3"/>
      <c r="BG610" s="21"/>
      <c r="BH610" s="21"/>
      <c r="BI610" s="21"/>
      <c r="BJ610" s="21"/>
      <c r="BK610" s="23"/>
      <c r="BL610" s="21"/>
      <c r="BM610" s="21"/>
      <c r="BN610" s="24"/>
      <c r="BO610" s="25"/>
      <c r="BP610" s="26"/>
    </row>
    <row r="611" spans="1:72" s="22" customFormat="1" ht="372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18"/>
      <c r="O611" s="18"/>
      <c r="P611" s="18"/>
      <c r="Q611" s="18"/>
      <c r="R611" s="18"/>
      <c r="S611" s="18"/>
      <c r="T611" s="1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1"/>
      <c r="BR611" s="21"/>
    </row>
    <row r="612" spans="1:72" s="22" customFormat="1" ht="257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18"/>
      <c r="O612" s="18"/>
      <c r="P612" s="27"/>
      <c r="Q612" s="27"/>
      <c r="R612" s="27"/>
      <c r="S612" s="27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1"/>
      <c r="BR612" s="21"/>
    </row>
    <row r="613" spans="1:72" s="22" customFormat="1" ht="254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18"/>
      <c r="O613" s="18"/>
      <c r="P613" s="27"/>
      <c r="Q613" s="27"/>
      <c r="R613" s="27"/>
      <c r="S613" s="27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1"/>
      <c r="BR613" s="21"/>
    </row>
    <row r="614" spans="1:72" s="22" customFormat="1" ht="319.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23"/>
      <c r="O614" s="23"/>
      <c r="P614" s="23"/>
      <c r="Q614" s="23"/>
      <c r="R614" s="23"/>
      <c r="S614" s="23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1"/>
      <c r="BR614" s="21"/>
    </row>
    <row r="615" spans="1:72" s="22" customFormat="1" ht="409.6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18"/>
      <c r="M615" s="18"/>
      <c r="N615" s="28"/>
      <c r="O615" s="18"/>
      <c r="P615" s="28"/>
      <c r="Q615" s="28"/>
      <c r="R615" s="28"/>
      <c r="S615" s="28"/>
      <c r="T615" s="28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1"/>
      <c r="BR615" s="21"/>
    </row>
    <row r="616" spans="1:72" s="22" customFormat="1" ht="14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20"/>
      <c r="M616" s="21"/>
      <c r="N616" s="23"/>
      <c r="O616" s="23"/>
      <c r="P616" s="23"/>
      <c r="Q616" s="23"/>
      <c r="R616" s="23"/>
      <c r="S616" s="23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1"/>
      <c r="BR616" s="21"/>
    </row>
    <row r="617" spans="1:72" s="22" customFormat="1" ht="141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18"/>
      <c r="N617" s="23"/>
      <c r="O617" s="23"/>
      <c r="P617" s="23"/>
      <c r="Q617" s="23"/>
      <c r="R617" s="23"/>
      <c r="S617" s="23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1"/>
    </row>
    <row r="618" spans="1:72" s="22" customFormat="1" ht="292.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21"/>
      <c r="N618" s="27"/>
      <c r="O618" s="18"/>
      <c r="P618" s="27"/>
      <c r="Q618" s="27"/>
      <c r="R618" s="27"/>
      <c r="S618" s="27"/>
      <c r="T618" s="27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1"/>
      <c r="BR618" s="24"/>
      <c r="BS618" s="25"/>
      <c r="BT618" s="26"/>
    </row>
    <row r="619" spans="1:72" s="22" customFormat="1" ht="177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18"/>
      <c r="O619" s="18"/>
      <c r="P619" s="27"/>
      <c r="Q619" s="27"/>
      <c r="R619" s="27"/>
      <c r="S619" s="27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1"/>
      <c r="BO619" s="21"/>
      <c r="BP619" s="21"/>
      <c r="BQ619" s="21"/>
      <c r="BR619" s="24"/>
      <c r="BS619" s="25"/>
      <c r="BT619" s="26"/>
    </row>
  </sheetData>
  <autoFilter ref="A2:BV61"/>
  <mergeCells count="5">
    <mergeCell ref="L86:L87"/>
    <mergeCell ref="L335:L336"/>
    <mergeCell ref="A1:V1"/>
    <mergeCell ref="I3:I6"/>
    <mergeCell ref="F3:F6"/>
  </mergeCells>
  <pageMargins left="0" right="0" top="0" bottom="0" header="0" footer="0"/>
  <pageSetup paperSize="9" scale="1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2018-04-13T07:45:19Z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