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  <sheet name="Лист1" sheetId="5" r:id="rId3"/>
  </sheets>
  <definedNames>
    <definedName name="_xlnm._FilterDatabase" localSheetId="0" hidden="1">'87_лот_(Всего)'!$A$2:$BT$2</definedName>
    <definedName name="_xlnm._FilterDatabase" localSheetId="1" hidden="1">шаблон!$A$2:$BW$37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шаблон!$A$1:$BO$42</definedName>
  </definedNames>
  <calcPr calcId="145621"/>
</workbook>
</file>

<file path=xl/calcChain.xml><?xml version="1.0" encoding="utf-8"?>
<calcChain xmlns="http://schemas.openxmlformats.org/spreadsheetml/2006/main">
  <c r="BH38" i="4" l="1"/>
  <c r="BI38" i="4"/>
  <c r="BJ38" i="4"/>
  <c r="BK38" i="4"/>
  <c r="BL38" i="4"/>
  <c r="BM38" i="4"/>
  <c r="BN38" i="4"/>
  <c r="BG38" i="4"/>
  <c r="BE38" i="4"/>
  <c r="AU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O38" i="4"/>
  <c r="BC38" i="4" l="1"/>
  <c r="BB38" i="4"/>
  <c r="AN38" i="4"/>
  <c r="AO38" i="4"/>
  <c r="AP38" i="4"/>
  <c r="AQ38" i="4"/>
  <c r="AR38" i="4"/>
  <c r="AS38" i="4"/>
  <c r="AV38" i="4"/>
  <c r="AW38" i="4"/>
  <c r="AX38" i="4"/>
  <c r="AY38" i="4"/>
  <c r="AZ38" i="4"/>
  <c r="BA38" i="4"/>
  <c r="P31" i="4" l="1"/>
  <c r="S31" i="4"/>
  <c r="U37" i="4"/>
  <c r="O37" i="4" s="1"/>
  <c r="O36" i="4"/>
  <c r="T36" i="4" s="1"/>
  <c r="M34" i="4"/>
  <c r="U35" i="4"/>
  <c r="O35" i="4" s="1"/>
  <c r="U34" i="4"/>
  <c r="O34" i="4" s="1"/>
  <c r="U33" i="4"/>
  <c r="O33" i="4" s="1"/>
  <c r="AM31" i="4" s="1"/>
  <c r="O32" i="4"/>
  <c r="T32" i="4" s="1"/>
  <c r="T31" i="4" l="1"/>
  <c r="AI31" i="4"/>
  <c r="O31" i="4"/>
  <c r="AU31" i="4"/>
  <c r="Q36" i="4"/>
  <c r="R36" i="4"/>
  <c r="Q32" i="4"/>
  <c r="R32" i="4"/>
  <c r="R31" i="4" s="1"/>
  <c r="Q31" i="4" l="1"/>
  <c r="U36" i="4"/>
  <c r="BE31" i="4" s="1"/>
  <c r="U32" i="4"/>
  <c r="U31" i="4" l="1"/>
  <c r="P26" i="4"/>
  <c r="S26" i="4"/>
  <c r="P28" i="4"/>
  <c r="S28" i="4"/>
  <c r="U30" i="4"/>
  <c r="O30" i="4" s="1"/>
  <c r="O29" i="4"/>
  <c r="T29" i="4" s="1"/>
  <c r="T28" i="4" s="1"/>
  <c r="O27" i="4"/>
  <c r="T27" i="4" s="1"/>
  <c r="T26" i="4" s="1"/>
  <c r="P20" i="4"/>
  <c r="O25" i="4"/>
  <c r="T25" i="4" s="1"/>
  <c r="U24" i="4"/>
  <c r="O24" i="4" s="1"/>
  <c r="U23" i="4"/>
  <c r="O23" i="4" s="1"/>
  <c r="T22" i="4"/>
  <c r="S22" i="4"/>
  <c r="S20" i="4" s="1"/>
  <c r="R22" i="4"/>
  <c r="Q22" i="4"/>
  <c r="AU20" i="4" l="1"/>
  <c r="BE20" i="4"/>
  <c r="BE28" i="4"/>
  <c r="O26" i="4"/>
  <c r="BE26" i="4"/>
  <c r="O28" i="4"/>
  <c r="Q29" i="4"/>
  <c r="Q28" i="4" s="1"/>
  <c r="R29" i="4"/>
  <c r="R28" i="4" s="1"/>
  <c r="Q27" i="4"/>
  <c r="Q26" i="4" s="1"/>
  <c r="R27" i="4"/>
  <c r="R26" i="4" s="1"/>
  <c r="R25" i="4"/>
  <c r="Q25" i="4"/>
  <c r="U22" i="4"/>
  <c r="U25" i="4" l="1"/>
  <c r="U29" i="4"/>
  <c r="U28" i="4" s="1"/>
  <c r="U27" i="4"/>
  <c r="U26" i="4" s="1"/>
  <c r="U13" i="4" l="1"/>
  <c r="O22" i="4"/>
  <c r="AM20" i="4" s="1"/>
  <c r="O21" i="4"/>
  <c r="P17" i="4"/>
  <c r="S17" i="4"/>
  <c r="U19" i="4"/>
  <c r="O19" i="4" s="1"/>
  <c r="BG17" i="4" s="1"/>
  <c r="O20" i="4" l="1"/>
  <c r="T21" i="4"/>
  <c r="T20" i="4" s="1"/>
  <c r="AI20" i="4"/>
  <c r="BN20" i="4" s="1"/>
  <c r="Q21" i="4"/>
  <c r="Q20" i="4" s="1"/>
  <c r="R21" i="4"/>
  <c r="R20" i="4" s="1"/>
  <c r="U21" i="4" l="1"/>
  <c r="U20" i="4" s="1"/>
  <c r="O18" i="4" l="1"/>
  <c r="O14" i="4"/>
  <c r="R14" i="4" s="1"/>
  <c r="P9" i="4"/>
  <c r="S9" i="4"/>
  <c r="R16" i="4"/>
  <c r="Q16" i="4"/>
  <c r="Q14" i="4" l="1"/>
  <c r="U16" i="4"/>
  <c r="O16" i="4" s="1"/>
  <c r="T18" i="4"/>
  <c r="T17" i="4" s="1"/>
  <c r="BE17" i="4"/>
  <c r="O17" i="4"/>
  <c r="Q18" i="4"/>
  <c r="R18" i="4"/>
  <c r="R17" i="4" s="1"/>
  <c r="BI9" i="4" l="1"/>
  <c r="U18" i="4"/>
  <c r="U17" i="4" s="1"/>
  <c r="Q17" i="4"/>
  <c r="U15" i="4" l="1"/>
  <c r="O15" i="4" s="1"/>
  <c r="BG9" i="4" s="1"/>
  <c r="M15" i="4"/>
  <c r="T14" i="4" l="1"/>
  <c r="U14" i="4" s="1"/>
  <c r="BE9" i="4" s="1"/>
  <c r="U12" i="4"/>
  <c r="O12" i="4" s="1"/>
  <c r="U11" i="4"/>
  <c r="O10" i="4"/>
  <c r="T10" i="4" s="1"/>
  <c r="U6" i="4"/>
  <c r="O6" i="4" s="1"/>
  <c r="U5" i="4"/>
  <c r="O5" i="4" s="1"/>
  <c r="T9" i="4" l="1"/>
  <c r="O11" i="4"/>
  <c r="AU9" i="4"/>
  <c r="AU3" i="4"/>
  <c r="O13" i="4"/>
  <c r="AM9" i="4"/>
  <c r="Q10" i="4"/>
  <c r="R10" i="4"/>
  <c r="R9" i="4" s="1"/>
  <c r="O9" i="4" l="1"/>
  <c r="U10" i="4"/>
  <c r="Q9" i="4"/>
  <c r="O8" i="4"/>
  <c r="U7" i="4"/>
  <c r="AE9" i="4" l="1"/>
  <c r="U9" i="4"/>
  <c r="T8" i="4"/>
  <c r="BE3" i="4"/>
  <c r="R8" i="4"/>
  <c r="Q8" i="4"/>
  <c r="U8" i="4" l="1"/>
  <c r="O7" i="4" l="1"/>
  <c r="AM3" i="4" s="1"/>
  <c r="O4" i="4"/>
  <c r="S3" i="4"/>
  <c r="P3" i="4"/>
  <c r="T4" i="4" l="1"/>
  <c r="T3" i="4" s="1"/>
  <c r="AI3" i="4"/>
  <c r="O3" i="4"/>
  <c r="Q4" i="4"/>
  <c r="R4" i="4"/>
  <c r="R3" i="4" s="1"/>
  <c r="U4" i="4" l="1"/>
  <c r="U3" i="4" s="1"/>
  <c r="Q3" i="4"/>
  <c r="BN31" i="4" l="1"/>
  <c r="BN3" i="4" l="1"/>
  <c r="BN9" i="4"/>
  <c r="BN17" i="4"/>
  <c r="BN26" i="4"/>
  <c r="BN28" i="4"/>
  <c r="BN43" i="4"/>
  <c r="BN44" i="4"/>
  <c r="BN45" i="4"/>
  <c r="BN46" i="4"/>
  <c r="BN47" i="4"/>
  <c r="BN48" i="4"/>
  <c r="BN49" i="4"/>
  <c r="BN50" i="4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/>
  <c r="O62" i="2"/>
  <c r="R62" i="2"/>
  <c r="N63" i="2"/>
  <c r="S63" i="2"/>
  <c r="S62" i="2"/>
  <c r="O55" i="2"/>
  <c r="R55" i="2"/>
  <c r="T57" i="2"/>
  <c r="AJ55" i="2"/>
  <c r="T58" i="2"/>
  <c r="AR55" i="2" s="1"/>
  <c r="M59" i="2"/>
  <c r="N59" i="2"/>
  <c r="M56" i="2"/>
  <c r="N56" i="2" s="1"/>
  <c r="O46" i="2"/>
  <c r="R46" i="2"/>
  <c r="N48" i="2"/>
  <c r="Q48" i="2" s="1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/>
  <c r="S42" i="2"/>
  <c r="S41" i="2" s="1"/>
  <c r="P42" i="2"/>
  <c r="P72" i="2"/>
  <c r="Q72" i="2"/>
  <c r="Q70" i="2"/>
  <c r="S72" i="2"/>
  <c r="S70" i="2" s="1"/>
  <c r="N46" i="2"/>
  <c r="S47" i="2"/>
  <c r="S46" i="2" s="1"/>
  <c r="S59" i="2"/>
  <c r="Q59" i="2"/>
  <c r="P59" i="2"/>
  <c r="T59" i="2" s="1"/>
  <c r="BB55" i="2" s="1"/>
  <c r="P40" i="2"/>
  <c r="P48" i="2"/>
  <c r="T48" i="2" s="1"/>
  <c r="BF46" i="2" s="1"/>
  <c r="N62" i="2"/>
  <c r="P63" i="2"/>
  <c r="P62" i="2"/>
  <c r="Q63" i="2"/>
  <c r="Q62" i="2" s="1"/>
  <c r="P47" i="2"/>
  <c r="Q47" i="2"/>
  <c r="Q46" i="2" s="1"/>
  <c r="P37" i="2"/>
  <c r="Q37" i="2"/>
  <c r="P41" i="2"/>
  <c r="S36" i="2"/>
  <c r="N35" i="2"/>
  <c r="P36" i="2"/>
  <c r="P35" i="2"/>
  <c r="Q36" i="2"/>
  <c r="Q35" i="2"/>
  <c r="P70" i="2"/>
  <c r="T40" i="2"/>
  <c r="P38" i="2"/>
  <c r="T47" i="2"/>
  <c r="BB46" i="2" s="1"/>
  <c r="T36" i="2"/>
  <c r="BB38" i="2"/>
  <c r="BK38" i="2"/>
  <c r="T38" i="2"/>
  <c r="BB35" i="2"/>
  <c r="T31" i="2"/>
  <c r="T32" i="2"/>
  <c r="AL29" i="2" s="1"/>
  <c r="T33" i="2"/>
  <c r="AR29" i="2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Q22" i="2"/>
  <c r="Q21" i="2"/>
  <c r="N23" i="2"/>
  <c r="S24" i="2"/>
  <c r="S23" i="2" s="1"/>
  <c r="S26" i="2"/>
  <c r="S25" i="2" s="1"/>
  <c r="N25" i="2"/>
  <c r="S28" i="2"/>
  <c r="S27" i="2"/>
  <c r="N27" i="2"/>
  <c r="S30" i="2"/>
  <c r="Q30" i="2"/>
  <c r="P30" i="2"/>
  <c r="AJ29" i="2"/>
  <c r="P28" i="2"/>
  <c r="P27" i="2"/>
  <c r="Q28" i="2"/>
  <c r="Q27" i="2"/>
  <c r="P26" i="2"/>
  <c r="P25" i="2"/>
  <c r="Q26" i="2"/>
  <c r="Q25" i="2"/>
  <c r="P24" i="2"/>
  <c r="P23" i="2"/>
  <c r="Q24" i="2"/>
  <c r="Q23" i="2"/>
  <c r="P22" i="2"/>
  <c r="P10" i="2"/>
  <c r="P9" i="2"/>
  <c r="Q9" i="2"/>
  <c r="Q8" i="2" s="1"/>
  <c r="M44" i="2"/>
  <c r="N44" i="2" s="1"/>
  <c r="R43" i="2"/>
  <c r="O43" i="2"/>
  <c r="P8" i="2"/>
  <c r="T22" i="2"/>
  <c r="P21" i="2"/>
  <c r="T30" i="2"/>
  <c r="AF29" i="2" s="1"/>
  <c r="T28" i="2"/>
  <c r="T27" i="2" s="1"/>
  <c r="T26" i="2"/>
  <c r="T24" i="2"/>
  <c r="BB23" i="2"/>
  <c r="BK23" i="2"/>
  <c r="T23" i="2"/>
  <c r="BB25" i="2"/>
  <c r="BK25" i="2" s="1"/>
  <c r="T25" i="2"/>
  <c r="BH21" i="2"/>
  <c r="BK21" i="2"/>
  <c r="T21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S3" i="2" s="1"/>
  <c r="T4" i="2"/>
  <c r="N4" i="2"/>
  <c r="N3" i="2" s="1"/>
  <c r="R3" i="2"/>
  <c r="O3" i="2"/>
  <c r="AZ3" i="2"/>
  <c r="P5" i="2"/>
  <c r="P3" i="2" s="1"/>
  <c r="M86" i="2"/>
  <c r="M85" i="2"/>
  <c r="N86" i="2"/>
  <c r="P86" i="2" s="1"/>
  <c r="N85" i="2"/>
  <c r="S85" i="2" s="1"/>
  <c r="R84" i="2"/>
  <c r="O84" i="2"/>
  <c r="Q85" i="2"/>
  <c r="Q86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/>
  <c r="Q18" i="2"/>
  <c r="T19" i="2"/>
  <c r="AZ18" i="2" s="1"/>
  <c r="R18" i="2"/>
  <c r="O18" i="2"/>
  <c r="M14" i="2"/>
  <c r="N14" i="2" s="1"/>
  <c r="R13" i="2"/>
  <c r="O13" i="2"/>
  <c r="M7" i="2"/>
  <c r="N7" i="2"/>
  <c r="P7" i="2" s="1"/>
  <c r="S6" i="2"/>
  <c r="R6" i="2"/>
  <c r="O6" i="2"/>
  <c r="N19" i="2"/>
  <c r="N18" i="2"/>
  <c r="Q84" i="2"/>
  <c r="P20" i="2"/>
  <c r="P18" i="2" s="1"/>
  <c r="S20" i="2"/>
  <c r="S18" i="2" s="1"/>
  <c r="Q7" i="2"/>
  <c r="Q6" i="2" s="1"/>
  <c r="T20" i="2"/>
  <c r="BB18" i="2" s="1"/>
  <c r="T18" i="2"/>
  <c r="T85" i="2" l="1"/>
  <c r="S84" i="2"/>
  <c r="T86" i="2"/>
  <c r="BF84" i="2" s="1"/>
  <c r="P84" i="2"/>
  <c r="BK18" i="2"/>
  <c r="S54" i="2"/>
  <c r="S53" i="2" s="1"/>
  <c r="Q54" i="2"/>
  <c r="Q53" i="2" s="1"/>
  <c r="P54" i="2"/>
  <c r="N53" i="2"/>
  <c r="P50" i="2"/>
  <c r="N49" i="2"/>
  <c r="S50" i="2"/>
  <c r="S49" i="2" s="1"/>
  <c r="Q50" i="2"/>
  <c r="Q49" i="2" s="1"/>
  <c r="Q78" i="2"/>
  <c r="Q77" i="2" s="1"/>
  <c r="P78" i="2"/>
  <c r="N77" i="2"/>
  <c r="S78" i="2"/>
  <c r="S77" i="2" s="1"/>
  <c r="T10" i="2"/>
  <c r="BF8" i="2" s="1"/>
  <c r="N16" i="2"/>
  <c r="P17" i="2"/>
  <c r="S17" i="2"/>
  <c r="S16" i="2" s="1"/>
  <c r="Q17" i="2"/>
  <c r="Q16" i="2" s="1"/>
  <c r="BK46" i="2"/>
  <c r="S14" i="2"/>
  <c r="S13" i="2" s="1"/>
  <c r="N13" i="2"/>
  <c r="Q14" i="2"/>
  <c r="Q13" i="2" s="1"/>
  <c r="P14" i="2"/>
  <c r="S44" i="2"/>
  <c r="S43" i="2" s="1"/>
  <c r="Q44" i="2"/>
  <c r="Q43" i="2" s="1"/>
  <c r="P44" i="2"/>
  <c r="N43" i="2"/>
  <c r="N11" i="2"/>
  <c r="S12" i="2"/>
  <c r="S11" i="2" s="1"/>
  <c r="P12" i="2"/>
  <c r="Q12" i="2"/>
  <c r="Q11" i="2" s="1"/>
  <c r="N75" i="2"/>
  <c r="S76" i="2"/>
  <c r="S75" i="2" s="1"/>
  <c r="P76" i="2"/>
  <c r="Q76" i="2"/>
  <c r="Q75" i="2" s="1"/>
  <c r="S34" i="2"/>
  <c r="S29" i="2" s="1"/>
  <c r="P34" i="2"/>
  <c r="N29" i="2"/>
  <c r="Q34" i="2"/>
  <c r="Q29" i="2" s="1"/>
  <c r="T37" i="2"/>
  <c r="S35" i="2"/>
  <c r="P56" i="2"/>
  <c r="N55" i="2"/>
  <c r="Q56" i="2"/>
  <c r="Q55" i="2" s="1"/>
  <c r="S56" i="2"/>
  <c r="S55" i="2" s="1"/>
  <c r="P68" i="2"/>
  <c r="T68" i="2" s="1"/>
  <c r="BB64" i="2" s="1"/>
  <c r="S68" i="2"/>
  <c r="Q68" i="2"/>
  <c r="Q74" i="2"/>
  <c r="Q73" i="2" s="1"/>
  <c r="N73" i="2"/>
  <c r="S74" i="2"/>
  <c r="S73" i="2" s="1"/>
  <c r="P74" i="2"/>
  <c r="T7" i="2"/>
  <c r="P6" i="2"/>
  <c r="P82" i="2"/>
  <c r="N81" i="2"/>
  <c r="S82" i="2"/>
  <c r="S81" i="2" s="1"/>
  <c r="Q82" i="2"/>
  <c r="Q81" i="2" s="1"/>
  <c r="P61" i="2"/>
  <c r="N60" i="2"/>
  <c r="S61" i="2"/>
  <c r="S60" i="2" s="1"/>
  <c r="Q61" i="2"/>
  <c r="Q60" i="2" s="1"/>
  <c r="S52" i="2"/>
  <c r="S51" i="2" s="1"/>
  <c r="Q52" i="2"/>
  <c r="Q51" i="2" s="1"/>
  <c r="P52" i="2"/>
  <c r="N51" i="2"/>
  <c r="Q83" i="2"/>
  <c r="P83" i="2"/>
  <c r="T83" i="2" s="1"/>
  <c r="BF81" i="2" s="1"/>
  <c r="T9" i="2"/>
  <c r="S8" i="2"/>
  <c r="Q65" i="2"/>
  <c r="Q64" i="2" s="1"/>
  <c r="P65" i="2"/>
  <c r="N64" i="2"/>
  <c r="S65" i="2"/>
  <c r="S64" i="2" s="1"/>
  <c r="N84" i="2"/>
  <c r="BB27" i="2"/>
  <c r="BK27" i="2" s="1"/>
  <c r="T46" i="2"/>
  <c r="T63" i="2"/>
  <c r="P46" i="2"/>
  <c r="T42" i="2"/>
  <c r="N6" i="2"/>
  <c r="T5" i="2"/>
  <c r="Q5" i="2"/>
  <c r="Q3" i="2" s="1"/>
  <c r="N8" i="2"/>
  <c r="T72" i="2"/>
  <c r="T70" i="2" l="1"/>
  <c r="BB70" i="2"/>
  <c r="BK70" i="2" s="1"/>
  <c r="T61" i="2"/>
  <c r="P60" i="2"/>
  <c r="T82" i="2"/>
  <c r="P81" i="2"/>
  <c r="P16" i="2"/>
  <c r="T17" i="2"/>
  <c r="P53" i="2"/>
  <c r="T54" i="2"/>
  <c r="T3" i="2"/>
  <c r="BB3" i="2"/>
  <c r="BK3" i="2" s="1"/>
  <c r="T62" i="2"/>
  <c r="BB62" i="2"/>
  <c r="BK62" i="2" s="1"/>
  <c r="P55" i="2"/>
  <c r="T56" i="2"/>
  <c r="T76" i="2"/>
  <c r="P75" i="2"/>
  <c r="T14" i="2"/>
  <c r="P13" i="2"/>
  <c r="T78" i="2"/>
  <c r="P77" i="2"/>
  <c r="T8" i="2"/>
  <c r="BB8" i="2"/>
  <c r="BK8" i="2" s="1"/>
  <c r="T52" i="2"/>
  <c r="P51" i="2"/>
  <c r="T6" i="2"/>
  <c r="BH6" i="2"/>
  <c r="BK6" i="2" s="1"/>
  <c r="T34" i="2"/>
  <c r="P29" i="2"/>
  <c r="P11" i="2"/>
  <c r="T12" i="2"/>
  <c r="P43" i="2"/>
  <c r="T44" i="2"/>
  <c r="P49" i="2"/>
  <c r="T50" i="2"/>
  <c r="BB41" i="2"/>
  <c r="BK41" i="2" s="1"/>
  <c r="T41" i="2"/>
  <c r="T65" i="2"/>
  <c r="P64" i="2"/>
  <c r="T74" i="2"/>
  <c r="P73" i="2"/>
  <c r="BJ35" i="2"/>
  <c r="BK35" i="2" s="1"/>
  <c r="T35" i="2"/>
  <c r="T84" i="2"/>
  <c r="BB84" i="2"/>
  <c r="BK84" i="2" s="1"/>
  <c r="T73" i="2" l="1"/>
  <c r="BB73" i="2"/>
  <c r="BK73" i="2" s="1"/>
  <c r="T51" i="2"/>
  <c r="BB51" i="2"/>
  <c r="BK51" i="2" s="1"/>
  <c r="T75" i="2"/>
  <c r="BB75" i="2"/>
  <c r="BK75" i="2" s="1"/>
  <c r="T53" i="2"/>
  <c r="BB53" i="2"/>
  <c r="BK53" i="2" s="1"/>
  <c r="T11" i="2"/>
  <c r="BB11" i="2"/>
  <c r="BK11" i="2" s="1"/>
  <c r="AF64" i="2"/>
  <c r="BK64" i="2" s="1"/>
  <c r="T64" i="2"/>
  <c r="T13" i="2"/>
  <c r="BB13" i="2"/>
  <c r="BK13" i="2" s="1"/>
  <c r="BB16" i="2"/>
  <c r="BK16" i="2" s="1"/>
  <c r="T16" i="2"/>
  <c r="BB29" i="2"/>
  <c r="BK29" i="2" s="1"/>
  <c r="T29" i="2"/>
  <c r="T77" i="2"/>
  <c r="BB77" i="2"/>
  <c r="BK77" i="2" s="1"/>
  <c r="T49" i="2"/>
  <c r="BB49" i="2"/>
  <c r="BK49" i="2" s="1"/>
  <c r="T55" i="2"/>
  <c r="AF55" i="2"/>
  <c r="BK55" i="2" s="1"/>
  <c r="BB81" i="2"/>
  <c r="BK81" i="2" s="1"/>
  <c r="T81" i="2"/>
  <c r="T43" i="2"/>
  <c r="BB43" i="2"/>
  <c r="BK43" i="2" s="1"/>
  <c r="T60" i="2"/>
  <c r="BB60" i="2"/>
  <c r="BK60" i="2" s="1"/>
</calcChain>
</file>

<file path=xl/sharedStrings.xml><?xml version="1.0" encoding="utf-8"?>
<sst xmlns="http://schemas.openxmlformats.org/spreadsheetml/2006/main" count="557" uniqueCount="397">
  <si>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</si>
  <si>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</si>
  <si>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</si>
  <si>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</si>
  <si>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</si>
  <si>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</si>
  <si>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</si>
  <si>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</si>
  <si>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</si>
  <si>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</si>
  <si>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</si>
  <si>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</si>
  <si>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</si>
  <si>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</si>
  <si>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</si>
  <si>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</si>
  <si>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</si>
  <si>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</si>
  <si>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</si>
  <si>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</si>
  <si>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</si>
  <si>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</si>
  <si>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</si>
  <si>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</si>
  <si>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</si>
  <si>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</si>
  <si>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</si>
  <si>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</si>
  <si>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</si>
  <si>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</si>
  <si>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</si>
  <si>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</si>
  <si>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</si>
  <si>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</si>
  <si>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</si>
  <si>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</si>
  <si>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</si>
  <si>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</si>
  <si>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</si>
  <si>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</si>
  <si>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</si>
  <si>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</si>
  <si>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</si>
  <si>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</si>
  <si>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</si>
  <si>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</si>
  <si>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</si>
  <si>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</si>
  <si>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</si>
  <si>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</si>
  <si>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</si>
  <si>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</si>
  <si>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</si>
  <si>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</si>
  <si>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</si>
  <si>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</si>
  <si>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</si>
  <si>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</si>
  <si>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</si>
  <si>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</si>
  <si>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</si>
  <si>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</si>
  <si>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</si>
  <si>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</si>
  <si>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</si>
  <si>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</si>
  <si>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</si>
  <si>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</si>
  <si>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</si>
  <si>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</si>
  <si>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</si>
  <si>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</si>
  <si>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</si>
  <si>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</si>
  <si>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</si>
  <si>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</si>
  <si>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</si>
  <si>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</si>
  <si>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</si>
  <si>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</si>
  <si>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</si>
  <si>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</si>
  <si>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</si>
  <si>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</si>
  <si>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</si>
  <si>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</si>
  <si>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</si>
  <si>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</si>
  <si>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</si>
  <si>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</si>
  <si>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</si>
  <si>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</si>
  <si>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</si>
  <si>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</si>
  <si>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</si>
  <si>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</si>
  <si>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</si>
  <si>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</si>
  <si>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</si>
  <si>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</si>
  <si>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</si>
  <si>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</si>
  <si>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</si>
  <si>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</si>
  <si>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</si>
  <si>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</si>
  <si>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</si>
  <si>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</si>
  <si>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</si>
  <si>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</si>
  <si>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</si>
  <si>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</si>
  <si>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</si>
  <si>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</si>
  <si>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</si>
  <si>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</si>
  <si>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</si>
  <si>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</si>
  <si>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</si>
  <si>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</si>
  <si>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</si>
  <si>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</si>
  <si>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</si>
  <si>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</si>
  <si>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</si>
  <si>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</si>
  <si>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</si>
  <si>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</si>
  <si>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</si>
  <si>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</si>
  <si>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</si>
  <si>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</si>
  <si>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</si>
  <si>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</si>
  <si>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</si>
  <si>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</si>
  <si>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</si>
  <si>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</si>
  <si>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</si>
  <si>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</si>
  <si>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</si>
  <si>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</si>
  <si>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</si>
  <si>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</si>
  <si>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</si>
  <si>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</si>
  <si>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</si>
  <si>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</si>
  <si>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</si>
  <si>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</si>
  <si>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</si>
  <si>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</si>
  <si>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</si>
  <si>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</si>
  <si>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</si>
  <si>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</si>
  <si>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</si>
  <si>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</si>
  <si>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</si>
  <si>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</si>
  <si>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</si>
  <si>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</si>
  <si>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</si>
  <si>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</si>
  <si>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</si>
  <si>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</si>
  <si>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</si>
  <si>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</si>
  <si>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</si>
  <si>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</si>
  <si>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</si>
  <si>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</si>
  <si>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</si>
  <si>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</si>
  <si>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</si>
  <si>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</si>
  <si>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</si>
  <si>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</si>
  <si>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</si>
  <si>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</si>
  <si>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</si>
  <si>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</si>
  <si>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</si>
  <si>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</si>
  <si>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</si>
  <si>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</si>
  <si>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</si>
  <si>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</si>
  <si>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</si>
  <si>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</si>
  <si>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</si>
  <si>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</si>
  <si>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</si>
  <si>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</si>
  <si>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</si>
  <si>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</si>
  <si>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</si>
  <si>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</si>
  <si>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</si>
  <si>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</si>
  <si>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</si>
  <si>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</si>
  <si>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</si>
  <si>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</si>
  <si>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</si>
  <si>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</si>
  <si>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</si>
  <si>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</si>
  <si>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</si>
  <si>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</si>
  <si>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</si>
  <si>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</si>
  <si>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</si>
  <si>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</si>
  <si>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</si>
  <si>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</si>
  <si>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</si>
  <si>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</si>
  <si>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</si>
  <si>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</si>
  <si>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</si>
  <si>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</si>
  <si>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</si>
  <si>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</si>
  <si>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</si>
  <si>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</si>
  <si>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</si>
  <si>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</si>
  <si>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</si>
  <si>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</si>
  <si>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</si>
  <si>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</si>
  <si>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</si>
  <si>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</si>
  <si>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</si>
  <si>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</si>
  <si>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</si>
  <si>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</si>
  <si>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</si>
  <si>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</si>
  <si>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</si>
  <si>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</si>
  <si>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</si>
  <si>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</si>
  <si>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</si>
  <si>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</si>
  <si>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</si>
  <si>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</si>
  <si>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</si>
  <si>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</si>
  <si>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</si>
  <si>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</si>
  <si>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</si>
  <si>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</si>
  <si>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</si>
  <si>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</si>
  <si>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</si>
  <si>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</si>
  <si>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</si>
  <si>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</si>
  <si>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</si>
  <si>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</si>
  <si>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</si>
  <si>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</si>
  <si>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</si>
  <si>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</si>
  <si>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</si>
  <si>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</si>
  <si>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</si>
  <si>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</si>
  <si>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</si>
  <si>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</si>
  <si>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</si>
  <si>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</si>
  <si>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</si>
  <si>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</si>
  <si>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</si>
  <si>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</si>
  <si>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</si>
  <si>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</si>
  <si>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</si>
  <si>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</si>
  <si>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</si>
  <si>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</si>
  <si>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</si>
  <si>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</si>
  <si>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</si>
  <si>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</si>
  <si>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</si>
  <si>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</si>
  <si>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</si>
  <si>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</si>
  <si>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</si>
  <si>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</si>
  <si>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</si>
  <si>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</si>
  <si>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</si>
  <si>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</si>
  <si>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</si>
  <si>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</si>
  <si>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</si>
  <si>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</si>
  <si>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</si>
  <si>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</si>
  <si>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</si>
  <si>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</si>
  <si>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</si>
  <si>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</si>
  <si>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</si>
  <si>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</si>
  <si>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</si>
  <si>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</si>
  <si>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</si>
  <si>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</si>
  <si>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</si>
  <si>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</si>
  <si>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</si>
  <si>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</si>
  <si>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</si>
  <si>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</si>
  <si>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</si>
  <si>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</si>
  <si>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</si>
  <si>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</si>
  <si>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</si>
  <si>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</si>
  <si>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</si>
  <si>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</si>
  <si>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</si>
  <si>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</si>
  <si>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1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</si>
  <si>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существующей ВЛ-0,4 кВ № 3 в части монтажа ответвительной арматуры в точке врезки ответвления (тип и технические характеристики уточнить при проектировании).</t>
  </si>
  <si>
    <t>41798186 (ЗЭС-3691/2019)</t>
  </si>
  <si>
    <t>41800822 (ЗЭС-3695/2019)</t>
  </si>
  <si>
    <t>41714700 (СЭС-3904/2019)</t>
  </si>
  <si>
    <t>41814057 (СЭС-4099/2019)</t>
  </si>
  <si>
    <t>41831103 (СЭС-4138/2019)</t>
  </si>
  <si>
    <t>41830842 (СЭС-4145/2019)</t>
  </si>
  <si>
    <t>41830575 (ЦЭС-17540/2019)</t>
  </si>
  <si>
    <t>ООО "Т2 Мобайл" Курский филиал</t>
  </si>
  <si>
    <t>АО Рыбхоз "Сеймский"</t>
  </si>
  <si>
    <t>Сидорова Татьяна Дмитриевна</t>
  </si>
  <si>
    <t>Таранов Сергей Владимирович</t>
  </si>
  <si>
    <t>Астапова Тамара Алексеевна</t>
  </si>
  <si>
    <t>Марахин Михаил Васильевич</t>
  </si>
  <si>
    <t>Администрация Октябрьского р-на</t>
  </si>
  <si>
    <t>ГРЭС</t>
  </si>
  <si>
    <t>Курская обл., Глушковский р-н, с. Веселое</t>
  </si>
  <si>
    <t>Курская обл., Кореневский
р-н.,д.Никипеловка, кад.номер 46-46-11/005/2012-733</t>
  </si>
  <si>
    <t>Курская обл., 307170 Курская обл.,г.Железногорск,ул.Гагарина д.1, кв.26</t>
  </si>
  <si>
    <t>Курская обл., Железногорский район, в районе д. Гнездилово</t>
  </si>
  <si>
    <t>Курская обл., Железногорский район, Студенокский с/с</t>
  </si>
  <si>
    <t>Курская обл., Железногорский район, сл. Михайловка</t>
  </si>
  <si>
    <t>Курская обл., Октябрьский р-н, д. Нижняя Воробжа, уч. 46:17:000000:979</t>
  </si>
  <si>
    <t>строительство воздушной линии электропередачи 10 кВ защищенным проводом – ответвления протяженностью 0,02 км от опоры № 43 существующей ВЛ-10 кВ № 04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проектировании;
- монтаж одного линейного разъединителя 10 кВ на концевой опоре проектируемого ответвления от ВЛ-10 кВ № 04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16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</si>
  <si>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10 кВ протяженностью 0,37 км от опоры №3.10 существующей ВЛ-10 кВ № 62114 до проектируемой ТП-10/0,4 кВ с увеличением протяженности существующей ВЛ-10 кВ (точку врезки, марку и сечение провода, протяженность, тип разъединителя уточнить при проектировании);
монтаж линейного разъединителя 10 кВ на концевой опоре проектируемого ответвления от ВЛ-10 кВ № 62114. 
10.1.1.	 строительство воздушной линии электропередачи 0,4 кВ самонесущим изолированным проводом (ВЛИ-0,4 кВ) протяженностью 0,45 км от опоры № 22 реконструируемой ВЛ-0,4 кВ № 2 ТП 62114 04/160 до границы земельного участка заявителя (марку и сечение провода, протяженность уточнить при проектировании).
10.2.	Строительство новых подстанций: строительство трансформаторной подстанции 10/0,4 кВ столбового типа, с одним силовым трансформатором мощностью 40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</si>
  <si>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0,033 км от опоры существующей ВЛ-0,4 кВ № 1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</si>
  <si>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– ответвления протяженностью 1,1 км от опоры № 5-17 существующей ВЛ-10 кВ 12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проектировании;
- монтаж двух линейных разъединителей 10 кВ (на концевой опоре и в точке врезки  проектируемого ответвления от ВЛ-10 кВ № 12, 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0,005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40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</si>
  <si>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0,18 км от опоры № 3 существующей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</si>
  <si>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0,335 км от опоры № 14 существующей ВЛ-0,4 кВ № 3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</si>
  <si>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строительство воздушной линии электропередачи 10 кВ защищенным проводом – ответвления протяженностью 0,05 км от опоры № 22 ВЛ-10 кВ № 556.12 до проектируемой ТП-10/0,4 кВ (точку врезки, марку и сечение провода, протяженность уточнить при проектировании).
- монтаж линейного разъединителя 10 кВ на концевой опоре проектируемого ответвления от ВЛ-10 кВ № 556.12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
10.2.	 Строительство новых подстанций: строительство трансформаторной подстанции 10/0,4 кВ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</si>
  <si>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04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</si>
  <si>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№2 ТП 62114 04/160 в части монтажа одного дополнительного провода в пролетах опор № 12-22 протяженностью 0,45 км, и переключение питания ВЛ-0,4 кВ №2 (в пролетах опор 12-22) ТП 62114 04/160 на питание от проектируемой ТП 10/0,4 кВ, с обеспечением разрыва в пролетах опор 12-11 (объем реконструкции уточнить при проектировании).</t>
  </si>
  <si>
    <t>реконструкция существующей ВЛ-0,4 кВ № 1 в части монтажа дополнительной опоры (объем реконструкции и необходимость замены опоры уточнить при проектировании).</t>
  </si>
  <si>
    <t>реконструкция существующей ВЛ-10 кВ № 12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</si>
  <si>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ВЛ-10 кВ № 556.12 в части монтажа ответвительной арматуры в точке врезки (объем реконструкции уточнить при проектировании).</t>
  </si>
  <si>
    <t>Удален из Лота 142 под 2020г.</t>
  </si>
  <si>
    <t>Звонок 06.2019. Удалён из лота под 2020год.</t>
  </si>
  <si>
    <t>Хоз.способ от 16.10.2018г.</t>
  </si>
  <si>
    <t>СТП 40 кВА (со шкафом АСУЭ в комплекте со счетчиком (МЭК-104))</t>
  </si>
  <si>
    <t>переключение питания ВЛ-0,4 кВ №2 (в пролетах опор 12-22) ТП 62114 04/160 на питание от проектируемой ТП 10/0,4 кВ, с обеспечением разрыва в пролетах опор 12-11</t>
  </si>
  <si>
    <t>реконструкция существующей ВЛ-0,4 кВ № 1 в части монтажа дополнительной опоры</t>
  </si>
  <si>
    <t>СТП 40 кВА (с тех.учетом)</t>
  </si>
  <si>
    <t>1) 0,335 км
2) 0,025 км (перекидка)</t>
  </si>
  <si>
    <t>СТП 63 кВА (со шкафом АСУЭ в комплекте со счетчиком (МЭК-104))</t>
  </si>
  <si>
    <t>1) 0,01 км
2) 0,025 км (перекидка)</t>
  </si>
  <si>
    <t>Устройство перекидки (0,025км)</t>
  </si>
  <si>
    <t>Монтаж СТП-63 кВА</t>
  </si>
  <si>
    <t>Шкаф АСУЭ в комплекте со счетчиком (МЭК-104)</t>
  </si>
  <si>
    <t>Монтаж СТП-40 кВА</t>
  </si>
  <si>
    <t>реконструкция ВЛ-0,4 с монтажом дополнительного провода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</si>
  <si>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</si>
  <si>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</si>
  <si>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</si>
  <si>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</si>
  <si>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</si>
  <si>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</si>
  <si>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</si>
  <si>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</si>
  <si>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</si>
  <si>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Реконструкция ВЛ-0,4 кВ, км</t>
  </si>
  <si>
    <t>1) переключение питания ВЛ-0,4 кВ №2 (в пролетах опор 12-22) ТП 62114 04/160 на питание от проектируемой ТП 10/0,4 кВ, с обеспечением разрыва в пролетах опор 12-11;
2) реконструкция существующей ВЛ-0,4 кВ № 1 в части монтажа дополнительной опоры</t>
  </si>
  <si>
    <t>Монтаж СТП-16 кВА</t>
  </si>
  <si>
    <t>СТП 16 кВА 
(со шкафом АСУЭ в комплекте со счетчиком (МЭК-104))</t>
  </si>
  <si>
    <t>1) СТП 16 кВА - 1 шт.
2) СТП 40 кВА - 2 шт.
3) СТП 63 кВА - 1 шт.</t>
  </si>
  <si>
    <t>1,073 (с учетом перекидок)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</si>
  <si>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145 льготники - 1»)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</si>
</sst>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  <xf numFmtId="14" fontId="17" fillId="0" borderId="7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2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3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0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1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45"/>
  <sheetViews>
    <sheetView tabSelected="1" view="pageBreakPreview" topLeftCell="AD1" zoomScale="25" zoomScaleNormal="30" zoomScaleSheetLayoutView="25" workbookViewId="0">
      <pane ySplit="2" topLeftCell="A36" activePane="bottomLeft" state="frozen"/>
      <selection pane="bottomLeft" activeCell="AT40" sqref="AT40"/>
    </sheetView>
  </sheetViews>
  <sheetFormatPr defaultColWidth="9.140625" defaultRowHeight="34.5" x14ac:dyDescent="0.45"/>
  <cols>
    <col min="1" max="1" width="28.140625" style="176" customWidth="1"/>
    <col min="2" max="2" width="27.42578125" style="176" customWidth="1"/>
    <col min="3" max="3" width="30.28515625" style="176" customWidth="1"/>
    <col min="4" max="4" width="27.7109375" style="176" customWidth="1"/>
    <col min="5" max="5" width="32.140625" style="176" hidden="1" customWidth="1"/>
    <col min="6" max="6" width="12.5703125" style="176" customWidth="1"/>
    <col min="7" max="7" width="46.42578125" style="176" customWidth="1"/>
    <col min="8" max="8" width="23" style="176" customWidth="1"/>
    <col min="9" max="9" width="46.28515625" style="176" customWidth="1"/>
    <col min="10" max="10" width="101.42578125" style="176" customWidth="1"/>
    <col min="11" max="11" width="83.140625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3.85546875" style="176" customWidth="1"/>
    <col min="20" max="20" width="29.85546875" style="176" customWidth="1"/>
    <col min="21" max="21" width="40.14062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27.7109375" style="176" hidden="1" customWidth="1"/>
    <col min="29" max="29" width="24.85546875" style="176" hidden="1" customWidth="1"/>
    <col min="30" max="30" width="25.7109375" style="176" customWidth="1"/>
    <col min="31" max="31" width="31.140625" style="176" customWidth="1"/>
    <col min="32" max="32" width="30" style="176" hidden="1" customWidth="1"/>
    <col min="33" max="33" width="19.7109375" style="176" hidden="1" customWidth="1"/>
    <col min="34" max="34" width="25.28515625" style="176" customWidth="1"/>
    <col min="35" max="35" width="36.28515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30" style="176" customWidth="1"/>
    <col min="40" max="40" width="32.140625" style="176" hidden="1" customWidth="1"/>
    <col min="41" max="41" width="33" style="176" hidden="1" customWidth="1"/>
    <col min="42" max="42" width="33.85546875" style="176" hidden="1" customWidth="1"/>
    <col min="43" max="43" width="24.7109375" style="176" hidden="1" customWidth="1"/>
    <col min="44" max="44" width="22.85546875" style="176" hidden="1" customWidth="1"/>
    <col min="45" max="45" width="22" style="176" hidden="1" customWidth="1"/>
    <col min="46" max="46" width="73.85546875" style="176" customWidth="1"/>
    <col min="47" max="47" width="33" style="176" customWidth="1"/>
    <col min="48" max="48" width="21.42578125" style="176" hidden="1" customWidth="1"/>
    <col min="49" max="49" width="23.42578125" style="176" hidden="1" customWidth="1"/>
    <col min="50" max="50" width="30.14062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5.42578125" style="176" customWidth="1"/>
    <col min="58" max="58" width="107.28515625" style="176" customWidth="1"/>
    <col min="59" max="59" width="33.7109375" style="176" customWidth="1"/>
    <col min="60" max="60" width="41.5703125" style="176" customWidth="1"/>
    <col min="61" max="61" width="27" style="176" customWidth="1"/>
    <col min="62" max="62" width="41.710937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1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3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65" customHeight="1" x14ac:dyDescent="0.95">
      <c r="A1" s="230" t="s">
        <v>396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  <c r="BA1" s="230"/>
      <c r="BB1" s="230"/>
      <c r="BC1" s="230"/>
      <c r="BD1" s="230"/>
      <c r="BE1" s="230"/>
      <c r="BF1" s="230"/>
      <c r="BG1" s="230"/>
      <c r="BH1" s="230"/>
      <c r="BI1" s="230"/>
      <c r="BJ1" s="230"/>
      <c r="BK1" s="230"/>
      <c r="BL1" s="230"/>
      <c r="BM1" s="230"/>
      <c r="BN1" s="230"/>
      <c r="BO1" s="230"/>
      <c r="BP1" s="230"/>
      <c r="BQ1" s="230"/>
      <c r="BR1" s="230"/>
      <c r="BS1" s="230"/>
      <c r="BT1" s="230"/>
    </row>
    <row r="2" spans="1:73" s="22" customFormat="1" ht="357.75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390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6" customHeight="1" x14ac:dyDescent="0.25">
      <c r="A3" s="17" t="s">
        <v>332</v>
      </c>
      <c r="B3" s="18">
        <v>41798186</v>
      </c>
      <c r="C3" s="24">
        <v>43585</v>
      </c>
      <c r="D3" s="19">
        <v>11110.665999999999</v>
      </c>
      <c r="E3" s="19"/>
      <c r="F3" s="20">
        <v>5</v>
      </c>
      <c r="G3" s="18" t="s">
        <v>339</v>
      </c>
      <c r="H3" s="18" t="s">
        <v>346</v>
      </c>
      <c r="I3" s="18" t="s">
        <v>347</v>
      </c>
      <c r="J3" s="224" t="s">
        <v>354</v>
      </c>
      <c r="K3" s="18" t="s">
        <v>361</v>
      </c>
      <c r="L3" s="20"/>
      <c r="M3" s="20"/>
      <c r="N3" s="20"/>
      <c r="O3" s="23">
        <f>SUM(O4:O8)</f>
        <v>447.61299999999994</v>
      </c>
      <c r="P3" s="23">
        <f t="shared" ref="P3" si="0">SUM(P4:P8)</f>
        <v>0</v>
      </c>
      <c r="Q3" s="23">
        <f t="shared" ref="Q3" si="1">SUM(Q4:Q8)</f>
        <v>19.8995</v>
      </c>
      <c r="R3" s="23">
        <f t="shared" ref="R3" si="2">SUM(R4:R8)</f>
        <v>100.86799999999999</v>
      </c>
      <c r="S3" s="23">
        <f t="shared" ref="S3" si="3">SUM(S4:S8)</f>
        <v>312.32299999999998</v>
      </c>
      <c r="T3" s="23">
        <f t="shared" ref="T3" si="4">SUM(T4:T8)</f>
        <v>14.522499999999999</v>
      </c>
      <c r="U3" s="23">
        <f t="shared" ref="U3" si="5">SUM(U4:U8)</f>
        <v>447.61299999999994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>
        <v>0.02</v>
      </c>
      <c r="AI3" s="21">
        <f>O4</f>
        <v>25.68</v>
      </c>
      <c r="AJ3" s="20"/>
      <c r="AK3" s="21"/>
      <c r="AL3" s="217">
        <v>1</v>
      </c>
      <c r="AM3" s="21">
        <f>O7</f>
        <v>71.692999999999998</v>
      </c>
      <c r="AN3" s="20"/>
      <c r="AO3" s="21"/>
      <c r="AP3" s="21"/>
      <c r="AQ3" s="21"/>
      <c r="AR3" s="21"/>
      <c r="AS3" s="21"/>
      <c r="AT3" s="21" t="s">
        <v>393</v>
      </c>
      <c r="AU3" s="21">
        <f>U5+U6</f>
        <v>338.46999999999997</v>
      </c>
      <c r="AV3" s="21"/>
      <c r="AW3" s="21"/>
      <c r="AX3" s="21"/>
      <c r="AY3" s="21"/>
      <c r="AZ3" s="21"/>
      <c r="BA3" s="21"/>
      <c r="BB3" s="21"/>
      <c r="BC3" s="21"/>
      <c r="BD3" s="217">
        <v>0.01</v>
      </c>
      <c r="BE3" s="21">
        <f>O8</f>
        <v>11.77</v>
      </c>
      <c r="BF3" s="20"/>
      <c r="BG3" s="20"/>
      <c r="BH3" s="20"/>
      <c r="BI3" s="23"/>
      <c r="BJ3" s="23"/>
      <c r="BK3" s="20"/>
      <c r="BL3" s="23"/>
      <c r="BM3" s="21"/>
      <c r="BN3" s="218">
        <f t="shared" ref="BN3:BN31" si="6">W3+Y3+AA3+AC3+AE3+AG3+AI3+AM3+AO3+AQ3+AS3+AU3+AW3+AY3+BA3+BC3+BE3+BG3+BI3+BK3+BM3</f>
        <v>447.61299999999994</v>
      </c>
      <c r="BO3" s="24">
        <v>43951</v>
      </c>
      <c r="BP3" s="21" t="s">
        <v>367</v>
      </c>
      <c r="BQ3" s="21"/>
      <c r="BR3" s="194">
        <v>12</v>
      </c>
      <c r="BS3" s="23"/>
      <c r="BT3" s="24"/>
      <c r="BU3" s="25"/>
    </row>
    <row r="4" spans="1:73" s="22" customFormat="1" ht="174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25"/>
      <c r="K4" s="18"/>
      <c r="L4" s="20"/>
      <c r="M4" s="20" t="s">
        <v>314</v>
      </c>
      <c r="N4" s="20">
        <v>0.02</v>
      </c>
      <c r="O4" s="21">
        <f>N4*1284</f>
        <v>25.68</v>
      </c>
      <c r="P4" s="21"/>
      <c r="Q4" s="21">
        <f>O4*0.11</f>
        <v>2.8248000000000002</v>
      </c>
      <c r="R4" s="21">
        <f>O4*0.84</f>
        <v>21.571199999999997</v>
      </c>
      <c r="S4" s="21">
        <v>0</v>
      </c>
      <c r="T4" s="21">
        <f>O4*0.05</f>
        <v>1.284</v>
      </c>
      <c r="U4" s="21">
        <f>SUM(Q4:T4)</f>
        <v>25.679999999999996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217"/>
      <c r="AM4" s="20"/>
      <c r="AN4" s="20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7"/>
      <c r="BE4" s="21"/>
      <c r="BF4" s="20"/>
      <c r="BG4" s="20"/>
      <c r="BH4" s="20"/>
      <c r="BI4" s="23"/>
      <c r="BJ4" s="23"/>
      <c r="BK4" s="20"/>
      <c r="BL4" s="23"/>
      <c r="BM4" s="21"/>
      <c r="BN4" s="218"/>
      <c r="BO4" s="24"/>
      <c r="BP4" s="21"/>
      <c r="BQ4" s="21"/>
      <c r="BR4" s="194"/>
      <c r="BS4" s="23"/>
      <c r="BT4" s="24"/>
      <c r="BU4" s="25"/>
    </row>
    <row r="5" spans="1:73" s="22" customFormat="1" ht="174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25"/>
      <c r="K5" s="18"/>
      <c r="L5" s="20"/>
      <c r="M5" s="231" t="s">
        <v>318</v>
      </c>
      <c r="N5" s="20" t="s">
        <v>392</v>
      </c>
      <c r="O5" s="21">
        <f>U5</f>
        <v>229.13</v>
      </c>
      <c r="P5" s="21"/>
      <c r="Q5" s="21">
        <v>8.25</v>
      </c>
      <c r="R5" s="21">
        <v>47.52</v>
      </c>
      <c r="S5" s="21">
        <v>168.23</v>
      </c>
      <c r="T5" s="21">
        <v>5.13</v>
      </c>
      <c r="U5" s="21">
        <f>SUM(Q5:T5)</f>
        <v>229.13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217"/>
      <c r="AM5" s="20"/>
      <c r="AN5" s="20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7"/>
      <c r="BE5" s="21"/>
      <c r="BF5" s="20"/>
      <c r="BG5" s="20"/>
      <c r="BH5" s="20"/>
      <c r="BI5" s="23"/>
      <c r="BJ5" s="23"/>
      <c r="BK5" s="20"/>
      <c r="BL5" s="23"/>
      <c r="BM5" s="21"/>
      <c r="BN5" s="218"/>
      <c r="BO5" s="24"/>
      <c r="BP5" s="21"/>
      <c r="BQ5" s="21"/>
      <c r="BR5" s="194"/>
      <c r="BS5" s="23"/>
      <c r="BT5" s="24"/>
      <c r="BU5" s="25"/>
    </row>
    <row r="6" spans="1:73" s="22" customFormat="1" ht="174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25"/>
      <c r="K6" s="18"/>
      <c r="L6" s="20"/>
      <c r="M6" s="232"/>
      <c r="N6" s="20" t="s">
        <v>378</v>
      </c>
      <c r="O6" s="21">
        <f>U6</f>
        <v>109.33999999999999</v>
      </c>
      <c r="P6" s="20"/>
      <c r="Q6" s="21">
        <v>2.2200000000000002</v>
      </c>
      <c r="R6" s="21">
        <v>2.81</v>
      </c>
      <c r="S6" s="20">
        <v>98.6</v>
      </c>
      <c r="T6" s="21">
        <v>5.71</v>
      </c>
      <c r="U6" s="21">
        <f>SUM(Q6:T6)</f>
        <v>109.33999999999999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217"/>
      <c r="AM6" s="20"/>
      <c r="AN6" s="20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7"/>
      <c r="BE6" s="21"/>
      <c r="BF6" s="20"/>
      <c r="BG6" s="20"/>
      <c r="BH6" s="20"/>
      <c r="BI6" s="23"/>
      <c r="BJ6" s="23"/>
      <c r="BK6" s="20"/>
      <c r="BL6" s="23"/>
      <c r="BM6" s="21"/>
      <c r="BN6" s="218"/>
      <c r="BO6" s="24"/>
      <c r="BP6" s="21"/>
      <c r="BQ6" s="21"/>
      <c r="BR6" s="194"/>
      <c r="BS6" s="23"/>
      <c r="BT6" s="24"/>
      <c r="BU6" s="25"/>
    </row>
    <row r="7" spans="1:73" s="22" customFormat="1" ht="174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25"/>
      <c r="K7" s="18"/>
      <c r="L7" s="20"/>
      <c r="M7" s="20" t="s">
        <v>316</v>
      </c>
      <c r="N7" s="20">
        <v>1</v>
      </c>
      <c r="O7" s="21">
        <f>U7</f>
        <v>71.692999999999998</v>
      </c>
      <c r="P7" s="21"/>
      <c r="Q7" s="23">
        <v>5.31</v>
      </c>
      <c r="R7" s="23">
        <v>19.079999999999998</v>
      </c>
      <c r="S7" s="23">
        <v>45.493000000000002</v>
      </c>
      <c r="T7" s="23">
        <v>1.81</v>
      </c>
      <c r="U7" s="23">
        <f>Q7+R7+S7+T7</f>
        <v>71.692999999999998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217"/>
      <c r="AM7" s="2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7"/>
      <c r="BE7" s="21"/>
      <c r="BF7" s="20"/>
      <c r="BG7" s="20"/>
      <c r="BH7" s="20"/>
      <c r="BI7" s="23"/>
      <c r="BJ7" s="23"/>
      <c r="BK7" s="20"/>
      <c r="BL7" s="23"/>
      <c r="BM7" s="21"/>
      <c r="BN7" s="218"/>
      <c r="BO7" s="24"/>
      <c r="BP7" s="21"/>
      <c r="BQ7" s="21"/>
      <c r="BR7" s="194"/>
      <c r="BS7" s="23"/>
      <c r="BT7" s="24"/>
      <c r="BU7" s="25"/>
    </row>
    <row r="8" spans="1:73" s="22" customFormat="1" ht="174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26"/>
      <c r="K8" s="18"/>
      <c r="L8" s="20"/>
      <c r="M8" s="20" t="s">
        <v>310</v>
      </c>
      <c r="N8" s="20">
        <v>0.01</v>
      </c>
      <c r="O8" s="21">
        <f>N8*1177</f>
        <v>11.77</v>
      </c>
      <c r="P8" s="21"/>
      <c r="Q8" s="21">
        <f>O8*0.11</f>
        <v>1.2947</v>
      </c>
      <c r="R8" s="21">
        <f>O8*0.84</f>
        <v>9.8867999999999991</v>
      </c>
      <c r="S8" s="21">
        <v>0</v>
      </c>
      <c r="T8" s="21">
        <f>O8*0.05</f>
        <v>0.58850000000000002</v>
      </c>
      <c r="U8" s="21">
        <f>SUM(Q8:T8)</f>
        <v>11.77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217"/>
      <c r="AM8" s="20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7"/>
      <c r="BE8" s="21"/>
      <c r="BF8" s="20"/>
      <c r="BG8" s="20"/>
      <c r="BH8" s="20"/>
      <c r="BI8" s="23"/>
      <c r="BJ8" s="23"/>
      <c r="BK8" s="20"/>
      <c r="BL8" s="23"/>
      <c r="BM8" s="21"/>
      <c r="BN8" s="218"/>
      <c r="BO8" s="24"/>
      <c r="BP8" s="21"/>
      <c r="BQ8" s="21"/>
      <c r="BR8" s="194"/>
      <c r="BS8" s="23"/>
      <c r="BT8" s="24"/>
      <c r="BU8" s="25"/>
    </row>
    <row r="9" spans="1:73" s="22" customFormat="1" ht="409.6" customHeight="1" x14ac:dyDescent="0.25">
      <c r="A9" s="17" t="s">
        <v>333</v>
      </c>
      <c r="B9" s="18">
        <v>41800822</v>
      </c>
      <c r="C9" s="24">
        <v>43636</v>
      </c>
      <c r="D9" s="19">
        <v>458.33300000000003</v>
      </c>
      <c r="E9" s="19"/>
      <c r="F9" s="20">
        <v>14</v>
      </c>
      <c r="G9" s="18" t="s">
        <v>340</v>
      </c>
      <c r="H9" s="18" t="s">
        <v>134</v>
      </c>
      <c r="I9" s="18" t="s">
        <v>348</v>
      </c>
      <c r="J9" s="224" t="s">
        <v>355</v>
      </c>
      <c r="K9" s="18" t="s">
        <v>362</v>
      </c>
      <c r="L9" s="20"/>
      <c r="M9" s="20"/>
      <c r="N9" s="20"/>
      <c r="O9" s="21">
        <f>SUM(O10:O16)</f>
        <v>1506.6434999999999</v>
      </c>
      <c r="P9" s="21">
        <f t="shared" ref="P9:U9" si="7">SUM(P10:P16)</f>
        <v>0</v>
      </c>
      <c r="Q9" s="21">
        <f t="shared" si="7"/>
        <v>138.77330000000001</v>
      </c>
      <c r="R9" s="21">
        <f t="shared" si="7"/>
        <v>971.86069999999995</v>
      </c>
      <c r="S9" s="21">
        <f t="shared" si="7"/>
        <v>333.12299999999999</v>
      </c>
      <c r="T9" s="21">
        <f t="shared" si="7"/>
        <v>62.886500000000005</v>
      </c>
      <c r="U9" s="21">
        <f t="shared" si="7"/>
        <v>1506.6434999999999</v>
      </c>
      <c r="V9" s="21"/>
      <c r="W9" s="21"/>
      <c r="X9" s="21"/>
      <c r="Y9" s="21"/>
      <c r="Z9" s="21"/>
      <c r="AA9" s="21"/>
      <c r="AB9" s="21"/>
      <c r="AC9" s="21"/>
      <c r="AD9" s="21">
        <v>0.37</v>
      </c>
      <c r="AE9" s="21">
        <f>U10</f>
        <v>475.08</v>
      </c>
      <c r="AF9" s="21"/>
      <c r="AG9" s="21"/>
      <c r="AH9" s="20"/>
      <c r="AI9" s="20"/>
      <c r="AJ9" s="20"/>
      <c r="AK9" s="21"/>
      <c r="AL9" s="217">
        <v>1</v>
      </c>
      <c r="AM9" s="23">
        <f>U13</f>
        <v>71.692999999999998</v>
      </c>
      <c r="AN9" s="20"/>
      <c r="AO9" s="21"/>
      <c r="AP9" s="21"/>
      <c r="AQ9" s="21"/>
      <c r="AR9" s="21"/>
      <c r="AS9" s="21"/>
      <c r="AT9" s="21" t="s">
        <v>369</v>
      </c>
      <c r="AU9" s="21">
        <f>U11+U12</f>
        <v>367.06</v>
      </c>
      <c r="AV9" s="21"/>
      <c r="AW9" s="21"/>
      <c r="AX9" s="21"/>
      <c r="AY9" s="21"/>
      <c r="AZ9" s="21"/>
      <c r="BA9" s="21"/>
      <c r="BB9" s="21"/>
      <c r="BC9" s="21"/>
      <c r="BD9" s="217">
        <v>0.45</v>
      </c>
      <c r="BE9" s="21">
        <f>U14</f>
        <v>529.65</v>
      </c>
      <c r="BF9" s="21" t="s">
        <v>370</v>
      </c>
      <c r="BG9" s="21">
        <f>O15</f>
        <v>8.85</v>
      </c>
      <c r="BH9" s="20">
        <v>0.45</v>
      </c>
      <c r="BI9" s="23">
        <f>U16</f>
        <v>54.310500000000005</v>
      </c>
      <c r="BJ9" s="23"/>
      <c r="BK9" s="20"/>
      <c r="BL9" s="23"/>
      <c r="BM9" s="21"/>
      <c r="BN9" s="218">
        <f t="shared" si="6"/>
        <v>1506.6435000000001</v>
      </c>
      <c r="BO9" s="24">
        <v>43819</v>
      </c>
      <c r="BP9" s="21" t="s">
        <v>210</v>
      </c>
      <c r="BQ9" s="21"/>
      <c r="BR9" s="194">
        <v>6</v>
      </c>
      <c r="BS9" s="23"/>
      <c r="BT9" s="24"/>
      <c r="BU9" s="25"/>
    </row>
    <row r="10" spans="1:73" s="22" customFormat="1" ht="162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25"/>
      <c r="K10" s="18"/>
      <c r="L10" s="20"/>
      <c r="M10" s="20" t="s">
        <v>314</v>
      </c>
      <c r="N10" s="20">
        <v>0.37</v>
      </c>
      <c r="O10" s="21">
        <f>N10*1284</f>
        <v>475.08</v>
      </c>
      <c r="P10" s="21"/>
      <c r="Q10" s="21">
        <f>O10*0.11</f>
        <v>52.258800000000001</v>
      </c>
      <c r="R10" s="21">
        <f>O10*0.84</f>
        <v>399.06719999999996</v>
      </c>
      <c r="S10" s="21">
        <v>0</v>
      </c>
      <c r="T10" s="21">
        <f>O10*0.05</f>
        <v>23.754000000000001</v>
      </c>
      <c r="U10" s="21">
        <f>SUM(Q10:T10)</f>
        <v>475.08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0"/>
      <c r="AJ10" s="20"/>
      <c r="AK10" s="21"/>
      <c r="AL10" s="217"/>
      <c r="AM10" s="20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7"/>
      <c r="BE10" s="21"/>
      <c r="BF10" s="20"/>
      <c r="BG10" s="20"/>
      <c r="BH10" s="20"/>
      <c r="BI10" s="23"/>
      <c r="BJ10" s="23"/>
      <c r="BK10" s="20"/>
      <c r="BL10" s="23"/>
      <c r="BM10" s="21"/>
      <c r="BN10" s="218"/>
      <c r="BO10" s="24"/>
      <c r="BP10" s="21"/>
      <c r="BQ10" s="21"/>
      <c r="BR10" s="194"/>
      <c r="BS10" s="23"/>
      <c r="BT10" s="24"/>
      <c r="BU10" s="25"/>
    </row>
    <row r="11" spans="1:73" s="22" customFormat="1" ht="162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225"/>
      <c r="K11" s="18"/>
      <c r="L11" s="20"/>
      <c r="M11" s="231" t="s">
        <v>318</v>
      </c>
      <c r="N11" s="20" t="s">
        <v>379</v>
      </c>
      <c r="O11" s="21">
        <f>U11</f>
        <v>250.43</v>
      </c>
      <c r="P11" s="21"/>
      <c r="Q11" s="21">
        <v>8.75</v>
      </c>
      <c r="R11" s="21">
        <v>47.52</v>
      </c>
      <c r="S11" s="21">
        <v>189.03</v>
      </c>
      <c r="T11" s="21">
        <v>5.13</v>
      </c>
      <c r="U11" s="21">
        <f>SUM(Q11:T11)</f>
        <v>250.43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1"/>
      <c r="AL11" s="217"/>
      <c r="AM11" s="20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7"/>
      <c r="BE11" s="21"/>
      <c r="BF11" s="20"/>
      <c r="BG11" s="20"/>
      <c r="BH11" s="20"/>
      <c r="BI11" s="23"/>
      <c r="BJ11" s="23"/>
      <c r="BK11" s="20"/>
      <c r="BL11" s="23"/>
      <c r="BM11" s="21"/>
      <c r="BN11" s="218"/>
      <c r="BO11" s="24"/>
      <c r="BP11" s="21"/>
      <c r="BQ11" s="21"/>
      <c r="BR11" s="194"/>
      <c r="BS11" s="23"/>
      <c r="BT11" s="24"/>
      <c r="BU11" s="25"/>
    </row>
    <row r="12" spans="1:73" s="22" customFormat="1" ht="162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225"/>
      <c r="K12" s="18"/>
      <c r="L12" s="20"/>
      <c r="M12" s="232"/>
      <c r="N12" s="20" t="s">
        <v>378</v>
      </c>
      <c r="O12" s="21">
        <f>U12</f>
        <v>116.62999999999998</v>
      </c>
      <c r="P12" s="20"/>
      <c r="Q12" s="21">
        <v>9.51</v>
      </c>
      <c r="R12" s="21">
        <v>2.81</v>
      </c>
      <c r="S12" s="20">
        <v>98.6</v>
      </c>
      <c r="T12" s="21">
        <v>5.71</v>
      </c>
      <c r="U12" s="21">
        <f>SUM(Q12:T12)</f>
        <v>116.62999999999998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217"/>
      <c r="AM12" s="20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7"/>
      <c r="BE12" s="21"/>
      <c r="BF12" s="20"/>
      <c r="BG12" s="20"/>
      <c r="BH12" s="20"/>
      <c r="BI12" s="23"/>
      <c r="BJ12" s="23"/>
      <c r="BK12" s="20"/>
      <c r="BL12" s="23"/>
      <c r="BM12" s="21"/>
      <c r="BN12" s="218"/>
      <c r="BO12" s="24"/>
      <c r="BP12" s="21"/>
      <c r="BQ12" s="21"/>
      <c r="BR12" s="194"/>
      <c r="BS12" s="23"/>
      <c r="BT12" s="24"/>
      <c r="BU12" s="25"/>
    </row>
    <row r="13" spans="1:73" s="22" customFormat="1" ht="162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225"/>
      <c r="K13" s="18"/>
      <c r="L13" s="20"/>
      <c r="M13" s="20" t="s">
        <v>316</v>
      </c>
      <c r="N13" s="20">
        <v>1</v>
      </c>
      <c r="O13" s="21">
        <f>U13</f>
        <v>71.692999999999998</v>
      </c>
      <c r="P13" s="21"/>
      <c r="Q13" s="23">
        <v>5.31</v>
      </c>
      <c r="R13" s="23">
        <v>19.079999999999998</v>
      </c>
      <c r="S13" s="23">
        <v>45.493000000000002</v>
      </c>
      <c r="T13" s="23">
        <v>1.81</v>
      </c>
      <c r="U13" s="23">
        <f>Q13+R13+S13+T13</f>
        <v>71.692999999999998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217"/>
      <c r="AM13" s="20"/>
      <c r="AN13" s="20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7"/>
      <c r="BE13" s="21"/>
      <c r="BF13" s="20"/>
      <c r="BG13" s="20"/>
      <c r="BH13" s="20"/>
      <c r="BI13" s="23"/>
      <c r="BJ13" s="23"/>
      <c r="BK13" s="20"/>
      <c r="BL13" s="23"/>
      <c r="BM13" s="21"/>
      <c r="BN13" s="218"/>
      <c r="BO13" s="24"/>
      <c r="BP13" s="21"/>
      <c r="BQ13" s="21"/>
      <c r="BR13" s="194"/>
      <c r="BS13" s="23"/>
      <c r="BT13" s="24"/>
      <c r="BU13" s="25"/>
    </row>
    <row r="14" spans="1:73" s="22" customFormat="1" ht="162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225"/>
      <c r="K14" s="18"/>
      <c r="L14" s="20"/>
      <c r="M14" s="20" t="s">
        <v>310</v>
      </c>
      <c r="N14" s="20">
        <v>0.45</v>
      </c>
      <c r="O14" s="21">
        <f>N14*1177</f>
        <v>529.65</v>
      </c>
      <c r="P14" s="21"/>
      <c r="Q14" s="21">
        <f>O14*0.11</f>
        <v>58.261499999999998</v>
      </c>
      <c r="R14" s="21">
        <f>O14*0.84</f>
        <v>444.90599999999995</v>
      </c>
      <c r="S14" s="21">
        <v>0</v>
      </c>
      <c r="T14" s="21">
        <f>O14*0.05</f>
        <v>26.482500000000002</v>
      </c>
      <c r="U14" s="21">
        <f>SUM(Q14:T14)</f>
        <v>529.65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217"/>
      <c r="AM14" s="20"/>
      <c r="AN14" s="20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7"/>
      <c r="BE14" s="21"/>
      <c r="BF14" s="20"/>
      <c r="BG14" s="20"/>
      <c r="BH14" s="20"/>
      <c r="BI14" s="23"/>
      <c r="BJ14" s="23"/>
      <c r="BK14" s="20"/>
      <c r="BL14" s="23"/>
      <c r="BM14" s="21"/>
      <c r="BN14" s="218"/>
      <c r="BO14" s="24"/>
      <c r="BP14" s="21"/>
      <c r="BQ14" s="21"/>
      <c r="BR14" s="194"/>
      <c r="BS14" s="23"/>
      <c r="BT14" s="24"/>
      <c r="BU14" s="25"/>
    </row>
    <row r="15" spans="1:73" s="22" customFormat="1" ht="399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225"/>
      <c r="K15" s="18"/>
      <c r="L15" s="20"/>
      <c r="M15" s="21" t="str">
        <f>BF9</f>
        <v>переключение питания ВЛ-0,4 кВ №2 (в пролетах опор 12-22) ТП 62114 04/160 на питание от проектируемой ТП 10/0,4 кВ, с обеспечением разрыва в пролетах опор 12-11</v>
      </c>
      <c r="N15" s="20">
        <v>1</v>
      </c>
      <c r="O15" s="21">
        <f>U15</f>
        <v>8.85</v>
      </c>
      <c r="P15" s="21"/>
      <c r="Q15" s="23">
        <v>0.66</v>
      </c>
      <c r="R15" s="21">
        <v>8.19</v>
      </c>
      <c r="S15" s="21">
        <v>0</v>
      </c>
      <c r="T15" s="21">
        <v>0</v>
      </c>
      <c r="U15" s="21">
        <f>Q15+R15+S15+T15</f>
        <v>8.85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217"/>
      <c r="AM15" s="20"/>
      <c r="AN15" s="20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7"/>
      <c r="BE15" s="21"/>
      <c r="BF15" s="20"/>
      <c r="BG15" s="20"/>
      <c r="BH15" s="20"/>
      <c r="BI15" s="23"/>
      <c r="BJ15" s="23"/>
      <c r="BK15" s="20"/>
      <c r="BL15" s="23"/>
      <c r="BM15" s="21"/>
      <c r="BN15" s="218"/>
      <c r="BO15" s="24"/>
      <c r="BP15" s="21"/>
      <c r="BQ15" s="21"/>
      <c r="BR15" s="194"/>
      <c r="BS15" s="23"/>
      <c r="BT15" s="24"/>
      <c r="BU15" s="25"/>
    </row>
    <row r="16" spans="1:73" s="22" customFormat="1" ht="162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226"/>
      <c r="K16" s="18"/>
      <c r="L16" s="20"/>
      <c r="M16" s="21" t="s">
        <v>380</v>
      </c>
      <c r="N16" s="20">
        <v>0.45</v>
      </c>
      <c r="O16" s="21">
        <f>U16</f>
        <v>54.310500000000005</v>
      </c>
      <c r="P16" s="21"/>
      <c r="Q16" s="23">
        <f>8.94*0.45</f>
        <v>4.0229999999999997</v>
      </c>
      <c r="R16" s="21">
        <f>0.45*(82.53+29.22)</f>
        <v>50.287500000000001</v>
      </c>
      <c r="S16" s="21">
        <v>0</v>
      </c>
      <c r="T16" s="21">
        <v>0</v>
      </c>
      <c r="U16" s="21">
        <f>Q16+R16+S16+T16</f>
        <v>54.310500000000005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217"/>
      <c r="AM16" s="20"/>
      <c r="AN16" s="20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7"/>
      <c r="BE16" s="21"/>
      <c r="BF16" s="20"/>
      <c r="BG16" s="20"/>
      <c r="BH16" s="20"/>
      <c r="BI16" s="23"/>
      <c r="BJ16" s="23"/>
      <c r="BK16" s="20"/>
      <c r="BL16" s="23"/>
      <c r="BM16" s="21"/>
      <c r="BN16" s="218"/>
      <c r="BO16" s="24"/>
      <c r="BP16" s="21"/>
      <c r="BQ16" s="21"/>
      <c r="BR16" s="194"/>
      <c r="BS16" s="23"/>
      <c r="BT16" s="24"/>
      <c r="BU16" s="25"/>
    </row>
    <row r="17" spans="1:73" s="22" customFormat="1" ht="253.5" customHeight="1" x14ac:dyDescent="0.25">
      <c r="A17" s="17" t="s">
        <v>334</v>
      </c>
      <c r="B17" s="18">
        <v>41714700</v>
      </c>
      <c r="C17" s="24">
        <v>43360</v>
      </c>
      <c r="D17" s="19">
        <v>458.33300000000003</v>
      </c>
      <c r="E17" s="19"/>
      <c r="F17" s="20">
        <v>7</v>
      </c>
      <c r="G17" s="18" t="s">
        <v>341</v>
      </c>
      <c r="H17" s="18" t="s">
        <v>135</v>
      </c>
      <c r="I17" s="18" t="s">
        <v>349</v>
      </c>
      <c r="J17" s="224" t="s">
        <v>356</v>
      </c>
      <c r="K17" s="18" t="s">
        <v>363</v>
      </c>
      <c r="L17" s="20"/>
      <c r="M17" s="20"/>
      <c r="N17" s="20"/>
      <c r="O17" s="21">
        <f>SUM(O18:O19)</f>
        <v>57.251000000000005</v>
      </c>
      <c r="P17" s="21">
        <f t="shared" ref="P17:U17" si="8">SUM(P18:P19)</f>
        <v>0</v>
      </c>
      <c r="Q17" s="21">
        <f t="shared" si="8"/>
        <v>5.6325100000000008</v>
      </c>
      <c r="R17" s="21">
        <f t="shared" si="8"/>
        <v>47.716440000000006</v>
      </c>
      <c r="S17" s="21">
        <f t="shared" si="8"/>
        <v>0</v>
      </c>
      <c r="T17" s="21">
        <f t="shared" si="8"/>
        <v>3.90205</v>
      </c>
      <c r="U17" s="21">
        <f t="shared" si="8"/>
        <v>57.251000000000005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217"/>
      <c r="AM17" s="20"/>
      <c r="AN17" s="20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0"/>
      <c r="BC17" s="20"/>
      <c r="BD17" s="217">
        <v>3.3000000000000002E-2</v>
      </c>
      <c r="BE17" s="23">
        <f>O18</f>
        <v>38.841000000000001</v>
      </c>
      <c r="BF17" s="23" t="s">
        <v>371</v>
      </c>
      <c r="BG17" s="21">
        <f>O19</f>
        <v>18.41</v>
      </c>
      <c r="BH17" s="20"/>
      <c r="BI17" s="23"/>
      <c r="BJ17" s="23"/>
      <c r="BK17" s="20"/>
      <c r="BL17" s="23"/>
      <c r="BM17" s="21"/>
      <c r="BN17" s="218">
        <f t="shared" si="6"/>
        <v>57.251000000000005</v>
      </c>
      <c r="BO17" s="24">
        <v>43541</v>
      </c>
      <c r="BP17" s="21" t="s">
        <v>368</v>
      </c>
      <c r="BQ17" s="21"/>
      <c r="BR17" s="23">
        <v>6</v>
      </c>
      <c r="BS17" s="23"/>
      <c r="BT17" s="24"/>
      <c r="BU17" s="25"/>
    </row>
    <row r="18" spans="1:73" s="22" customFormat="1" ht="158.2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225"/>
      <c r="K18" s="18"/>
      <c r="L18" s="20"/>
      <c r="M18" s="20" t="s">
        <v>310</v>
      </c>
      <c r="N18" s="20">
        <v>3.3000000000000002E-2</v>
      </c>
      <c r="O18" s="21">
        <f>N18*1177</f>
        <v>38.841000000000001</v>
      </c>
      <c r="P18" s="21"/>
      <c r="Q18" s="21">
        <f>O18*0.11</f>
        <v>4.2725100000000005</v>
      </c>
      <c r="R18" s="21">
        <f>O18*0.84</f>
        <v>32.626440000000002</v>
      </c>
      <c r="S18" s="21">
        <v>0</v>
      </c>
      <c r="T18" s="21">
        <f>O18*0.05</f>
        <v>1.9420500000000001</v>
      </c>
      <c r="U18" s="21">
        <f>SUM(Q18:T18)</f>
        <v>38.841000000000001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217"/>
      <c r="AM18" s="20"/>
      <c r="AN18" s="20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0"/>
      <c r="BC18" s="20"/>
      <c r="BD18" s="217"/>
      <c r="BE18" s="23"/>
      <c r="BF18" s="23"/>
      <c r="BG18" s="20"/>
      <c r="BH18" s="20"/>
      <c r="BI18" s="23"/>
      <c r="BJ18" s="23"/>
      <c r="BK18" s="20"/>
      <c r="BL18" s="23"/>
      <c r="BM18" s="21"/>
      <c r="BN18" s="218"/>
      <c r="BO18" s="24"/>
      <c r="BP18" s="21"/>
      <c r="BQ18" s="21"/>
      <c r="BR18" s="23"/>
      <c r="BS18" s="23"/>
      <c r="BT18" s="24"/>
      <c r="BU18" s="25"/>
    </row>
    <row r="19" spans="1:73" s="22" customFormat="1" ht="238.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226"/>
      <c r="K19" s="18"/>
      <c r="L19" s="20"/>
      <c r="M19" s="23" t="s">
        <v>371</v>
      </c>
      <c r="N19" s="20">
        <v>1</v>
      </c>
      <c r="O19" s="21">
        <f>U19</f>
        <v>18.41</v>
      </c>
      <c r="P19" s="20"/>
      <c r="Q19" s="21">
        <v>1.36</v>
      </c>
      <c r="R19" s="21">
        <v>15.09</v>
      </c>
      <c r="S19" s="20"/>
      <c r="T19" s="21">
        <v>1.96</v>
      </c>
      <c r="U19" s="21">
        <f>Q19+R19+S19+T19</f>
        <v>18.41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217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0"/>
      <c r="BC19" s="20"/>
      <c r="BD19" s="217"/>
      <c r="BE19" s="23"/>
      <c r="BF19" s="23"/>
      <c r="BG19" s="20"/>
      <c r="BH19" s="20"/>
      <c r="BI19" s="23"/>
      <c r="BJ19" s="23"/>
      <c r="BK19" s="20"/>
      <c r="BL19" s="23"/>
      <c r="BM19" s="21"/>
      <c r="BN19" s="218"/>
      <c r="BO19" s="24"/>
      <c r="BP19" s="21"/>
      <c r="BQ19" s="21"/>
      <c r="BR19" s="23"/>
      <c r="BS19" s="23"/>
      <c r="BT19" s="24"/>
      <c r="BU19" s="25"/>
    </row>
    <row r="20" spans="1:73" s="22" customFormat="1" ht="409.6" customHeight="1" x14ac:dyDescent="0.25">
      <c r="A20" s="17" t="s">
        <v>335</v>
      </c>
      <c r="B20" s="18">
        <v>41814057</v>
      </c>
      <c r="C20" s="24">
        <v>43602</v>
      </c>
      <c r="D20" s="19">
        <v>11110.67</v>
      </c>
      <c r="E20" s="19"/>
      <c r="F20" s="20">
        <v>15</v>
      </c>
      <c r="G20" s="18" t="s">
        <v>342</v>
      </c>
      <c r="H20" s="18" t="s">
        <v>135</v>
      </c>
      <c r="I20" s="18" t="s">
        <v>350</v>
      </c>
      <c r="J20" s="224" t="s">
        <v>357</v>
      </c>
      <c r="K20" s="18" t="s">
        <v>364</v>
      </c>
      <c r="L20" s="20"/>
      <c r="M20" s="20"/>
      <c r="N20" s="20"/>
      <c r="O20" s="21">
        <f>SUM(O21:O25)</f>
        <v>1928.731</v>
      </c>
      <c r="P20" s="21">
        <f t="shared" ref="P20:U20" si="9">SUM(P21:P25)</f>
        <v>0</v>
      </c>
      <c r="Q20" s="21">
        <f t="shared" si="9"/>
        <v>184.89134999999999</v>
      </c>
      <c r="R20" s="21">
        <f t="shared" si="9"/>
        <v>1279.8494000000001</v>
      </c>
      <c r="S20" s="21">
        <f t="shared" si="9"/>
        <v>378.61599999999999</v>
      </c>
      <c r="T20" s="21">
        <f t="shared" si="9"/>
        <v>85.374250000000004</v>
      </c>
      <c r="U20" s="21">
        <f t="shared" si="9"/>
        <v>1928.731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>
        <v>1.1000000000000001</v>
      </c>
      <c r="AI20" s="21">
        <f>O21</f>
        <v>1412.4</v>
      </c>
      <c r="AJ20" s="20"/>
      <c r="AK20" s="21"/>
      <c r="AL20" s="217">
        <v>2</v>
      </c>
      <c r="AM20" s="21">
        <f>O22</f>
        <v>143.386</v>
      </c>
      <c r="AN20" s="20"/>
      <c r="AO20" s="21"/>
      <c r="AP20" s="21"/>
      <c r="AQ20" s="21"/>
      <c r="AR20" s="21"/>
      <c r="AS20" s="21"/>
      <c r="AT20" s="21" t="s">
        <v>369</v>
      </c>
      <c r="AU20" s="21">
        <f>U23+U24</f>
        <v>367.06</v>
      </c>
      <c r="AV20" s="21"/>
      <c r="AW20" s="21"/>
      <c r="AX20" s="21"/>
      <c r="AY20" s="21"/>
      <c r="AZ20" s="21"/>
      <c r="BA20" s="21"/>
      <c r="BD20" s="217">
        <v>5.0000000000000001E-3</v>
      </c>
      <c r="BE20" s="21">
        <f>O25</f>
        <v>5.8849999999999998</v>
      </c>
      <c r="BF20" s="20"/>
      <c r="BG20" s="20"/>
      <c r="BH20" s="20"/>
      <c r="BI20" s="23"/>
      <c r="BJ20" s="23"/>
      <c r="BK20" s="20"/>
      <c r="BL20" s="23"/>
      <c r="BM20" s="21"/>
      <c r="BN20" s="218">
        <f>AI20+AM20+AU20+BE20</f>
        <v>1928.731</v>
      </c>
      <c r="BO20" s="24">
        <v>43968</v>
      </c>
      <c r="BP20" s="21" t="s">
        <v>366</v>
      </c>
      <c r="BQ20" s="21"/>
      <c r="BR20" s="23">
        <v>12</v>
      </c>
      <c r="BS20" s="23"/>
      <c r="BT20" s="24"/>
      <c r="BU20" s="25"/>
    </row>
    <row r="21" spans="1:73" s="22" customFormat="1" ht="198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225"/>
      <c r="K21" s="18"/>
      <c r="L21" s="20"/>
      <c r="M21" s="20" t="s">
        <v>314</v>
      </c>
      <c r="N21" s="20">
        <v>1.1000000000000001</v>
      </c>
      <c r="O21" s="21">
        <f>N21*1284</f>
        <v>1412.4</v>
      </c>
      <c r="P21" s="21"/>
      <c r="Q21" s="21">
        <f>O21*0.11</f>
        <v>155.364</v>
      </c>
      <c r="R21" s="21">
        <f>O21*0.84</f>
        <v>1186.4159999999999</v>
      </c>
      <c r="S21" s="21">
        <v>0</v>
      </c>
      <c r="T21" s="21">
        <f>O21*0.05</f>
        <v>70.62</v>
      </c>
      <c r="U21" s="21">
        <f>SUM(Q21:T21)</f>
        <v>1412.4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217"/>
      <c r="AM21" s="20"/>
      <c r="AN21" s="20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7"/>
      <c r="BE21" s="21"/>
      <c r="BF21" s="20"/>
      <c r="BG21" s="20"/>
      <c r="BH21" s="20"/>
      <c r="BI21" s="23"/>
      <c r="BJ21" s="23"/>
      <c r="BK21" s="20"/>
      <c r="BL21" s="23"/>
      <c r="BM21" s="21"/>
      <c r="BN21" s="218"/>
      <c r="BO21" s="24"/>
      <c r="BP21" s="21"/>
      <c r="BQ21" s="21"/>
      <c r="BR21" s="194"/>
      <c r="BS21" s="23"/>
      <c r="BT21" s="24"/>
      <c r="BU21" s="25"/>
    </row>
    <row r="22" spans="1:73" s="22" customFormat="1" ht="198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225"/>
      <c r="K22" s="18"/>
      <c r="L22" s="20"/>
      <c r="M22" s="20" t="s">
        <v>316</v>
      </c>
      <c r="N22" s="20">
        <v>2</v>
      </c>
      <c r="O22" s="21">
        <f>U22</f>
        <v>143.386</v>
      </c>
      <c r="P22" s="21"/>
      <c r="Q22" s="23">
        <f>2*5.31</f>
        <v>10.62</v>
      </c>
      <c r="R22" s="23">
        <f>2*19.08</f>
        <v>38.159999999999997</v>
      </c>
      <c r="S22" s="23">
        <f>2*45.493</f>
        <v>90.986000000000004</v>
      </c>
      <c r="T22" s="23">
        <f>2*1.81</f>
        <v>3.62</v>
      </c>
      <c r="U22" s="23">
        <f>Q22+R22+S22+T22</f>
        <v>143.386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217"/>
      <c r="AM22" s="20"/>
      <c r="AN22" s="20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7"/>
      <c r="BE22" s="21"/>
      <c r="BF22" s="20"/>
      <c r="BG22" s="20"/>
      <c r="BH22" s="20"/>
      <c r="BI22" s="23"/>
      <c r="BJ22" s="23"/>
      <c r="BK22" s="20"/>
      <c r="BL22" s="23"/>
      <c r="BM22" s="21"/>
      <c r="BN22" s="218"/>
      <c r="BO22" s="24"/>
      <c r="BP22" s="21"/>
      <c r="BQ22" s="21"/>
      <c r="BR22" s="194"/>
      <c r="BS22" s="23"/>
      <c r="BT22" s="24"/>
      <c r="BU22" s="25"/>
    </row>
    <row r="23" spans="1:73" s="22" customFormat="1" ht="198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225"/>
      <c r="K23" s="18"/>
      <c r="L23" s="20"/>
      <c r="M23" s="233" t="s">
        <v>372</v>
      </c>
      <c r="N23" s="20" t="s">
        <v>379</v>
      </c>
      <c r="O23" s="21">
        <f>U23</f>
        <v>250.43</v>
      </c>
      <c r="P23" s="21"/>
      <c r="Q23" s="21">
        <v>8.75</v>
      </c>
      <c r="R23" s="21">
        <v>47.52</v>
      </c>
      <c r="S23" s="21">
        <v>189.03</v>
      </c>
      <c r="T23" s="21">
        <v>5.13</v>
      </c>
      <c r="U23" s="21">
        <f>SUM(Q23:T23)</f>
        <v>250.43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217"/>
      <c r="AM23" s="20"/>
      <c r="AN23" s="20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7"/>
      <c r="BE23" s="21"/>
      <c r="BF23" s="20"/>
      <c r="BG23" s="20"/>
      <c r="BH23" s="20"/>
      <c r="BI23" s="23"/>
      <c r="BJ23" s="23"/>
      <c r="BK23" s="20"/>
      <c r="BL23" s="23"/>
      <c r="BM23" s="21"/>
      <c r="BN23" s="218"/>
      <c r="BO23" s="24"/>
      <c r="BP23" s="21"/>
      <c r="BQ23" s="21"/>
      <c r="BR23" s="194"/>
      <c r="BS23" s="23"/>
      <c r="BT23" s="24"/>
      <c r="BU23" s="25"/>
    </row>
    <row r="24" spans="1:73" s="22" customFormat="1" ht="198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225"/>
      <c r="K24" s="18"/>
      <c r="L24" s="20"/>
      <c r="M24" s="234"/>
      <c r="N24" s="20" t="s">
        <v>378</v>
      </c>
      <c r="O24" s="21">
        <f>U24</f>
        <v>116.62999999999998</v>
      </c>
      <c r="P24" s="20"/>
      <c r="Q24" s="21">
        <v>9.51</v>
      </c>
      <c r="R24" s="21">
        <v>2.81</v>
      </c>
      <c r="S24" s="20">
        <v>98.6</v>
      </c>
      <c r="T24" s="21">
        <v>5.71</v>
      </c>
      <c r="U24" s="21">
        <f>SUM(Q24:T24)</f>
        <v>116.62999999999998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217"/>
      <c r="AM24" s="20"/>
      <c r="AN24" s="20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7"/>
      <c r="BE24" s="21"/>
      <c r="BF24" s="20"/>
      <c r="BG24" s="20"/>
      <c r="BH24" s="20"/>
      <c r="BI24" s="23"/>
      <c r="BJ24" s="23"/>
      <c r="BK24" s="20"/>
      <c r="BL24" s="23"/>
      <c r="BM24" s="21"/>
      <c r="BN24" s="218"/>
      <c r="BO24" s="24"/>
      <c r="BP24" s="21"/>
      <c r="BQ24" s="21"/>
      <c r="BR24" s="194"/>
      <c r="BS24" s="23"/>
      <c r="BT24" s="24"/>
      <c r="BU24" s="25"/>
    </row>
    <row r="25" spans="1:73" s="22" customFormat="1" ht="198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226"/>
      <c r="K25" s="18"/>
      <c r="L25" s="20"/>
      <c r="M25" s="20" t="s">
        <v>310</v>
      </c>
      <c r="N25" s="20">
        <v>5.0000000000000001E-3</v>
      </c>
      <c r="O25" s="21">
        <f>N25*1177</f>
        <v>5.8849999999999998</v>
      </c>
      <c r="P25" s="21"/>
      <c r="Q25" s="21">
        <f>O25*0.11</f>
        <v>0.64734999999999998</v>
      </c>
      <c r="R25" s="21">
        <f>O25*0.84</f>
        <v>4.9433999999999996</v>
      </c>
      <c r="S25" s="21">
        <v>0</v>
      </c>
      <c r="T25" s="21">
        <f>O25*0.05</f>
        <v>0.29425000000000001</v>
      </c>
      <c r="U25" s="21">
        <f>SUM(Q25:T25)</f>
        <v>5.8849999999999998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217"/>
      <c r="AM25" s="20"/>
      <c r="AN25" s="20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0"/>
      <c r="BC25" s="20"/>
      <c r="BD25" s="217"/>
      <c r="BE25" s="23"/>
      <c r="BF25" s="23"/>
      <c r="BG25" s="20"/>
      <c r="BH25" s="20"/>
      <c r="BI25" s="23"/>
      <c r="BJ25" s="23"/>
      <c r="BK25" s="20"/>
      <c r="BL25" s="23"/>
      <c r="BM25" s="21"/>
      <c r="BN25" s="218"/>
      <c r="BO25" s="24"/>
      <c r="BP25" s="21"/>
      <c r="BQ25" s="21"/>
      <c r="BR25" s="23"/>
      <c r="BS25" s="23"/>
      <c r="BT25" s="24"/>
      <c r="BU25" s="25"/>
    </row>
    <row r="26" spans="1:73" s="22" customFormat="1" ht="256.5" customHeight="1" x14ac:dyDescent="0.25">
      <c r="A26" s="17" t="s">
        <v>336</v>
      </c>
      <c r="B26" s="18">
        <v>41831103</v>
      </c>
      <c r="C26" s="24">
        <v>43635</v>
      </c>
      <c r="D26" s="19">
        <v>458.33300000000003</v>
      </c>
      <c r="E26" s="19"/>
      <c r="F26" s="20">
        <v>14</v>
      </c>
      <c r="G26" s="18" t="s">
        <v>343</v>
      </c>
      <c r="H26" s="18" t="s">
        <v>135</v>
      </c>
      <c r="I26" s="18" t="s">
        <v>351</v>
      </c>
      <c r="J26" s="224" t="s">
        <v>358</v>
      </c>
      <c r="K26" s="18" t="s">
        <v>330</v>
      </c>
      <c r="L26" s="20"/>
      <c r="M26" s="20"/>
      <c r="N26" s="20"/>
      <c r="O26" s="23">
        <f>O27</f>
        <v>211.85999999999999</v>
      </c>
      <c r="P26" s="23">
        <f t="shared" ref="P26:U26" si="10">P27</f>
        <v>0</v>
      </c>
      <c r="Q26" s="23">
        <f t="shared" si="10"/>
        <v>23.304599999999997</v>
      </c>
      <c r="R26" s="23">
        <f t="shared" si="10"/>
        <v>177.96239999999997</v>
      </c>
      <c r="S26" s="23">
        <f t="shared" si="10"/>
        <v>0</v>
      </c>
      <c r="T26" s="23">
        <f t="shared" si="10"/>
        <v>10.593</v>
      </c>
      <c r="U26" s="23">
        <f t="shared" si="10"/>
        <v>211.85999999999996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217"/>
      <c r="AM26" s="20"/>
      <c r="AN26" s="20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7">
        <v>0.18</v>
      </c>
      <c r="BE26" s="23">
        <f>O27</f>
        <v>211.85999999999999</v>
      </c>
      <c r="BF26" s="23"/>
      <c r="BG26" s="20"/>
      <c r="BH26" s="20"/>
      <c r="BI26" s="23"/>
      <c r="BJ26" s="23"/>
      <c r="BK26" s="20"/>
      <c r="BL26" s="23"/>
      <c r="BM26" s="21"/>
      <c r="BN26" s="218">
        <f t="shared" si="6"/>
        <v>211.85999999999999</v>
      </c>
      <c r="BO26" s="24">
        <v>43818</v>
      </c>
      <c r="BP26" s="21" t="s">
        <v>210</v>
      </c>
      <c r="BQ26" s="21"/>
      <c r="BR26" s="23">
        <v>6</v>
      </c>
      <c r="BS26" s="23"/>
      <c r="BT26" s="24"/>
      <c r="BU26" s="25"/>
    </row>
    <row r="27" spans="1:73" s="22" customFormat="1" ht="258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226"/>
      <c r="K27" s="18"/>
      <c r="L27" s="20"/>
      <c r="M27" s="20" t="s">
        <v>310</v>
      </c>
      <c r="N27" s="20">
        <v>0.18</v>
      </c>
      <c r="O27" s="21">
        <f>N27*1177</f>
        <v>211.85999999999999</v>
      </c>
      <c r="P27" s="21"/>
      <c r="Q27" s="21">
        <f>O27*0.11</f>
        <v>23.304599999999997</v>
      </c>
      <c r="R27" s="21">
        <f>O27*0.84</f>
        <v>177.96239999999997</v>
      </c>
      <c r="S27" s="21">
        <v>0</v>
      </c>
      <c r="T27" s="21">
        <f>O27*0.05</f>
        <v>10.593</v>
      </c>
      <c r="U27" s="21">
        <f>SUM(Q27:T27)</f>
        <v>211.85999999999996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217"/>
      <c r="AM27" s="20"/>
      <c r="AN27" s="20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0"/>
      <c r="BC27" s="20"/>
      <c r="BD27" s="217"/>
      <c r="BE27" s="23"/>
      <c r="BF27" s="23"/>
      <c r="BG27" s="20"/>
      <c r="BH27" s="20"/>
      <c r="BI27" s="23"/>
      <c r="BJ27" s="23"/>
      <c r="BK27" s="20"/>
      <c r="BL27" s="23"/>
      <c r="BM27" s="21"/>
      <c r="BN27" s="218"/>
      <c r="BO27" s="24"/>
      <c r="BP27" s="21"/>
      <c r="BQ27" s="21"/>
      <c r="BR27" s="23"/>
      <c r="BS27" s="23"/>
      <c r="BT27" s="24"/>
      <c r="BU27" s="25"/>
    </row>
    <row r="28" spans="1:73" s="22" customFormat="1" ht="409.6" customHeight="1" x14ac:dyDescent="0.25">
      <c r="A28" s="17" t="s">
        <v>337</v>
      </c>
      <c r="B28" s="18">
        <v>41830842</v>
      </c>
      <c r="C28" s="24">
        <v>43630</v>
      </c>
      <c r="D28" s="19">
        <v>458.33300000000003</v>
      </c>
      <c r="E28" s="19"/>
      <c r="F28" s="20">
        <v>15</v>
      </c>
      <c r="G28" s="18" t="s">
        <v>344</v>
      </c>
      <c r="H28" s="18" t="s">
        <v>135</v>
      </c>
      <c r="I28" s="18" t="s">
        <v>352</v>
      </c>
      <c r="J28" s="224" t="s">
        <v>359</v>
      </c>
      <c r="K28" s="18" t="s">
        <v>331</v>
      </c>
      <c r="L28" s="20"/>
      <c r="M28" s="20"/>
      <c r="N28" s="20"/>
      <c r="O28" s="21">
        <f>SUM(O29:O30)</f>
        <v>398.65500000000003</v>
      </c>
      <c r="P28" s="21">
        <f t="shared" ref="P28:U28" si="11">SUM(P29:P30)</f>
        <v>0</v>
      </c>
      <c r="Q28" s="21">
        <f t="shared" si="11"/>
        <v>43.692450000000001</v>
      </c>
      <c r="R28" s="21">
        <f t="shared" si="11"/>
        <v>335.24780000000004</v>
      </c>
      <c r="S28" s="21">
        <f t="shared" si="11"/>
        <v>0</v>
      </c>
      <c r="T28" s="21">
        <f t="shared" si="11"/>
        <v>19.714750000000002</v>
      </c>
      <c r="U28" s="21">
        <f t="shared" si="11"/>
        <v>398.65500000000003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217"/>
      <c r="AM28" s="20"/>
      <c r="AN28" s="20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7" t="s">
        <v>373</v>
      </c>
      <c r="BE28" s="21">
        <f>O29+O30</f>
        <v>398.65500000000003</v>
      </c>
      <c r="BF28" s="20"/>
      <c r="BG28" s="20"/>
      <c r="BH28" s="20"/>
      <c r="BI28" s="23"/>
      <c r="BJ28" s="23"/>
      <c r="BK28" s="20"/>
      <c r="BL28" s="23"/>
      <c r="BM28" s="21"/>
      <c r="BN28" s="218">
        <f t="shared" si="6"/>
        <v>398.65500000000003</v>
      </c>
      <c r="BO28" s="24">
        <v>43813</v>
      </c>
      <c r="BP28" s="21" t="s">
        <v>210</v>
      </c>
      <c r="BQ28" s="21"/>
      <c r="BR28" s="23">
        <v>6</v>
      </c>
      <c r="BS28" s="23"/>
      <c r="BT28" s="24"/>
      <c r="BU28" s="25"/>
    </row>
    <row r="29" spans="1:73" s="22" customFormat="1" ht="238.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225"/>
      <c r="K29" s="18"/>
      <c r="L29" s="20"/>
      <c r="M29" s="20" t="s">
        <v>310</v>
      </c>
      <c r="N29" s="20">
        <v>0.33500000000000002</v>
      </c>
      <c r="O29" s="21">
        <f>N29*1177</f>
        <v>394.29500000000002</v>
      </c>
      <c r="P29" s="21"/>
      <c r="Q29" s="21">
        <f>O29*0.11</f>
        <v>43.372450000000001</v>
      </c>
      <c r="R29" s="21">
        <f>O29*0.84</f>
        <v>331.20780000000002</v>
      </c>
      <c r="S29" s="21">
        <v>0</v>
      </c>
      <c r="T29" s="21">
        <f>O29*0.05</f>
        <v>19.714750000000002</v>
      </c>
      <c r="U29" s="21">
        <f>SUM(Q29:T29)</f>
        <v>394.29500000000002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217"/>
      <c r="AM29" s="20"/>
      <c r="AN29" s="20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0"/>
      <c r="BC29" s="20"/>
      <c r="BD29" s="217"/>
      <c r="BE29" s="23"/>
      <c r="BF29" s="23"/>
      <c r="BG29" s="20"/>
      <c r="BH29" s="20"/>
      <c r="BI29" s="23"/>
      <c r="BJ29" s="23"/>
      <c r="BK29" s="20"/>
      <c r="BL29" s="23"/>
      <c r="BM29" s="21"/>
      <c r="BN29" s="218"/>
      <c r="BO29" s="24"/>
      <c r="BP29" s="21"/>
      <c r="BQ29" s="21"/>
      <c r="BR29" s="23"/>
      <c r="BS29" s="23"/>
      <c r="BT29" s="24"/>
      <c r="BU29" s="25"/>
    </row>
    <row r="30" spans="1:73" s="22" customFormat="1" ht="301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226"/>
      <c r="K30" s="18"/>
      <c r="L30" s="20"/>
      <c r="M30" s="20" t="s">
        <v>376</v>
      </c>
      <c r="N30" s="20">
        <v>1</v>
      </c>
      <c r="O30" s="21">
        <f>U30</f>
        <v>4.3600000000000003</v>
      </c>
      <c r="P30" s="21"/>
      <c r="Q30" s="21">
        <v>0.32</v>
      </c>
      <c r="R30" s="21">
        <v>4.04</v>
      </c>
      <c r="S30" s="21">
        <v>0</v>
      </c>
      <c r="T30" s="21">
        <v>0</v>
      </c>
      <c r="U30" s="21">
        <f>Q30+R30+S30+T30</f>
        <v>4.3600000000000003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8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8"/>
      <c r="BE30" s="218"/>
      <c r="BF30" s="21"/>
      <c r="BG30" s="21"/>
      <c r="BH30" s="20"/>
      <c r="BI30" s="23"/>
      <c r="BJ30" s="23"/>
      <c r="BK30" s="21"/>
      <c r="BL30" s="21"/>
      <c r="BM30" s="21"/>
      <c r="BN30" s="218"/>
      <c r="BO30" s="24"/>
      <c r="BP30" s="21"/>
      <c r="BQ30" s="21"/>
      <c r="BR30" s="194"/>
      <c r="BS30" s="23"/>
      <c r="BT30" s="24"/>
      <c r="BU30" s="25"/>
    </row>
    <row r="31" spans="1:73" s="22" customFormat="1" ht="409.5" customHeight="1" x14ac:dyDescent="0.25">
      <c r="A31" s="17" t="s">
        <v>338</v>
      </c>
      <c r="B31" s="18">
        <v>41830575</v>
      </c>
      <c r="C31" s="24">
        <v>43636</v>
      </c>
      <c r="D31" s="19">
        <v>458.33300000000003</v>
      </c>
      <c r="E31" s="19"/>
      <c r="F31" s="20">
        <v>10</v>
      </c>
      <c r="G31" s="18" t="s">
        <v>345</v>
      </c>
      <c r="H31" s="18" t="s">
        <v>140</v>
      </c>
      <c r="I31" s="18" t="s">
        <v>353</v>
      </c>
      <c r="J31" s="224" t="s">
        <v>360</v>
      </c>
      <c r="K31" s="18" t="s">
        <v>365</v>
      </c>
      <c r="L31" s="20"/>
      <c r="M31" s="20"/>
      <c r="N31" s="20"/>
      <c r="O31" s="21">
        <f>SUM(O32:O37)</f>
        <v>544.13300000000004</v>
      </c>
      <c r="P31" s="21">
        <f t="shared" ref="P31:U31" si="12">SUM(P32:P37)</f>
        <v>0</v>
      </c>
      <c r="Q31" s="21">
        <f t="shared" si="12"/>
        <v>25.716699999999996</v>
      </c>
      <c r="R31" s="21">
        <f t="shared" si="12"/>
        <v>137.26479999999998</v>
      </c>
      <c r="S31" s="21">
        <f t="shared" si="12"/>
        <v>364.70299999999997</v>
      </c>
      <c r="T31" s="21">
        <f t="shared" si="12"/>
        <v>16.448499999999999</v>
      </c>
      <c r="U31" s="21">
        <f t="shared" si="12"/>
        <v>544.13299999999992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>
        <v>0.05</v>
      </c>
      <c r="AI31" s="21">
        <f>O32</f>
        <v>64.2</v>
      </c>
      <c r="AJ31" s="20"/>
      <c r="AK31" s="21"/>
      <c r="AL31" s="217">
        <v>1</v>
      </c>
      <c r="AM31" s="21">
        <f>O33</f>
        <v>71.692999999999998</v>
      </c>
      <c r="AN31" s="20"/>
      <c r="AO31" s="21"/>
      <c r="AP31" s="21"/>
      <c r="AQ31" s="21"/>
      <c r="AR31" s="21"/>
      <c r="AS31" s="21"/>
      <c r="AT31" s="21" t="s">
        <v>374</v>
      </c>
      <c r="AU31" s="21">
        <f>U34+U35</f>
        <v>392.10999999999996</v>
      </c>
      <c r="AV31" s="21"/>
      <c r="AW31" s="21"/>
      <c r="AX31" s="21"/>
      <c r="AY31" s="21"/>
      <c r="AZ31" s="21"/>
      <c r="BA31" s="21"/>
      <c r="BB31" s="20"/>
      <c r="BC31" s="20"/>
      <c r="BD31" s="217" t="s">
        <v>375</v>
      </c>
      <c r="BE31" s="23">
        <f>U36+U37</f>
        <v>16.13</v>
      </c>
      <c r="BF31" s="23"/>
      <c r="BG31" s="20"/>
      <c r="BH31" s="20"/>
      <c r="BI31" s="23"/>
      <c r="BJ31" s="23"/>
      <c r="BK31" s="20"/>
      <c r="BL31" s="23"/>
      <c r="BM31" s="21"/>
      <c r="BN31" s="218">
        <f t="shared" si="6"/>
        <v>544.13299999999992</v>
      </c>
      <c r="BO31" s="24">
        <v>43819</v>
      </c>
      <c r="BP31" s="21" t="s">
        <v>210</v>
      </c>
      <c r="BQ31" s="21"/>
      <c r="BR31" s="23">
        <v>6</v>
      </c>
      <c r="BS31" s="23"/>
      <c r="BT31" s="24"/>
      <c r="BU31" s="25"/>
    </row>
    <row r="32" spans="1:73" s="22" customFormat="1" ht="216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225"/>
      <c r="K32" s="18"/>
      <c r="L32" s="20"/>
      <c r="M32" s="20" t="s">
        <v>314</v>
      </c>
      <c r="N32" s="20">
        <v>0.05</v>
      </c>
      <c r="O32" s="21">
        <f>N32*1284</f>
        <v>64.2</v>
      </c>
      <c r="P32" s="21"/>
      <c r="Q32" s="21">
        <f>O32*0.11</f>
        <v>7.0620000000000003</v>
      </c>
      <c r="R32" s="21">
        <f>O32*0.84</f>
        <v>53.927999999999997</v>
      </c>
      <c r="S32" s="21">
        <v>0</v>
      </c>
      <c r="T32" s="21">
        <f>O32*0.05</f>
        <v>3.2100000000000004</v>
      </c>
      <c r="U32" s="21">
        <f>SUM(Q32:T32)</f>
        <v>64.199999999999989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217"/>
      <c r="AM32" s="20"/>
      <c r="AN32" s="20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0"/>
      <c r="BC32" s="20"/>
      <c r="BD32" s="217"/>
      <c r="BE32" s="23"/>
      <c r="BF32" s="23"/>
      <c r="BG32" s="20"/>
      <c r="BH32" s="20"/>
      <c r="BI32" s="23"/>
      <c r="BJ32" s="23"/>
      <c r="BK32" s="20"/>
      <c r="BL32" s="23"/>
      <c r="BM32" s="21"/>
      <c r="BN32" s="218"/>
      <c r="BO32" s="24"/>
      <c r="BP32" s="21"/>
      <c r="BQ32" s="21"/>
      <c r="BR32" s="23"/>
      <c r="BS32" s="23"/>
      <c r="BT32" s="24"/>
      <c r="BU32" s="25"/>
    </row>
    <row r="33" spans="1:73" s="22" customFormat="1" ht="216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225"/>
      <c r="K33" s="18"/>
      <c r="L33" s="20"/>
      <c r="M33" s="20" t="s">
        <v>316</v>
      </c>
      <c r="N33" s="20">
        <v>1</v>
      </c>
      <c r="O33" s="21">
        <f>U33</f>
        <v>71.692999999999998</v>
      </c>
      <c r="P33" s="21"/>
      <c r="Q33" s="23">
        <v>5.31</v>
      </c>
      <c r="R33" s="23">
        <v>19.079999999999998</v>
      </c>
      <c r="S33" s="23">
        <v>45.493000000000002</v>
      </c>
      <c r="T33" s="23">
        <v>1.81</v>
      </c>
      <c r="U33" s="23">
        <f>Q33+R33+S33+T33</f>
        <v>71.692999999999998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217"/>
      <c r="AM33" s="20"/>
      <c r="AN33" s="20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0"/>
      <c r="BC33" s="20"/>
      <c r="BD33" s="217"/>
      <c r="BE33" s="23"/>
      <c r="BF33" s="23"/>
      <c r="BG33" s="20"/>
      <c r="BH33" s="20"/>
      <c r="BI33" s="23"/>
      <c r="BJ33" s="23"/>
      <c r="BK33" s="20"/>
      <c r="BL33" s="23"/>
      <c r="BM33" s="21"/>
      <c r="BN33" s="218"/>
      <c r="BO33" s="24"/>
      <c r="BP33" s="21"/>
      <c r="BQ33" s="21"/>
      <c r="BR33" s="23"/>
      <c r="BS33" s="23"/>
      <c r="BT33" s="24"/>
      <c r="BU33" s="25"/>
    </row>
    <row r="34" spans="1:73" s="22" customFormat="1" ht="216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225"/>
      <c r="K34" s="18"/>
      <c r="L34" s="20"/>
      <c r="M34" s="233" t="str">
        <f>AT31</f>
        <v>СТП 63 кВА (со шкафом АСУЭ в комплекте со счетчиком (МЭК-104))</v>
      </c>
      <c r="N34" s="20" t="s">
        <v>377</v>
      </c>
      <c r="O34" s="21">
        <f>U34</f>
        <v>282.77</v>
      </c>
      <c r="P34" s="21"/>
      <c r="Q34" s="21">
        <v>9.51</v>
      </c>
      <c r="R34" s="21">
        <v>47.52</v>
      </c>
      <c r="S34" s="21">
        <v>220.61</v>
      </c>
      <c r="T34" s="21">
        <v>5.13</v>
      </c>
      <c r="U34" s="21">
        <f>SUM(Q34:T34)</f>
        <v>282.77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217"/>
      <c r="AM34" s="20"/>
      <c r="AN34" s="20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0"/>
      <c r="BC34" s="20"/>
      <c r="BD34" s="217"/>
      <c r="BE34" s="23"/>
      <c r="BF34" s="23"/>
      <c r="BG34" s="20"/>
      <c r="BH34" s="20"/>
      <c r="BI34" s="23"/>
      <c r="BJ34" s="23"/>
      <c r="BK34" s="20"/>
      <c r="BL34" s="23"/>
      <c r="BM34" s="21"/>
      <c r="BN34" s="218"/>
      <c r="BO34" s="24"/>
      <c r="BP34" s="21"/>
      <c r="BQ34" s="21"/>
      <c r="BR34" s="23"/>
      <c r="BS34" s="23"/>
      <c r="BT34" s="24"/>
      <c r="BU34" s="25"/>
    </row>
    <row r="35" spans="1:73" s="22" customFormat="1" ht="216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225"/>
      <c r="K35" s="18"/>
      <c r="L35" s="20"/>
      <c r="M35" s="232"/>
      <c r="N35" s="20" t="s">
        <v>378</v>
      </c>
      <c r="O35" s="21">
        <f>U35</f>
        <v>109.33999999999999</v>
      </c>
      <c r="P35" s="20"/>
      <c r="Q35" s="21">
        <v>2.2200000000000002</v>
      </c>
      <c r="R35" s="21">
        <v>2.81</v>
      </c>
      <c r="S35" s="20">
        <v>98.6</v>
      </c>
      <c r="T35" s="21">
        <v>5.71</v>
      </c>
      <c r="U35" s="21">
        <f>SUM(Q35:T35)</f>
        <v>109.33999999999999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217"/>
      <c r="AM35" s="20"/>
      <c r="AN35" s="20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0"/>
      <c r="BC35" s="20"/>
      <c r="BD35" s="217"/>
      <c r="BE35" s="23"/>
      <c r="BF35" s="23"/>
      <c r="BG35" s="20"/>
      <c r="BH35" s="20"/>
      <c r="BI35" s="23"/>
      <c r="BJ35" s="23"/>
      <c r="BK35" s="20"/>
      <c r="BL35" s="23"/>
      <c r="BM35" s="21"/>
      <c r="BN35" s="218"/>
      <c r="BO35" s="24"/>
      <c r="BP35" s="21"/>
      <c r="BQ35" s="21"/>
      <c r="BR35" s="23"/>
      <c r="BS35" s="23"/>
      <c r="BT35" s="24"/>
      <c r="BU35" s="25"/>
    </row>
    <row r="36" spans="1:73" s="22" customFormat="1" ht="216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225"/>
      <c r="K36" s="18"/>
      <c r="L36" s="20"/>
      <c r="M36" s="20" t="s">
        <v>310</v>
      </c>
      <c r="N36" s="20">
        <v>0.01</v>
      </c>
      <c r="O36" s="21">
        <f>N36*1177</f>
        <v>11.77</v>
      </c>
      <c r="P36" s="21"/>
      <c r="Q36" s="21">
        <f>O36*0.11</f>
        <v>1.2947</v>
      </c>
      <c r="R36" s="21">
        <f>O36*0.84</f>
        <v>9.8867999999999991</v>
      </c>
      <c r="S36" s="21">
        <v>0</v>
      </c>
      <c r="T36" s="21">
        <f>O36*0.05</f>
        <v>0.58850000000000002</v>
      </c>
      <c r="U36" s="21">
        <f>SUM(Q36:T36)</f>
        <v>11.77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217"/>
      <c r="AM36" s="20"/>
      <c r="AN36" s="20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0"/>
      <c r="BC36" s="20"/>
      <c r="BD36" s="217"/>
      <c r="BE36" s="23"/>
      <c r="BF36" s="23"/>
      <c r="BG36" s="20"/>
      <c r="BH36" s="20"/>
      <c r="BI36" s="23"/>
      <c r="BJ36" s="23"/>
      <c r="BK36" s="20"/>
      <c r="BL36" s="23"/>
      <c r="BM36" s="21"/>
      <c r="BN36" s="218"/>
      <c r="BO36" s="24"/>
      <c r="BP36" s="21"/>
      <c r="BQ36" s="21"/>
      <c r="BR36" s="23"/>
      <c r="BS36" s="23"/>
      <c r="BT36" s="24"/>
      <c r="BU36" s="25"/>
    </row>
    <row r="37" spans="1:73" s="22" customFormat="1" ht="216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226"/>
      <c r="K37" s="18"/>
      <c r="L37" s="20"/>
      <c r="M37" s="20" t="s">
        <v>376</v>
      </c>
      <c r="N37" s="20">
        <v>1</v>
      </c>
      <c r="O37" s="21">
        <f>U37</f>
        <v>4.3600000000000003</v>
      </c>
      <c r="P37" s="21"/>
      <c r="Q37" s="21">
        <v>0.32</v>
      </c>
      <c r="R37" s="21">
        <v>4.04</v>
      </c>
      <c r="S37" s="21">
        <v>0</v>
      </c>
      <c r="T37" s="21">
        <v>0</v>
      </c>
      <c r="U37" s="21">
        <f>Q37+R37+S37+T37</f>
        <v>4.3600000000000003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8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8"/>
      <c r="BE37" s="218"/>
      <c r="BF37" s="21"/>
      <c r="BG37" s="21"/>
      <c r="BH37" s="20"/>
      <c r="BI37" s="23"/>
      <c r="BJ37" s="23"/>
      <c r="BK37" s="21"/>
      <c r="BL37" s="21"/>
      <c r="BM37" s="21"/>
      <c r="BN37" s="218"/>
      <c r="BO37" s="24"/>
      <c r="BP37" s="21"/>
      <c r="BQ37" s="21"/>
      <c r="BR37" s="194"/>
      <c r="BS37" s="23"/>
      <c r="BT37" s="24"/>
      <c r="BU37" s="25"/>
    </row>
    <row r="38" spans="1:73" s="215" customFormat="1" ht="409.5" customHeight="1" x14ac:dyDescent="0.25">
      <c r="A38" s="227"/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9"/>
      <c r="N38" s="208"/>
      <c r="O38" s="209">
        <f>O3+O9+O17+O20+O26+O28+O31</f>
        <v>5094.8864999999996</v>
      </c>
      <c r="P38" s="209">
        <f t="shared" ref="P38:AM38" si="13">P3+P9+P17+P20+P26+P28+P31</f>
        <v>0</v>
      </c>
      <c r="Q38" s="209">
        <f t="shared" si="13"/>
        <v>441.91040999999996</v>
      </c>
      <c r="R38" s="210">
        <f t="shared" si="13"/>
        <v>3050.7695399999998</v>
      </c>
      <c r="S38" s="209">
        <f t="shared" si="13"/>
        <v>1388.7649999999999</v>
      </c>
      <c r="T38" s="209">
        <f t="shared" si="13"/>
        <v>213.44155000000001</v>
      </c>
      <c r="U38" s="209">
        <f t="shared" si="13"/>
        <v>5094.8864999999996</v>
      </c>
      <c r="V38" s="209">
        <f t="shared" si="13"/>
        <v>0</v>
      </c>
      <c r="W38" s="209">
        <f t="shared" si="13"/>
        <v>0</v>
      </c>
      <c r="X38" s="209">
        <f t="shared" si="13"/>
        <v>0</v>
      </c>
      <c r="Y38" s="209">
        <f t="shared" si="13"/>
        <v>0</v>
      </c>
      <c r="Z38" s="209">
        <f t="shared" si="13"/>
        <v>0</v>
      </c>
      <c r="AA38" s="209">
        <f t="shared" si="13"/>
        <v>0</v>
      </c>
      <c r="AB38" s="209">
        <f t="shared" si="13"/>
        <v>0</v>
      </c>
      <c r="AC38" s="209">
        <f t="shared" si="13"/>
        <v>0</v>
      </c>
      <c r="AD38" s="209">
        <f t="shared" si="13"/>
        <v>0.37</v>
      </c>
      <c r="AE38" s="209">
        <f t="shared" si="13"/>
        <v>475.08</v>
      </c>
      <c r="AF38" s="209">
        <f t="shared" si="13"/>
        <v>0</v>
      </c>
      <c r="AG38" s="209">
        <f t="shared" si="13"/>
        <v>0</v>
      </c>
      <c r="AH38" s="209">
        <f t="shared" si="13"/>
        <v>1.1700000000000002</v>
      </c>
      <c r="AI38" s="209">
        <f t="shared" si="13"/>
        <v>1502.2800000000002</v>
      </c>
      <c r="AJ38" s="209">
        <f t="shared" si="13"/>
        <v>0</v>
      </c>
      <c r="AK38" s="209">
        <f t="shared" si="13"/>
        <v>0</v>
      </c>
      <c r="AL38" s="209">
        <f t="shared" si="13"/>
        <v>5</v>
      </c>
      <c r="AM38" s="209">
        <f t="shared" si="13"/>
        <v>358.46499999999997</v>
      </c>
      <c r="AN38" s="209" t="e">
        <f>AN3+AN9+AN17+AN20+AN26+AN28+AN31+#REF!+#REF!+#REF!+#REF!+#REF!+#REF!+#REF!+#REF!+#REF!</f>
        <v>#REF!</v>
      </c>
      <c r="AO38" s="209" t="e">
        <f>AO3+AO9+AO17+AO20+AO26+AO28+AO31+#REF!+#REF!+#REF!+#REF!+#REF!+#REF!+#REF!+#REF!+#REF!</f>
        <v>#REF!</v>
      </c>
      <c r="AP38" s="209" t="e">
        <f>AP3+AP9+AP17+AP20+AP26+AP28+AP31+#REF!+#REF!+#REF!+#REF!+#REF!+#REF!+#REF!+#REF!+#REF!</f>
        <v>#REF!</v>
      </c>
      <c r="AQ38" s="209" t="e">
        <f>AQ3+AQ9+AQ17+AQ20+AQ26+AQ28+AQ31+#REF!+#REF!+#REF!+#REF!+#REF!+#REF!+#REF!+#REF!+#REF!</f>
        <v>#REF!</v>
      </c>
      <c r="AR38" s="209" t="e">
        <f>AR3+AR9+AR17+AR20+AR26+AR28+AR31+#REF!+#REF!+#REF!+#REF!+#REF!+#REF!+#REF!+#REF!+#REF!</f>
        <v>#REF!</v>
      </c>
      <c r="AS38" s="209" t="e">
        <f>AS3+AS9+AS17+AS20+AS26+AS28+AS31+#REF!+#REF!+#REF!+#REF!+#REF!+#REF!+#REF!+#REF!+#REF!</f>
        <v>#REF!</v>
      </c>
      <c r="AT38" s="209" t="s">
        <v>394</v>
      </c>
      <c r="AU38" s="209">
        <f t="shared" ref="AU38" si="14">AU3+AU9+AU17+AU20+AU26+AU28+AU31</f>
        <v>1464.6999999999998</v>
      </c>
      <c r="AV38" s="209" t="e">
        <f>AV3+AV9+AV17+AV20+AV26+AV28+AV31+#REF!+#REF!+#REF!+#REF!+#REF!+#REF!+#REF!+#REF!+#REF!</f>
        <v>#REF!</v>
      </c>
      <c r="AW38" s="209" t="e">
        <f>AW3+AW9+AW17+AW20+AW26+AW28+AW31+#REF!+#REF!+#REF!+#REF!+#REF!+#REF!+#REF!+#REF!+#REF!</f>
        <v>#REF!</v>
      </c>
      <c r="AX38" s="209" t="e">
        <f>AX3+AX9+AX17+AX20+AX26+AX28+AX31+#REF!+#REF!+#REF!+#REF!+#REF!+#REF!+#REF!+#REF!+#REF!</f>
        <v>#REF!</v>
      </c>
      <c r="AY38" s="209" t="e">
        <f>AY3+AY9+AY17+AY20+AY26+AY28+AY31+#REF!+#REF!+#REF!+#REF!+#REF!+#REF!+#REF!+#REF!+#REF!</f>
        <v>#REF!</v>
      </c>
      <c r="AZ38" s="209" t="e">
        <f>AZ3+AZ9+AZ17+AZ20+AZ26+AZ28+AZ31+#REF!+#REF!+#REF!+#REF!+#REF!+#REF!+#REF!+#REF!+#REF!</f>
        <v>#REF!</v>
      </c>
      <c r="BA38" s="209" t="e">
        <f>BA3+BA9+BA17+BA20+BA26+BA28+BA31+#REF!+#REF!+#REF!+#REF!+#REF!+#REF!+#REF!+#REF!+#REF!</f>
        <v>#REF!</v>
      </c>
      <c r="BB38" s="209" t="e">
        <f>BB3+BB9+BB17+BB20+BB26+BB28+BB31+#REF!+#REF!+#REF!+#REF!+#REF!+#REF!+#REF!+#REF!+#REF!</f>
        <v>#REF!</v>
      </c>
      <c r="BC38" s="209" t="e">
        <f>BC3+BC9+BC17+BC20+BC26+BC28+BC31+#REF!+#REF!+#REF!+#REF!+#REF!+#REF!+#REF!+#REF!+#REF!</f>
        <v>#REF!</v>
      </c>
      <c r="BD38" s="209" t="s">
        <v>395</v>
      </c>
      <c r="BE38" s="209">
        <f t="shared" ref="BE38" si="15">BE3+BE9+BE17+BE20+BE26+BE28+BE31</f>
        <v>1212.7910000000002</v>
      </c>
      <c r="BF38" s="209" t="s">
        <v>391</v>
      </c>
      <c r="BG38" s="209">
        <f t="shared" ref="BG38:BN38" si="16">BG3+BG9+BG17+BG20+BG26+BG28+BG31</f>
        <v>27.259999999999998</v>
      </c>
      <c r="BH38" s="209">
        <f t="shared" si="16"/>
        <v>0.45</v>
      </c>
      <c r="BI38" s="209">
        <f t="shared" si="16"/>
        <v>54.310500000000005</v>
      </c>
      <c r="BJ38" s="209">
        <f t="shared" si="16"/>
        <v>0</v>
      </c>
      <c r="BK38" s="209">
        <f t="shared" si="16"/>
        <v>0</v>
      </c>
      <c r="BL38" s="209">
        <f t="shared" si="16"/>
        <v>0</v>
      </c>
      <c r="BM38" s="209">
        <f t="shared" si="16"/>
        <v>0</v>
      </c>
      <c r="BN38" s="209">
        <f t="shared" si="16"/>
        <v>5094.8864999999996</v>
      </c>
      <c r="BO38" s="211"/>
      <c r="BP38" s="209"/>
      <c r="BQ38" s="210"/>
      <c r="BR38" s="212"/>
      <c r="BS38" s="212"/>
      <c r="BT38" s="213"/>
      <c r="BU38" s="214"/>
    </row>
    <row r="39" spans="1:73" s="22" customFormat="1" ht="211.5" customHeight="1" x14ac:dyDescent="0.25">
      <c r="A39" s="207" t="s">
        <v>381</v>
      </c>
      <c r="B39" s="201"/>
      <c r="C39" s="201"/>
      <c r="D39" s="202"/>
      <c r="E39" s="202"/>
      <c r="F39" s="203"/>
      <c r="G39" s="201"/>
      <c r="H39" s="201"/>
      <c r="I39" s="201"/>
      <c r="J39" s="201"/>
      <c r="K39" s="207" t="s">
        <v>385</v>
      </c>
      <c r="L39" s="203"/>
      <c r="M39" s="203"/>
      <c r="N39" s="203"/>
      <c r="O39" s="204"/>
      <c r="P39" s="204"/>
      <c r="Q39" s="204"/>
      <c r="R39" s="207" t="s">
        <v>386</v>
      </c>
      <c r="S39" s="204"/>
      <c r="T39" s="204"/>
      <c r="U39" s="204"/>
      <c r="V39" s="204"/>
      <c r="W39" s="204"/>
      <c r="X39" s="204"/>
      <c r="Y39" s="204"/>
      <c r="Z39" s="204"/>
      <c r="AA39" s="204"/>
      <c r="AB39" s="204"/>
      <c r="AC39" s="204"/>
      <c r="AD39" s="204"/>
      <c r="AE39" s="204"/>
      <c r="AF39" s="204"/>
      <c r="AG39" s="204"/>
      <c r="AH39" s="203"/>
      <c r="AI39" s="205"/>
      <c r="AJ39" s="205"/>
      <c r="AK39" s="204"/>
      <c r="AL39" s="203"/>
      <c r="AM39" s="203"/>
      <c r="AN39" s="203"/>
      <c r="AO39" s="204"/>
      <c r="AP39" s="204"/>
      <c r="AQ39" s="204"/>
      <c r="AR39" s="204"/>
      <c r="AS39" s="204"/>
      <c r="AT39" s="203"/>
      <c r="AU39" s="203"/>
      <c r="AV39" s="204"/>
      <c r="AW39" s="204"/>
      <c r="AX39" s="204"/>
      <c r="AY39" s="204"/>
      <c r="AZ39" s="204"/>
      <c r="BA39" s="204"/>
      <c r="BB39" s="204"/>
      <c r="BC39" s="204"/>
      <c r="BD39" s="203"/>
      <c r="BE39" s="205"/>
      <c r="BF39" s="205"/>
      <c r="BG39" s="203"/>
      <c r="BH39" s="203"/>
      <c r="BI39" s="205"/>
      <c r="BJ39" s="203"/>
      <c r="BK39" s="203"/>
      <c r="BL39" s="205"/>
      <c r="BM39" s="204"/>
      <c r="BN39" s="204"/>
      <c r="BO39" s="206"/>
      <c r="BP39" s="204"/>
      <c r="BQ39" s="195"/>
      <c r="BR39" s="23"/>
      <c r="BS39" s="23"/>
      <c r="BT39" s="24"/>
      <c r="BU39" s="25"/>
    </row>
    <row r="40" spans="1:73" s="22" customFormat="1" ht="211.5" customHeight="1" x14ac:dyDescent="0.25">
      <c r="A40" s="207" t="s">
        <v>382</v>
      </c>
      <c r="B40" s="199"/>
      <c r="C40" s="199"/>
      <c r="D40" s="200"/>
      <c r="E40" s="200"/>
      <c r="F40" s="180"/>
      <c r="G40" s="199"/>
      <c r="H40" s="199"/>
      <c r="I40" s="199"/>
      <c r="J40" s="199"/>
      <c r="K40" s="207" t="s">
        <v>385</v>
      </c>
      <c r="L40" s="180"/>
      <c r="M40" s="180"/>
      <c r="N40" s="180"/>
      <c r="O40" s="36"/>
      <c r="P40" s="36"/>
      <c r="Q40" s="36"/>
      <c r="R40" s="207" t="s">
        <v>387</v>
      </c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180"/>
      <c r="BE40" s="36"/>
      <c r="BF40" s="180"/>
      <c r="BG40" s="180"/>
      <c r="BH40" s="180"/>
      <c r="BI40" s="40"/>
      <c r="BJ40" s="180"/>
      <c r="BK40" s="36"/>
      <c r="BL40" s="180"/>
      <c r="BM40" s="36"/>
      <c r="BN40" s="36"/>
      <c r="BO40" s="26"/>
      <c r="BP40" s="36"/>
      <c r="BQ40" s="195"/>
      <c r="BR40" s="23"/>
      <c r="BS40" s="23"/>
      <c r="BT40" s="24"/>
      <c r="BU40" s="25"/>
    </row>
    <row r="41" spans="1:73" s="22" customFormat="1" ht="211.5" customHeight="1" x14ac:dyDescent="0.25">
      <c r="A41" s="207" t="s">
        <v>383</v>
      </c>
      <c r="B41" s="199"/>
      <c r="C41" s="199"/>
      <c r="D41" s="200"/>
      <c r="E41" s="200"/>
      <c r="F41" s="180"/>
      <c r="G41" s="199"/>
      <c r="H41" s="199"/>
      <c r="I41" s="199"/>
      <c r="J41" s="199"/>
      <c r="K41" s="207" t="s">
        <v>385</v>
      </c>
      <c r="L41" s="180"/>
      <c r="M41" s="180"/>
      <c r="N41" s="180"/>
      <c r="O41" s="36"/>
      <c r="P41" s="36"/>
      <c r="Q41" s="36"/>
      <c r="R41" s="207" t="s">
        <v>388</v>
      </c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180"/>
      <c r="BE41" s="40"/>
      <c r="BF41" s="40"/>
      <c r="BG41" s="180"/>
      <c r="BH41" s="180"/>
      <c r="BI41" s="40"/>
      <c r="BJ41" s="180"/>
      <c r="BK41" s="36"/>
      <c r="BL41" s="180"/>
      <c r="BM41" s="36"/>
      <c r="BN41" s="36"/>
      <c r="BO41" s="26"/>
      <c r="BP41" s="36"/>
      <c r="BQ41" s="195"/>
      <c r="BR41" s="23"/>
      <c r="BS41" s="23"/>
      <c r="BT41" s="24"/>
      <c r="BU41" s="25"/>
    </row>
    <row r="42" spans="1:73" s="22" customFormat="1" ht="211.5" customHeight="1" x14ac:dyDescent="0.25">
      <c r="A42" s="207" t="s">
        <v>384</v>
      </c>
      <c r="B42" s="199"/>
      <c r="C42" s="199"/>
      <c r="D42" s="200"/>
      <c r="E42" s="200"/>
      <c r="F42" s="180"/>
      <c r="G42" s="199"/>
      <c r="H42" s="199"/>
      <c r="I42" s="199"/>
      <c r="J42" s="199"/>
      <c r="K42" s="207" t="s">
        <v>385</v>
      </c>
      <c r="L42" s="180"/>
      <c r="M42" s="180"/>
      <c r="N42" s="180"/>
      <c r="O42" s="40"/>
      <c r="P42" s="40"/>
      <c r="Q42" s="36"/>
      <c r="R42" s="207" t="s">
        <v>389</v>
      </c>
      <c r="S42" s="40"/>
      <c r="T42" s="40"/>
      <c r="U42" s="40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180"/>
      <c r="AI42" s="40"/>
      <c r="AJ42" s="40"/>
      <c r="AK42" s="36"/>
      <c r="AL42" s="180"/>
      <c r="AM42" s="40"/>
      <c r="AN42" s="40"/>
      <c r="AO42" s="36"/>
      <c r="AP42" s="36"/>
      <c r="AQ42" s="36"/>
      <c r="AR42" s="36"/>
      <c r="AS42" s="36"/>
      <c r="AT42" s="180"/>
      <c r="AU42" s="40"/>
      <c r="AV42" s="36"/>
      <c r="AW42" s="36"/>
      <c r="AX42" s="36"/>
      <c r="AY42" s="36"/>
      <c r="AZ42" s="36"/>
      <c r="BA42" s="36"/>
      <c r="BB42" s="36"/>
      <c r="BC42" s="36"/>
      <c r="BD42" s="180"/>
      <c r="BE42" s="40"/>
      <c r="BF42" s="180"/>
      <c r="BG42" s="36"/>
      <c r="BH42" s="180"/>
      <c r="BI42" s="40"/>
      <c r="BJ42" s="180"/>
      <c r="BK42" s="180"/>
      <c r="BL42" s="40"/>
      <c r="BM42" s="36"/>
      <c r="BN42" s="36"/>
      <c r="BO42" s="26"/>
      <c r="BP42" s="36"/>
      <c r="BQ42" s="195"/>
      <c r="BR42" s="23"/>
      <c r="BS42" s="23"/>
      <c r="BT42" s="24"/>
      <c r="BU42" s="25"/>
    </row>
    <row r="43" spans="1:73" s="22" customFormat="1" ht="122.25" customHeight="1" x14ac:dyDescent="0.25">
      <c r="A43" s="196"/>
      <c r="B43" s="219"/>
      <c r="C43" s="219"/>
      <c r="D43" s="197"/>
      <c r="E43" s="197"/>
      <c r="F43" s="217"/>
      <c r="G43" s="219"/>
      <c r="H43" s="219"/>
      <c r="I43" s="219"/>
      <c r="J43" s="219"/>
      <c r="K43" s="219"/>
      <c r="L43" s="217"/>
      <c r="M43" s="217"/>
      <c r="N43" s="217"/>
      <c r="O43" s="181"/>
      <c r="P43" s="181"/>
      <c r="Q43" s="181"/>
      <c r="R43" s="181"/>
      <c r="S43" s="181"/>
      <c r="T43" s="181"/>
      <c r="U43" s="181"/>
      <c r="V43" s="218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7"/>
      <c r="BE43" s="181"/>
      <c r="BF43" s="181"/>
      <c r="BG43" s="217"/>
      <c r="BH43" s="217"/>
      <c r="BI43" s="181"/>
      <c r="BJ43" s="217"/>
      <c r="BK43" s="217"/>
      <c r="BL43" s="181"/>
      <c r="BM43" s="218"/>
      <c r="BN43" s="218">
        <f t="shared" ref="BN43:BN50" si="17">W43+Y43+AA43+AC43+AE43+AG43+AI43+AM43+AO43+AQ43+AS43+AU43+AW43+AY43+BA43+BC43+BE43+BG43+BI43+BK43+BM43</f>
        <v>0</v>
      </c>
      <c r="BO43" s="198"/>
      <c r="BP43" s="218"/>
      <c r="BQ43" s="21"/>
      <c r="BR43" s="23"/>
      <c r="BS43" s="23"/>
      <c r="BT43" s="24"/>
      <c r="BU43" s="25"/>
    </row>
    <row r="44" spans="1:73" s="22" customFormat="1" ht="122.2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3"/>
      <c r="P44" s="23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7"/>
      <c r="BE44" s="23"/>
      <c r="BF44" s="23"/>
      <c r="BG44" s="20"/>
      <c r="BH44" s="20"/>
      <c r="BI44" s="23"/>
      <c r="BJ44" s="20"/>
      <c r="BK44" s="20"/>
      <c r="BL44" s="23"/>
      <c r="BM44" s="21"/>
      <c r="BN44" s="218">
        <f t="shared" si="17"/>
        <v>0</v>
      </c>
      <c r="BO44" s="24"/>
      <c r="BP44" s="21"/>
      <c r="BQ44" s="21"/>
      <c r="BR44" s="23"/>
      <c r="BS44" s="23"/>
      <c r="BT44" s="24"/>
      <c r="BU44" s="25"/>
    </row>
    <row r="45" spans="1:73" s="22" customFormat="1" ht="122.2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3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7"/>
      <c r="BE45" s="23"/>
      <c r="BF45" s="23"/>
      <c r="BG45" s="20"/>
      <c r="BH45" s="20"/>
      <c r="BI45" s="23"/>
      <c r="BJ45" s="20"/>
      <c r="BK45" s="20"/>
      <c r="BL45" s="23"/>
      <c r="BM45" s="21"/>
      <c r="BN45" s="218">
        <f t="shared" si="17"/>
        <v>0</v>
      </c>
      <c r="BO45" s="24"/>
      <c r="BP45" s="21"/>
      <c r="BQ45" s="21"/>
      <c r="BR45" s="23"/>
      <c r="BS45" s="23"/>
      <c r="BT45" s="24"/>
      <c r="BU45" s="25"/>
    </row>
    <row r="46" spans="1:73" s="22" customFormat="1" ht="122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7"/>
      <c r="BE46" s="23"/>
      <c r="BF46" s="23"/>
      <c r="BG46" s="20"/>
      <c r="BH46" s="20"/>
      <c r="BI46" s="23"/>
      <c r="BJ46" s="20"/>
      <c r="BK46" s="20"/>
      <c r="BL46" s="23"/>
      <c r="BM46" s="21"/>
      <c r="BN46" s="218">
        <f t="shared" si="17"/>
        <v>0</v>
      </c>
      <c r="BO46" s="24"/>
      <c r="BP46" s="21"/>
      <c r="BQ46" s="21"/>
      <c r="BR46" s="23"/>
      <c r="BS46" s="23"/>
      <c r="BT46" s="24"/>
      <c r="BU46" s="25"/>
    </row>
    <row r="47" spans="1:73" s="22" customFormat="1" ht="122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3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7"/>
      <c r="BE47" s="23"/>
      <c r="BF47" s="23"/>
      <c r="BG47" s="20"/>
      <c r="BH47" s="20"/>
      <c r="BI47" s="23"/>
      <c r="BJ47" s="20"/>
      <c r="BK47" s="20"/>
      <c r="BL47" s="23"/>
      <c r="BM47" s="21"/>
      <c r="BN47" s="218">
        <f t="shared" si="17"/>
        <v>0</v>
      </c>
      <c r="BO47" s="24"/>
      <c r="BP47" s="21"/>
      <c r="BQ47" s="21"/>
      <c r="BR47" s="23"/>
      <c r="BS47" s="23"/>
      <c r="BT47" s="24"/>
      <c r="BU47" s="25"/>
    </row>
    <row r="48" spans="1:73" s="22" customFormat="1" ht="25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7"/>
      <c r="BE48" s="21"/>
      <c r="BF48" s="21"/>
      <c r="BG48" s="20"/>
      <c r="BH48" s="20"/>
      <c r="BI48" s="23"/>
      <c r="BJ48" s="20"/>
      <c r="BK48" s="20"/>
      <c r="BL48" s="23"/>
      <c r="BM48" s="21"/>
      <c r="BN48" s="218">
        <f t="shared" si="17"/>
        <v>0</v>
      </c>
      <c r="BO48" s="24"/>
      <c r="BP48" s="21"/>
      <c r="BQ48" s="21"/>
      <c r="BR48" s="23"/>
      <c r="BS48" s="23"/>
      <c r="BT48" s="24"/>
      <c r="BU48" s="25"/>
    </row>
    <row r="49" spans="1:73" s="22" customFormat="1" ht="155.2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7"/>
      <c r="BE49" s="23"/>
      <c r="BF49" s="23"/>
      <c r="BG49" s="20"/>
      <c r="BH49" s="20"/>
      <c r="BI49" s="23"/>
      <c r="BJ49" s="20"/>
      <c r="BK49" s="20"/>
      <c r="BL49" s="23"/>
      <c r="BM49" s="21"/>
      <c r="BN49" s="218">
        <f t="shared" si="17"/>
        <v>0</v>
      </c>
      <c r="BO49" s="24"/>
      <c r="BP49" s="21"/>
      <c r="BQ49" s="21"/>
      <c r="BR49" s="23"/>
      <c r="BS49" s="23"/>
      <c r="BT49" s="24"/>
      <c r="BU49" s="25"/>
    </row>
    <row r="50" spans="1:73" s="22" customFormat="1" ht="25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0"/>
      <c r="P50" s="20"/>
      <c r="Q50" s="21"/>
      <c r="R50" s="21"/>
      <c r="S50" s="21"/>
      <c r="T50" s="21"/>
      <c r="U50" s="20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1"/>
      <c r="BD50" s="217"/>
      <c r="BE50" s="21"/>
      <c r="BF50" s="21"/>
      <c r="BG50" s="20"/>
      <c r="BH50" s="20"/>
      <c r="BI50" s="23"/>
      <c r="BJ50" s="20"/>
      <c r="BK50" s="20"/>
      <c r="BL50" s="23"/>
      <c r="BM50" s="21"/>
      <c r="BN50" s="218">
        <f t="shared" si="17"/>
        <v>0</v>
      </c>
      <c r="BO50" s="24"/>
      <c r="BP50" s="21"/>
      <c r="BQ50" s="21"/>
      <c r="BR50" s="23"/>
      <c r="BS50" s="23"/>
      <c r="BT50" s="24"/>
      <c r="BU50" s="25"/>
    </row>
    <row r="51" spans="1:73" s="22" customFormat="1" ht="162.7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1"/>
      <c r="R51" s="20"/>
      <c r="S51" s="20"/>
      <c r="T51" s="20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7"/>
      <c r="BE51" s="23"/>
      <c r="BF51" s="23"/>
      <c r="BG51" s="20"/>
      <c r="BH51" s="20"/>
      <c r="BI51" s="23"/>
      <c r="BJ51" s="20"/>
      <c r="BK51" s="20"/>
      <c r="BL51" s="23"/>
      <c r="BM51" s="21"/>
      <c r="BN51" s="218"/>
      <c r="BO51" s="24"/>
      <c r="BP51" s="21"/>
      <c r="BQ51" s="21"/>
      <c r="BR51" s="23"/>
      <c r="BS51" s="23"/>
      <c r="BT51" s="24"/>
      <c r="BU51" s="25"/>
    </row>
    <row r="52" spans="1:73" s="22" customFormat="1" ht="162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0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7"/>
      <c r="BE52" s="23"/>
      <c r="BF52" s="23"/>
      <c r="BG52" s="20"/>
      <c r="BH52" s="20"/>
      <c r="BI52" s="23"/>
      <c r="BJ52" s="20"/>
      <c r="BK52" s="20"/>
      <c r="BL52" s="23"/>
      <c r="BM52" s="21"/>
      <c r="BN52" s="218"/>
      <c r="BO52" s="24"/>
      <c r="BP52" s="21"/>
      <c r="BQ52" s="21"/>
      <c r="BR52" s="23"/>
      <c r="BS52" s="23"/>
      <c r="BT52" s="24"/>
      <c r="BU52" s="25"/>
    </row>
    <row r="53" spans="1:73" s="22" customFormat="1" ht="294.7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1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3"/>
      <c r="AK53" s="21"/>
      <c r="AL53" s="217"/>
      <c r="AM53" s="23"/>
      <c r="AN53" s="23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7"/>
      <c r="BE53" s="23"/>
      <c r="BF53" s="23"/>
      <c r="BG53" s="20"/>
      <c r="BH53" s="20"/>
      <c r="BI53" s="23"/>
      <c r="BJ53" s="20"/>
      <c r="BK53" s="20"/>
      <c r="BL53" s="23"/>
      <c r="BM53" s="21"/>
      <c r="BN53" s="218"/>
      <c r="BO53" s="24"/>
      <c r="BP53" s="21"/>
      <c r="BQ53" s="21"/>
      <c r="BR53" s="23"/>
      <c r="BS53" s="23"/>
      <c r="BT53" s="24"/>
      <c r="BU53" s="25"/>
    </row>
    <row r="54" spans="1:73" s="22" customFormat="1" ht="142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0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7"/>
      <c r="BE54" s="23"/>
      <c r="BF54" s="23"/>
      <c r="BG54" s="20"/>
      <c r="BH54" s="20"/>
      <c r="BI54" s="23"/>
      <c r="BJ54" s="20"/>
      <c r="BK54" s="20"/>
      <c r="BL54" s="23"/>
      <c r="BM54" s="21"/>
      <c r="BN54" s="218"/>
      <c r="BO54" s="24"/>
      <c r="BP54" s="21"/>
      <c r="BQ54" s="21"/>
      <c r="BR54" s="23"/>
      <c r="BS54" s="23"/>
      <c r="BT54" s="24"/>
      <c r="BU54" s="25"/>
    </row>
    <row r="55" spans="1:73" s="22" customFormat="1" ht="142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7"/>
      <c r="BE55" s="23"/>
      <c r="BF55" s="23"/>
      <c r="BG55" s="20"/>
      <c r="BH55" s="20"/>
      <c r="BI55" s="23"/>
      <c r="BJ55" s="20"/>
      <c r="BK55" s="20"/>
      <c r="BL55" s="23"/>
      <c r="BM55" s="21"/>
      <c r="BN55" s="218"/>
      <c r="BO55" s="24"/>
      <c r="BP55" s="21"/>
      <c r="BQ55" s="21"/>
      <c r="BR55" s="23"/>
      <c r="BS55" s="23"/>
      <c r="BT55" s="24"/>
      <c r="BU55" s="25"/>
    </row>
    <row r="56" spans="1:73" s="22" customFormat="1" ht="187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0"/>
      <c r="AQ56" s="23"/>
      <c r="AR56" s="20"/>
      <c r="AS56" s="21"/>
      <c r="AT56" s="21"/>
      <c r="AU56" s="21"/>
      <c r="AV56" s="21"/>
      <c r="AW56" s="21"/>
      <c r="AX56" s="21"/>
      <c r="AY56" s="21"/>
      <c r="AZ56" s="21"/>
      <c r="BA56" s="21"/>
      <c r="BB56" s="20"/>
      <c r="BC56" s="23"/>
      <c r="BD56" s="20"/>
      <c r="BE56" s="23"/>
      <c r="BF56" s="20"/>
      <c r="BG56" s="20"/>
      <c r="BH56" s="20"/>
      <c r="BI56" s="23"/>
      <c r="BJ56" s="20"/>
      <c r="BK56" s="20"/>
      <c r="BL56" s="23"/>
      <c r="BM56" s="21"/>
      <c r="BN56" s="218"/>
      <c r="BO56" s="24"/>
      <c r="BP56" s="21"/>
      <c r="BQ56" s="21"/>
      <c r="BR56" s="23"/>
      <c r="BS56" s="23"/>
      <c r="BT56" s="24"/>
      <c r="BU56" s="25"/>
    </row>
    <row r="57" spans="1:73" s="22" customFormat="1" ht="187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0"/>
      <c r="BC57" s="20"/>
      <c r="BD57" s="217"/>
      <c r="BE57" s="181"/>
      <c r="BF57" s="20"/>
      <c r="BG57" s="20"/>
      <c r="BH57" s="20"/>
      <c r="BI57" s="23"/>
      <c r="BJ57" s="20"/>
      <c r="BK57" s="20"/>
      <c r="BL57" s="23"/>
      <c r="BM57" s="21"/>
      <c r="BN57" s="218"/>
      <c r="BO57" s="24"/>
      <c r="BP57" s="21"/>
      <c r="BQ57" s="21"/>
      <c r="BR57" s="23"/>
      <c r="BS57" s="23"/>
      <c r="BT57" s="24"/>
      <c r="BU57" s="25"/>
    </row>
    <row r="58" spans="1:73" s="22" customFormat="1" ht="187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3"/>
      <c r="R58" s="20"/>
      <c r="S58" s="20"/>
      <c r="T58" s="20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0"/>
      <c r="BC58" s="20"/>
      <c r="BD58" s="217"/>
      <c r="BE58" s="181"/>
      <c r="BF58" s="20"/>
      <c r="BG58" s="20"/>
      <c r="BH58" s="20"/>
      <c r="BI58" s="23"/>
      <c r="BJ58" s="20"/>
      <c r="BK58" s="20"/>
      <c r="BL58" s="23"/>
      <c r="BM58" s="21"/>
      <c r="BN58" s="218"/>
      <c r="BO58" s="24"/>
      <c r="BP58" s="21"/>
      <c r="BQ58" s="21"/>
      <c r="BR58" s="23"/>
      <c r="BS58" s="23"/>
      <c r="BT58" s="24"/>
      <c r="BU58" s="25"/>
    </row>
    <row r="59" spans="1:73" s="22" customFormat="1" ht="187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0"/>
      <c r="Q59" s="20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7"/>
      <c r="BE59" s="23"/>
      <c r="BF59" s="23"/>
      <c r="BG59" s="20"/>
      <c r="BH59" s="20"/>
      <c r="BI59" s="23"/>
      <c r="BJ59" s="20"/>
      <c r="BK59" s="20"/>
      <c r="BL59" s="23"/>
      <c r="BM59" s="21"/>
      <c r="BN59" s="218"/>
      <c r="BO59" s="24"/>
      <c r="BP59" s="21"/>
      <c r="BQ59" s="21"/>
      <c r="BR59" s="23"/>
      <c r="BS59" s="23"/>
      <c r="BT59" s="24"/>
      <c r="BU59" s="25"/>
    </row>
    <row r="60" spans="1:73" s="22" customFormat="1" ht="187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17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7"/>
      <c r="BE60" s="217"/>
      <c r="BF60" s="20"/>
      <c r="BG60" s="20"/>
      <c r="BH60" s="20"/>
      <c r="BI60" s="23"/>
      <c r="BJ60" s="20"/>
      <c r="BK60" s="20"/>
      <c r="BL60" s="23"/>
      <c r="BM60" s="21"/>
      <c r="BN60" s="218"/>
      <c r="BO60" s="24"/>
      <c r="BP60" s="21"/>
      <c r="BQ60" s="21"/>
      <c r="BR60" s="23"/>
      <c r="BS60" s="23"/>
      <c r="BT60" s="24"/>
      <c r="BU60" s="25"/>
    </row>
    <row r="61" spans="1:73" s="22" customFormat="1" ht="349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7"/>
      <c r="BE61" s="217"/>
      <c r="BF61" s="20"/>
      <c r="BG61" s="20"/>
      <c r="BH61" s="20"/>
      <c r="BI61" s="23"/>
      <c r="BJ61" s="23"/>
      <c r="BK61" s="20"/>
      <c r="BL61" s="23"/>
      <c r="BM61" s="21"/>
      <c r="BN61" s="218"/>
      <c r="BO61" s="24"/>
      <c r="BP61" s="21"/>
      <c r="BQ61" s="21"/>
      <c r="BR61" s="23"/>
      <c r="BS61" s="23"/>
      <c r="BT61" s="24"/>
      <c r="BU61" s="25"/>
    </row>
    <row r="62" spans="1:73" s="22" customFormat="1" ht="167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8"/>
      <c r="AM62" s="21"/>
      <c r="AN62" s="21"/>
      <c r="AO62" s="21"/>
      <c r="AP62" s="21"/>
      <c r="AQ62" s="21"/>
      <c r="AR62" s="21"/>
      <c r="AS62" s="21"/>
      <c r="AT62" s="218"/>
      <c r="AU62" s="21"/>
      <c r="AV62" s="21"/>
      <c r="AW62" s="21"/>
      <c r="AX62" s="21"/>
      <c r="AY62" s="21"/>
      <c r="AZ62" s="21"/>
      <c r="BA62" s="21"/>
      <c r="BB62" s="21"/>
      <c r="BC62" s="21"/>
      <c r="BD62" s="217"/>
      <c r="BE62" s="217"/>
      <c r="BF62" s="20"/>
      <c r="BG62" s="20"/>
      <c r="BH62" s="20"/>
      <c r="BI62" s="23"/>
      <c r="BJ62" s="20"/>
      <c r="BK62" s="20"/>
      <c r="BL62" s="23"/>
      <c r="BM62" s="21"/>
      <c r="BN62" s="218"/>
      <c r="BO62" s="24"/>
      <c r="BP62" s="21"/>
      <c r="BQ62" s="21"/>
      <c r="BR62" s="23"/>
      <c r="BS62" s="23"/>
      <c r="BT62" s="24"/>
      <c r="BU62" s="25"/>
    </row>
    <row r="63" spans="1:73" s="22" customFormat="1" ht="409.6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0"/>
      <c r="AK63" s="21"/>
      <c r="AL63" s="217"/>
      <c r="AM63" s="23"/>
      <c r="AN63" s="20"/>
      <c r="AO63" s="23"/>
      <c r="AP63" s="20"/>
      <c r="AQ63" s="21"/>
      <c r="AR63" s="21"/>
      <c r="AS63" s="21"/>
      <c r="AT63" s="217"/>
      <c r="AU63" s="23"/>
      <c r="AV63" s="21"/>
      <c r="AW63" s="21"/>
      <c r="AX63" s="21"/>
      <c r="AY63" s="21"/>
      <c r="AZ63" s="21"/>
      <c r="BA63" s="21"/>
      <c r="BB63" s="21"/>
      <c r="BC63" s="21"/>
      <c r="BD63" s="217"/>
      <c r="BE63" s="23"/>
      <c r="BF63" s="20"/>
      <c r="BG63" s="23"/>
      <c r="BH63" s="20"/>
      <c r="BI63" s="23"/>
      <c r="BJ63" s="20"/>
      <c r="BK63" s="23"/>
      <c r="BL63" s="23"/>
      <c r="BM63" s="21"/>
      <c r="BN63" s="218"/>
      <c r="BO63" s="24"/>
      <c r="BP63" s="21"/>
      <c r="BQ63" s="21"/>
      <c r="BR63" s="23"/>
      <c r="BS63" s="23"/>
      <c r="BT63" s="24"/>
      <c r="BU63" s="25"/>
    </row>
    <row r="64" spans="1:73" s="22" customFormat="1" ht="134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0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0"/>
      <c r="AK64" s="21"/>
      <c r="AL64" s="217"/>
      <c r="AM64" s="20"/>
      <c r="AN64" s="20"/>
      <c r="AO64" s="21"/>
      <c r="AP64" s="21"/>
      <c r="AQ64" s="21"/>
      <c r="AR64" s="21"/>
      <c r="AS64" s="21"/>
      <c r="AT64" s="217"/>
      <c r="AU64" s="20"/>
      <c r="AV64" s="21"/>
      <c r="AW64" s="21"/>
      <c r="AX64" s="21"/>
      <c r="AY64" s="21"/>
      <c r="AZ64" s="21"/>
      <c r="BA64" s="21"/>
      <c r="BB64" s="21"/>
      <c r="BC64" s="21"/>
      <c r="BD64" s="217"/>
      <c r="BE64" s="23"/>
      <c r="BF64" s="20"/>
      <c r="BG64" s="23"/>
      <c r="BH64" s="20"/>
      <c r="BI64" s="23"/>
      <c r="BJ64" s="20"/>
      <c r="BK64" s="23"/>
      <c r="BL64" s="23"/>
      <c r="BM64" s="21"/>
      <c r="BN64" s="218"/>
      <c r="BO64" s="24"/>
      <c r="BP64" s="21"/>
      <c r="BQ64" s="21"/>
      <c r="BR64" s="23"/>
      <c r="BS64" s="23"/>
      <c r="BT64" s="24"/>
      <c r="BU64" s="25"/>
    </row>
    <row r="65" spans="1:73" s="22" customFormat="1" ht="134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0"/>
      <c r="AK65" s="21"/>
      <c r="AL65" s="217"/>
      <c r="AM65" s="20"/>
      <c r="AN65" s="20"/>
      <c r="AO65" s="21"/>
      <c r="AP65" s="21"/>
      <c r="AQ65" s="21"/>
      <c r="AR65" s="21"/>
      <c r="AS65" s="21"/>
      <c r="AT65" s="217"/>
      <c r="AU65" s="20"/>
      <c r="AV65" s="21"/>
      <c r="AW65" s="21"/>
      <c r="AX65" s="21"/>
      <c r="AY65" s="21"/>
      <c r="AZ65" s="21"/>
      <c r="BA65" s="21"/>
      <c r="BB65" s="21"/>
      <c r="BC65" s="21"/>
      <c r="BD65" s="217"/>
      <c r="BE65" s="23"/>
      <c r="BF65" s="20"/>
      <c r="BG65" s="23"/>
      <c r="BH65" s="20"/>
      <c r="BI65" s="23"/>
      <c r="BJ65" s="20"/>
      <c r="BK65" s="23"/>
      <c r="BL65" s="23"/>
      <c r="BM65" s="21"/>
      <c r="BN65" s="218"/>
      <c r="BO65" s="24"/>
      <c r="BP65" s="21"/>
      <c r="BQ65" s="21"/>
      <c r="BR65" s="23"/>
      <c r="BS65" s="23"/>
      <c r="BT65" s="24"/>
      <c r="BU65" s="25"/>
    </row>
    <row r="66" spans="1:73" s="22" customFormat="1" ht="134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3"/>
      <c r="AJ66" s="20"/>
      <c r="AK66" s="21"/>
      <c r="AL66" s="217"/>
      <c r="AM66" s="20"/>
      <c r="AN66" s="20"/>
      <c r="AO66" s="21"/>
      <c r="AP66" s="21"/>
      <c r="AQ66" s="21"/>
      <c r="AR66" s="21"/>
      <c r="AS66" s="21"/>
      <c r="AT66" s="217"/>
      <c r="AU66" s="20"/>
      <c r="AV66" s="21"/>
      <c r="AW66" s="21"/>
      <c r="AX66" s="21"/>
      <c r="AY66" s="21"/>
      <c r="AZ66" s="21"/>
      <c r="BA66" s="21"/>
      <c r="BB66" s="21"/>
      <c r="BC66" s="21"/>
      <c r="BD66" s="217"/>
      <c r="BE66" s="23"/>
      <c r="BF66" s="20"/>
      <c r="BG66" s="23"/>
      <c r="BH66" s="20"/>
      <c r="BI66" s="23"/>
      <c r="BJ66" s="20"/>
      <c r="BK66" s="23"/>
      <c r="BL66" s="23"/>
      <c r="BM66" s="21"/>
      <c r="BN66" s="218"/>
      <c r="BO66" s="24"/>
      <c r="BP66" s="21"/>
      <c r="BQ66" s="21"/>
      <c r="BR66" s="23"/>
      <c r="BS66" s="23"/>
      <c r="BT66" s="24"/>
      <c r="BU66" s="25"/>
    </row>
    <row r="67" spans="1:73" s="22" customFormat="1" ht="134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0"/>
      <c r="Q67" s="23"/>
      <c r="R67" s="20"/>
      <c r="S67" s="20"/>
      <c r="T67" s="20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3"/>
      <c r="AJ67" s="20"/>
      <c r="AK67" s="21"/>
      <c r="AL67" s="217"/>
      <c r="AM67" s="20"/>
      <c r="AN67" s="20"/>
      <c r="AO67" s="21"/>
      <c r="AP67" s="21"/>
      <c r="AQ67" s="21"/>
      <c r="AR67" s="21"/>
      <c r="AS67" s="21"/>
      <c r="AT67" s="217"/>
      <c r="AU67" s="20"/>
      <c r="AV67" s="21"/>
      <c r="AW67" s="21"/>
      <c r="AX67" s="21"/>
      <c r="AY67" s="21"/>
      <c r="AZ67" s="21"/>
      <c r="BA67" s="21"/>
      <c r="BB67" s="21"/>
      <c r="BC67" s="21"/>
      <c r="BD67" s="217"/>
      <c r="BE67" s="23"/>
      <c r="BF67" s="20"/>
      <c r="BG67" s="23"/>
      <c r="BH67" s="20"/>
      <c r="BI67" s="23"/>
      <c r="BJ67" s="20"/>
      <c r="BK67" s="23"/>
      <c r="BL67" s="23"/>
      <c r="BM67" s="21"/>
      <c r="BN67" s="218"/>
      <c r="BO67" s="24"/>
      <c r="BP67" s="21"/>
      <c r="BQ67" s="21"/>
      <c r="BR67" s="23"/>
      <c r="BS67" s="23"/>
      <c r="BT67" s="24"/>
      <c r="BU67" s="25"/>
    </row>
    <row r="68" spans="1:73" s="22" customFormat="1" ht="134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0"/>
      <c r="Q68" s="20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3"/>
      <c r="AJ68" s="20"/>
      <c r="AK68" s="21"/>
      <c r="AL68" s="217"/>
      <c r="AM68" s="20"/>
      <c r="AN68" s="20"/>
      <c r="AO68" s="21"/>
      <c r="AP68" s="21"/>
      <c r="AQ68" s="21"/>
      <c r="AR68" s="21"/>
      <c r="AS68" s="21"/>
      <c r="AT68" s="217"/>
      <c r="AU68" s="20"/>
      <c r="AV68" s="21"/>
      <c r="AW68" s="21"/>
      <c r="AX68" s="21"/>
      <c r="AY68" s="21"/>
      <c r="AZ68" s="21"/>
      <c r="BA68" s="21"/>
      <c r="BB68" s="21"/>
      <c r="BC68" s="21"/>
      <c r="BD68" s="217"/>
      <c r="BE68" s="23"/>
      <c r="BF68" s="20"/>
      <c r="BG68" s="23"/>
      <c r="BH68" s="20"/>
      <c r="BI68" s="23"/>
      <c r="BJ68" s="20"/>
      <c r="BK68" s="23"/>
      <c r="BL68" s="23"/>
      <c r="BM68" s="21"/>
      <c r="BN68" s="218"/>
      <c r="BO68" s="24"/>
      <c r="BP68" s="21"/>
      <c r="BQ68" s="21"/>
      <c r="BR68" s="23"/>
      <c r="BS68" s="23"/>
      <c r="BT68" s="24"/>
      <c r="BU68" s="25"/>
    </row>
    <row r="69" spans="1:73" s="22" customFormat="1" ht="409.6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3"/>
      <c r="AJ69" s="23"/>
      <c r="AK69" s="21"/>
      <c r="AL69" s="217"/>
      <c r="AM69" s="23"/>
      <c r="AN69" s="23"/>
      <c r="AO69" s="21"/>
      <c r="AP69" s="21"/>
      <c r="AQ69" s="21"/>
      <c r="AR69" s="21"/>
      <c r="AS69" s="21"/>
      <c r="AT69" s="217"/>
      <c r="AU69" s="23"/>
      <c r="AV69" s="21"/>
      <c r="AW69" s="21"/>
      <c r="AX69" s="21"/>
      <c r="AY69" s="21"/>
      <c r="AZ69" s="21"/>
      <c r="BA69" s="21"/>
      <c r="BB69" s="21"/>
      <c r="BC69" s="21"/>
      <c r="BD69" s="217"/>
      <c r="BE69" s="23"/>
      <c r="BF69" s="23"/>
      <c r="BG69" s="20"/>
      <c r="BH69" s="20"/>
      <c r="BI69" s="23"/>
      <c r="BJ69" s="20"/>
      <c r="BK69" s="20"/>
      <c r="BL69" s="23"/>
      <c r="BM69" s="21"/>
      <c r="BN69" s="218"/>
      <c r="BO69" s="24"/>
      <c r="BP69" s="21"/>
      <c r="BQ69" s="21"/>
      <c r="BR69" s="23"/>
      <c r="BS69" s="23"/>
      <c r="BT69" s="24"/>
      <c r="BU69" s="25"/>
    </row>
    <row r="70" spans="1:73" s="22" customFormat="1" ht="134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7"/>
      <c r="BE70" s="217"/>
      <c r="BF70" s="20"/>
      <c r="BG70" s="20"/>
      <c r="BH70" s="20"/>
      <c r="BI70" s="23"/>
      <c r="BJ70" s="20"/>
      <c r="BK70" s="20"/>
      <c r="BL70" s="23"/>
      <c r="BM70" s="21"/>
      <c r="BN70" s="218"/>
      <c r="BO70" s="24"/>
      <c r="BP70" s="21"/>
      <c r="BQ70" s="21"/>
      <c r="BR70" s="23"/>
      <c r="BS70" s="23"/>
      <c r="BT70" s="24"/>
      <c r="BU70" s="25"/>
    </row>
    <row r="71" spans="1:73" s="22" customFormat="1" ht="134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7"/>
      <c r="BE71" s="217"/>
      <c r="BF71" s="20"/>
      <c r="BG71" s="20"/>
      <c r="BH71" s="20"/>
      <c r="BI71" s="23"/>
      <c r="BJ71" s="20"/>
      <c r="BK71" s="20"/>
      <c r="BL71" s="23"/>
      <c r="BM71" s="21"/>
      <c r="BN71" s="218"/>
      <c r="BO71" s="24"/>
      <c r="BP71" s="21"/>
      <c r="BQ71" s="21"/>
      <c r="BR71" s="23"/>
      <c r="BS71" s="23"/>
      <c r="BT71" s="24"/>
      <c r="BU71" s="25"/>
    </row>
    <row r="72" spans="1:73" s="22" customFormat="1" ht="134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0"/>
      <c r="Q72" s="23"/>
      <c r="R72" s="20"/>
      <c r="S72" s="20"/>
      <c r="T72" s="20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7"/>
      <c r="BE72" s="217"/>
      <c r="BF72" s="20"/>
      <c r="BG72" s="20"/>
      <c r="BH72" s="20"/>
      <c r="BI72" s="23"/>
      <c r="BJ72" s="20"/>
      <c r="BK72" s="20"/>
      <c r="BL72" s="23"/>
      <c r="BM72" s="21"/>
      <c r="BN72" s="218"/>
      <c r="BO72" s="24"/>
      <c r="BP72" s="21"/>
      <c r="BQ72" s="21"/>
      <c r="BR72" s="23"/>
      <c r="BS72" s="23"/>
      <c r="BT72" s="24"/>
      <c r="BU72" s="25"/>
    </row>
    <row r="73" spans="1:73" s="22" customFormat="1" ht="134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0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7"/>
      <c r="BE73" s="217"/>
      <c r="BF73" s="20"/>
      <c r="BG73" s="20"/>
      <c r="BH73" s="20"/>
      <c r="BI73" s="23"/>
      <c r="BJ73" s="20"/>
      <c r="BK73" s="20"/>
      <c r="BL73" s="23"/>
      <c r="BM73" s="21"/>
      <c r="BN73" s="218"/>
      <c r="BO73" s="24"/>
      <c r="BP73" s="21"/>
      <c r="BQ73" s="21"/>
      <c r="BR73" s="23"/>
      <c r="BS73" s="23"/>
      <c r="BT73" s="24"/>
      <c r="BU73" s="25"/>
    </row>
    <row r="74" spans="1:73" s="22" customFormat="1" ht="409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0"/>
      <c r="AK74" s="23"/>
      <c r="AL74" s="20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7"/>
      <c r="BE74" s="23"/>
      <c r="BF74" s="23"/>
      <c r="BG74" s="20"/>
      <c r="BH74" s="20"/>
      <c r="BI74" s="23"/>
      <c r="BJ74" s="20"/>
      <c r="BK74" s="20"/>
      <c r="BL74" s="23"/>
      <c r="BM74" s="21"/>
      <c r="BN74" s="218"/>
      <c r="BO74" s="24"/>
      <c r="BP74" s="21"/>
      <c r="BQ74" s="21"/>
      <c r="BR74" s="23"/>
      <c r="BS74" s="23"/>
      <c r="BT74" s="24"/>
      <c r="BU74" s="25"/>
    </row>
    <row r="75" spans="1:73" s="22" customFormat="1" ht="132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7"/>
      <c r="BE75" s="217"/>
      <c r="BF75" s="20"/>
      <c r="BG75" s="20"/>
      <c r="BH75" s="20"/>
      <c r="BI75" s="23"/>
      <c r="BJ75" s="20"/>
      <c r="BK75" s="20"/>
      <c r="BL75" s="23"/>
      <c r="BM75" s="21"/>
      <c r="BN75" s="218"/>
      <c r="BO75" s="24"/>
      <c r="BP75" s="21"/>
      <c r="BQ75" s="21"/>
      <c r="BR75" s="23"/>
      <c r="BS75" s="23"/>
      <c r="BT75" s="24"/>
      <c r="BU75" s="25"/>
    </row>
    <row r="76" spans="1:73" s="22" customFormat="1" ht="132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3"/>
      <c r="P76" s="23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7"/>
      <c r="BE76" s="217"/>
      <c r="BF76" s="20"/>
      <c r="BG76" s="20"/>
      <c r="BH76" s="20"/>
      <c r="BI76" s="23"/>
      <c r="BJ76" s="20"/>
      <c r="BK76" s="20"/>
      <c r="BL76" s="23"/>
      <c r="BM76" s="21"/>
      <c r="BN76" s="218"/>
      <c r="BO76" s="24"/>
      <c r="BP76" s="21"/>
      <c r="BQ76" s="21"/>
      <c r="BR76" s="23"/>
      <c r="BS76" s="23"/>
      <c r="BT76" s="24"/>
      <c r="BU76" s="25"/>
    </row>
    <row r="77" spans="1:73" s="22" customFormat="1" ht="409.6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3"/>
      <c r="P77" s="23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7"/>
      <c r="BE77" s="23"/>
      <c r="BF77" s="23"/>
      <c r="BG77" s="20"/>
      <c r="BH77" s="20"/>
      <c r="BI77" s="23"/>
      <c r="BJ77" s="20"/>
      <c r="BK77" s="20"/>
      <c r="BL77" s="23"/>
      <c r="BM77" s="21"/>
      <c r="BN77" s="218"/>
      <c r="BO77" s="24"/>
      <c r="BP77" s="21"/>
      <c r="BQ77" s="21"/>
      <c r="BR77" s="23"/>
      <c r="BS77" s="23"/>
      <c r="BT77" s="24"/>
      <c r="BU77" s="25"/>
    </row>
    <row r="78" spans="1:73" s="22" customFormat="1" ht="16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3"/>
      <c r="P78" s="23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7"/>
      <c r="BE78" s="217"/>
      <c r="BF78" s="20"/>
      <c r="BG78" s="20"/>
      <c r="BH78" s="20"/>
      <c r="BI78" s="23"/>
      <c r="BJ78" s="20"/>
      <c r="BK78" s="20"/>
      <c r="BL78" s="23"/>
      <c r="BM78" s="21"/>
      <c r="BN78" s="218"/>
      <c r="BO78" s="24"/>
      <c r="BP78" s="21"/>
      <c r="BQ78" s="21"/>
      <c r="BR78" s="23"/>
      <c r="BS78" s="23"/>
      <c r="BT78" s="24"/>
      <c r="BU78" s="25"/>
    </row>
    <row r="79" spans="1:73" s="22" customFormat="1" ht="162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7"/>
      <c r="BE79" s="217"/>
      <c r="BF79" s="20"/>
      <c r="BG79" s="20"/>
      <c r="BH79" s="20"/>
      <c r="BI79" s="23"/>
      <c r="BJ79" s="20"/>
      <c r="BK79" s="23"/>
      <c r="BL79" s="23"/>
      <c r="BM79" s="21"/>
      <c r="BN79" s="218"/>
      <c r="BO79" s="24"/>
      <c r="BP79" s="21"/>
      <c r="BQ79" s="21"/>
      <c r="BR79" s="23"/>
      <c r="BS79" s="23"/>
      <c r="BT79" s="24"/>
      <c r="BU79" s="25"/>
    </row>
    <row r="80" spans="1:73" s="22" customFormat="1" ht="162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0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7"/>
      <c r="BE80" s="217"/>
      <c r="BF80" s="20"/>
      <c r="BG80" s="20"/>
      <c r="BH80" s="20"/>
      <c r="BI80" s="23"/>
      <c r="BJ80" s="20"/>
      <c r="BK80" s="20"/>
      <c r="BL80" s="23"/>
      <c r="BM80" s="21"/>
      <c r="BN80" s="218"/>
      <c r="BO80" s="24"/>
      <c r="BP80" s="21"/>
      <c r="BQ80" s="21"/>
      <c r="BR80" s="23"/>
      <c r="BS80" s="23"/>
      <c r="BT80" s="24"/>
      <c r="BU80" s="25"/>
    </row>
    <row r="81" spans="1:73" s="22" customFormat="1" ht="409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7"/>
      <c r="BE81" s="23"/>
      <c r="BF81" s="23"/>
      <c r="BG81" s="20"/>
      <c r="BH81" s="20"/>
      <c r="BI81" s="23"/>
      <c r="BJ81" s="20"/>
      <c r="BK81" s="20"/>
      <c r="BL81" s="23"/>
      <c r="BM81" s="21"/>
      <c r="BN81" s="218"/>
      <c r="BO81" s="24"/>
      <c r="BP81" s="21"/>
      <c r="BQ81" s="21"/>
      <c r="BR81" s="23"/>
      <c r="BS81" s="23"/>
      <c r="BT81" s="24"/>
      <c r="BU81" s="25"/>
    </row>
    <row r="82" spans="1:73" s="22" customFormat="1" ht="154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7"/>
      <c r="BE82" s="217"/>
      <c r="BF82" s="20"/>
      <c r="BG82" s="20"/>
      <c r="BH82" s="20"/>
      <c r="BI82" s="23"/>
      <c r="BJ82" s="20"/>
      <c r="BK82" s="20"/>
      <c r="BL82" s="23"/>
      <c r="BM82" s="21"/>
      <c r="BN82" s="218"/>
      <c r="BO82" s="24"/>
      <c r="BP82" s="21"/>
      <c r="BQ82" s="21"/>
      <c r="BR82" s="23"/>
      <c r="BS82" s="23"/>
      <c r="BT82" s="24"/>
      <c r="BU82" s="25"/>
    </row>
    <row r="83" spans="1:73" s="22" customFormat="1" ht="186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7"/>
      <c r="BE83" s="217"/>
      <c r="BF83" s="20"/>
      <c r="BG83" s="20"/>
      <c r="BH83" s="20"/>
      <c r="BI83" s="23"/>
      <c r="BJ83" s="20"/>
      <c r="BK83" s="20"/>
      <c r="BL83" s="23"/>
      <c r="BM83" s="21"/>
      <c r="BN83" s="218"/>
      <c r="BO83" s="24"/>
      <c r="BP83" s="21"/>
      <c r="BQ83" s="21"/>
      <c r="BR83" s="23"/>
      <c r="BS83" s="23"/>
      <c r="BT83" s="24"/>
      <c r="BU83" s="25"/>
    </row>
    <row r="84" spans="1:73" s="22" customFormat="1" ht="177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3"/>
      <c r="P84" s="23"/>
      <c r="Q84" s="23"/>
      <c r="R84" s="23"/>
      <c r="S84" s="23"/>
      <c r="T84" s="23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7"/>
      <c r="BE84" s="23"/>
      <c r="BF84" s="23"/>
      <c r="BG84" s="20"/>
      <c r="BH84" s="20"/>
      <c r="BI84" s="23"/>
      <c r="BJ84" s="20"/>
      <c r="BK84" s="20"/>
      <c r="BL84" s="23"/>
      <c r="BM84" s="21"/>
      <c r="BN84" s="218"/>
      <c r="BO84" s="24"/>
      <c r="BP84" s="21"/>
      <c r="BQ84" s="21"/>
      <c r="BR84" s="23"/>
      <c r="BS84" s="23"/>
      <c r="BT84" s="24"/>
      <c r="BU84" s="25"/>
    </row>
    <row r="85" spans="1:73" s="22" customFormat="1" ht="177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3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7"/>
      <c r="BE85" s="181"/>
      <c r="BF85" s="23"/>
      <c r="BG85" s="20"/>
      <c r="BH85" s="20"/>
      <c r="BI85" s="23"/>
      <c r="BJ85" s="20"/>
      <c r="BK85" s="20"/>
      <c r="BL85" s="23"/>
      <c r="BM85" s="21"/>
      <c r="BN85" s="218"/>
      <c r="BO85" s="24"/>
      <c r="BP85" s="21"/>
      <c r="BQ85" s="21"/>
      <c r="BR85" s="23"/>
      <c r="BS85" s="23"/>
      <c r="BT85" s="24"/>
      <c r="BU85" s="25"/>
    </row>
    <row r="86" spans="1:73" s="22" customFormat="1" ht="244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3"/>
      <c r="P86" s="23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82"/>
      <c r="BE86" s="23"/>
      <c r="BF86" s="23"/>
      <c r="BG86" s="20"/>
      <c r="BH86" s="20"/>
      <c r="BI86" s="23"/>
      <c r="BJ86" s="20"/>
      <c r="BK86" s="20"/>
      <c r="BL86" s="23"/>
      <c r="BM86" s="21"/>
      <c r="BN86" s="218"/>
      <c r="BO86" s="24"/>
      <c r="BP86" s="21"/>
      <c r="BQ86" s="21"/>
      <c r="BR86" s="23"/>
      <c r="BS86" s="23"/>
      <c r="BT86" s="24"/>
      <c r="BU86" s="25"/>
    </row>
    <row r="87" spans="1:73" s="22" customFormat="1" ht="244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3"/>
      <c r="P87" s="20"/>
      <c r="Q87" s="23"/>
      <c r="R87" s="23"/>
      <c r="S87" s="23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7"/>
      <c r="BE87" s="181"/>
      <c r="BF87" s="23"/>
      <c r="BG87" s="20"/>
      <c r="BH87" s="20"/>
      <c r="BI87" s="23"/>
      <c r="BJ87" s="20"/>
      <c r="BK87" s="20"/>
      <c r="BL87" s="23"/>
      <c r="BM87" s="21"/>
      <c r="BN87" s="218"/>
      <c r="BO87" s="24"/>
      <c r="BP87" s="21"/>
      <c r="BQ87" s="21"/>
      <c r="BR87" s="23"/>
      <c r="BS87" s="23"/>
      <c r="BT87" s="24"/>
      <c r="BU87" s="25"/>
    </row>
    <row r="88" spans="1:73" s="22" customFormat="1" ht="231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3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7"/>
      <c r="BE88" s="23"/>
      <c r="BF88" s="23"/>
      <c r="BG88" s="20"/>
      <c r="BH88" s="20"/>
      <c r="BI88" s="23"/>
      <c r="BJ88" s="20"/>
      <c r="BK88" s="20"/>
      <c r="BL88" s="23"/>
      <c r="BM88" s="21"/>
      <c r="BN88" s="218"/>
      <c r="BO88" s="24"/>
      <c r="BP88" s="21"/>
      <c r="BQ88" s="21"/>
      <c r="BR88" s="23"/>
      <c r="BS88" s="23"/>
      <c r="BT88" s="24"/>
      <c r="BU88" s="25"/>
    </row>
    <row r="89" spans="1:73" s="22" customFormat="1" ht="231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3"/>
      <c r="R89" s="21"/>
      <c r="S89" s="20"/>
      <c r="T89" s="21"/>
      <c r="U89" s="20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0"/>
      <c r="AQ89" s="20"/>
      <c r="AR89" s="20"/>
      <c r="AS89" s="21"/>
      <c r="AT89" s="21"/>
      <c r="AU89" s="21"/>
      <c r="AV89" s="21"/>
      <c r="AW89" s="21"/>
      <c r="AX89" s="21"/>
      <c r="AY89" s="21"/>
      <c r="AZ89" s="21"/>
      <c r="BA89" s="21"/>
      <c r="BB89" s="20"/>
      <c r="BC89" s="20"/>
      <c r="BD89" s="20"/>
      <c r="BE89" s="217"/>
      <c r="BF89" s="20"/>
      <c r="BG89" s="20"/>
      <c r="BH89" s="20"/>
      <c r="BI89" s="23"/>
      <c r="BJ89" s="20"/>
      <c r="BK89" s="20"/>
      <c r="BL89" s="23"/>
      <c r="BM89" s="21"/>
      <c r="BN89" s="218"/>
      <c r="BO89" s="24"/>
      <c r="BP89" s="21"/>
      <c r="BQ89" s="21"/>
      <c r="BR89" s="23"/>
      <c r="BS89" s="23"/>
      <c r="BT89" s="24"/>
      <c r="BU89" s="25"/>
    </row>
    <row r="90" spans="1:73" s="22" customFormat="1" ht="159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0"/>
      <c r="R90" s="21"/>
      <c r="S90" s="20"/>
      <c r="T90" s="21"/>
      <c r="U90" s="20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7"/>
      <c r="BE90" s="217"/>
      <c r="BF90" s="20"/>
      <c r="BG90" s="20"/>
      <c r="BH90" s="20"/>
      <c r="BI90" s="23"/>
      <c r="BJ90" s="20"/>
      <c r="BK90" s="20"/>
      <c r="BL90" s="23"/>
      <c r="BM90" s="21"/>
      <c r="BN90" s="218"/>
      <c r="BO90" s="24"/>
      <c r="BP90" s="21"/>
      <c r="BQ90" s="21"/>
      <c r="BR90" s="23"/>
      <c r="BS90" s="23"/>
      <c r="BT90" s="24"/>
      <c r="BU90" s="25"/>
    </row>
    <row r="91" spans="1:73" s="22" customFormat="1" ht="159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7"/>
      <c r="BE91" s="217"/>
      <c r="BF91" s="20"/>
      <c r="BG91" s="20"/>
      <c r="BH91" s="20"/>
      <c r="BI91" s="23"/>
      <c r="BJ91" s="20"/>
      <c r="BK91" s="20"/>
      <c r="BL91" s="23"/>
      <c r="BM91" s="21"/>
      <c r="BN91" s="218"/>
      <c r="BO91" s="24"/>
      <c r="BP91" s="21"/>
      <c r="BQ91" s="21"/>
      <c r="BR91" s="23"/>
      <c r="BS91" s="23"/>
      <c r="BT91" s="24"/>
      <c r="BU91" s="25"/>
    </row>
    <row r="92" spans="1:73" s="22" customFormat="1" ht="408.7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217"/>
      <c r="AM92" s="21"/>
      <c r="AN92" s="20"/>
      <c r="AO92" s="21"/>
      <c r="AP92" s="20"/>
      <c r="AQ92" s="21"/>
      <c r="AR92" s="21"/>
      <c r="AS92" s="21"/>
      <c r="AT92" s="217"/>
      <c r="AU92" s="21"/>
      <c r="AV92" s="21"/>
      <c r="AW92" s="21"/>
      <c r="AX92" s="21"/>
      <c r="AY92" s="21"/>
      <c r="AZ92" s="21"/>
      <c r="BA92" s="21"/>
      <c r="BB92" s="21"/>
      <c r="BC92" s="21"/>
      <c r="BD92" s="217"/>
      <c r="BE92" s="21"/>
      <c r="BF92" s="20"/>
      <c r="BG92" s="20"/>
      <c r="BH92" s="20"/>
      <c r="BI92" s="23"/>
      <c r="BJ92" s="20"/>
      <c r="BK92" s="20"/>
      <c r="BL92" s="23"/>
      <c r="BM92" s="21"/>
      <c r="BN92" s="218"/>
      <c r="BO92" s="24"/>
      <c r="BP92" s="21"/>
      <c r="BQ92" s="21"/>
      <c r="BR92" s="23"/>
      <c r="BS92" s="23"/>
      <c r="BT92" s="24"/>
      <c r="BU92" s="25"/>
    </row>
    <row r="93" spans="1:73" s="22" customFormat="1" ht="138.7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0"/>
      <c r="R93" s="21"/>
      <c r="S93" s="21"/>
      <c r="T93" s="21"/>
      <c r="U93" s="20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8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7"/>
      <c r="BE93" s="217"/>
      <c r="BF93" s="20"/>
      <c r="BG93" s="20"/>
      <c r="BH93" s="20"/>
      <c r="BI93" s="23"/>
      <c r="BJ93" s="20"/>
      <c r="BK93" s="20"/>
      <c r="BL93" s="23"/>
      <c r="BM93" s="21"/>
      <c r="BN93" s="218"/>
      <c r="BO93" s="24"/>
      <c r="BP93" s="21"/>
      <c r="BQ93" s="21"/>
      <c r="BR93" s="23"/>
      <c r="BS93" s="23"/>
      <c r="BT93" s="24"/>
      <c r="BU93" s="25"/>
    </row>
    <row r="94" spans="1:73" s="22" customFormat="1" ht="138.7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8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7"/>
      <c r="BE94" s="217"/>
      <c r="BF94" s="20"/>
      <c r="BG94" s="20"/>
      <c r="BH94" s="20"/>
      <c r="BI94" s="23"/>
      <c r="BJ94" s="20"/>
      <c r="BK94" s="20"/>
      <c r="BL94" s="23"/>
      <c r="BM94" s="21"/>
      <c r="BN94" s="218"/>
      <c r="BO94" s="24"/>
      <c r="BP94" s="21"/>
      <c r="BQ94" s="21"/>
      <c r="BR94" s="23"/>
      <c r="BS94" s="23"/>
      <c r="BT94" s="24"/>
      <c r="BU94" s="25"/>
    </row>
    <row r="95" spans="1:73" s="22" customFormat="1" ht="138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8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7"/>
      <c r="BE95" s="217"/>
      <c r="BF95" s="20"/>
      <c r="BG95" s="20"/>
      <c r="BH95" s="20"/>
      <c r="BI95" s="23"/>
      <c r="BJ95" s="20"/>
      <c r="BK95" s="20"/>
      <c r="BL95" s="23"/>
      <c r="BM95" s="21"/>
      <c r="BN95" s="218"/>
      <c r="BO95" s="24"/>
      <c r="BP95" s="21"/>
      <c r="BQ95" s="21"/>
      <c r="BR95" s="23"/>
      <c r="BS95" s="23"/>
      <c r="BT95" s="24"/>
      <c r="BU95" s="25"/>
    </row>
    <row r="96" spans="1:73" s="22" customFormat="1" ht="138.7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8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7"/>
      <c r="BE96" s="217"/>
      <c r="BF96" s="20"/>
      <c r="BG96" s="20"/>
      <c r="BH96" s="20"/>
      <c r="BI96" s="23"/>
      <c r="BJ96" s="20"/>
      <c r="BK96" s="20"/>
      <c r="BL96" s="23"/>
      <c r="BM96" s="21"/>
      <c r="BN96" s="218"/>
      <c r="BO96" s="24"/>
      <c r="BP96" s="21"/>
      <c r="BQ96" s="21"/>
      <c r="BR96" s="23"/>
      <c r="BS96" s="23"/>
      <c r="BT96" s="24"/>
      <c r="BU96" s="25"/>
    </row>
    <row r="97" spans="1:73" s="22" customFormat="1" ht="138.7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8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7"/>
      <c r="BE97" s="217"/>
      <c r="BF97" s="20"/>
      <c r="BG97" s="20"/>
      <c r="BH97" s="20"/>
      <c r="BI97" s="23"/>
      <c r="BJ97" s="20"/>
      <c r="BK97" s="20"/>
      <c r="BL97" s="23"/>
      <c r="BM97" s="21"/>
      <c r="BN97" s="218"/>
      <c r="BO97" s="24"/>
      <c r="BP97" s="21"/>
      <c r="BQ97" s="21"/>
      <c r="BR97" s="23"/>
      <c r="BS97" s="23"/>
      <c r="BT97" s="24"/>
      <c r="BU97" s="25"/>
    </row>
    <row r="98" spans="1:73" s="22" customFormat="1" ht="282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1"/>
      <c r="AJ98" s="20"/>
      <c r="AK98" s="21"/>
      <c r="AL98" s="217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0"/>
      <c r="BC98" s="20"/>
      <c r="BD98" s="20"/>
      <c r="BE98" s="23"/>
      <c r="BF98" s="23"/>
      <c r="BG98" s="20"/>
      <c r="BH98" s="20"/>
      <c r="BI98" s="21"/>
      <c r="BJ98" s="20"/>
      <c r="BK98" s="23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137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7"/>
      <c r="BE99" s="23"/>
      <c r="BF99" s="23"/>
      <c r="BG99" s="20"/>
      <c r="BH99" s="20"/>
      <c r="BI99" s="23"/>
      <c r="BJ99" s="20"/>
      <c r="BK99" s="23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122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7"/>
      <c r="BE100" s="23"/>
      <c r="BF100" s="23"/>
      <c r="BG100" s="20"/>
      <c r="BH100" s="20"/>
      <c r="BI100" s="23"/>
      <c r="BJ100" s="20"/>
      <c r="BK100" s="23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122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16"/>
      <c r="N101" s="20"/>
      <c r="O101" s="20"/>
      <c r="P101" s="20"/>
      <c r="Q101" s="21"/>
      <c r="R101" s="20"/>
      <c r="S101" s="20"/>
      <c r="T101" s="20"/>
      <c r="U101" s="20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7"/>
      <c r="BE101" s="23"/>
      <c r="BF101" s="23"/>
      <c r="BG101" s="20"/>
      <c r="BH101" s="20"/>
      <c r="BI101" s="23"/>
      <c r="BJ101" s="20"/>
      <c r="BK101" s="23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122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0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7"/>
      <c r="BE102" s="23"/>
      <c r="BF102" s="23"/>
      <c r="BG102" s="20"/>
      <c r="BH102" s="20"/>
      <c r="BI102" s="23"/>
      <c r="BJ102" s="20"/>
      <c r="BK102" s="23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184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7"/>
      <c r="BE103" s="21"/>
      <c r="BF103" s="21"/>
      <c r="BG103" s="20"/>
      <c r="BH103" s="20"/>
      <c r="BI103" s="23"/>
      <c r="BJ103" s="20"/>
      <c r="BK103" s="23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184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7"/>
      <c r="BE104" s="23"/>
      <c r="BF104" s="23"/>
      <c r="BG104" s="20"/>
      <c r="BH104" s="20"/>
      <c r="BI104" s="23"/>
      <c r="BJ104" s="20"/>
      <c r="BK104" s="23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409.6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1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7"/>
      <c r="BE105" s="23"/>
      <c r="BF105" s="23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204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0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7"/>
      <c r="BE106" s="20"/>
      <c r="BF106" s="20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201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8"/>
      <c r="AM107" s="21"/>
      <c r="AN107" s="21"/>
      <c r="AO107" s="21"/>
      <c r="AP107" s="21"/>
      <c r="AQ107" s="21"/>
      <c r="AR107" s="21"/>
      <c r="AS107" s="21"/>
      <c r="AT107" s="218"/>
      <c r="AU107" s="21"/>
      <c r="AV107" s="218"/>
      <c r="AW107" s="21"/>
      <c r="AX107" s="21"/>
      <c r="AY107" s="21"/>
      <c r="AZ107" s="21"/>
      <c r="BA107" s="21"/>
      <c r="BB107" s="21"/>
      <c r="BC107" s="21"/>
      <c r="BD107" s="217"/>
      <c r="BE107" s="23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409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3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1"/>
      <c r="AJ108" s="21"/>
      <c r="AK108" s="21"/>
      <c r="AL108" s="217"/>
      <c r="AM108" s="21"/>
      <c r="AN108" s="20"/>
      <c r="AO108" s="21"/>
      <c r="AP108" s="21"/>
      <c r="AQ108" s="21"/>
      <c r="AR108" s="21"/>
      <c r="AS108" s="21"/>
      <c r="AT108" s="217"/>
      <c r="AU108" s="21"/>
      <c r="AV108" s="218"/>
      <c r="AW108" s="21"/>
      <c r="AX108" s="21"/>
      <c r="AY108" s="21"/>
      <c r="AZ108" s="21"/>
      <c r="BA108" s="21"/>
      <c r="BB108" s="21"/>
      <c r="BC108" s="21"/>
      <c r="BD108" s="217"/>
      <c r="BE108" s="21"/>
      <c r="BF108" s="21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152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8"/>
      <c r="AM109" s="21"/>
      <c r="AN109" s="21"/>
      <c r="AO109" s="21"/>
      <c r="AP109" s="21"/>
      <c r="AQ109" s="21"/>
      <c r="AR109" s="21"/>
      <c r="AS109" s="21"/>
      <c r="AT109" s="218"/>
      <c r="AU109" s="21"/>
      <c r="AV109" s="218"/>
      <c r="AW109" s="21"/>
      <c r="AX109" s="21"/>
      <c r="AY109" s="21"/>
      <c r="AZ109" s="21"/>
      <c r="BA109" s="21"/>
      <c r="BB109" s="21"/>
      <c r="BC109" s="21"/>
      <c r="BD109" s="217"/>
      <c r="BE109" s="181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152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8"/>
      <c r="AM110" s="21"/>
      <c r="AN110" s="21"/>
      <c r="AO110" s="21"/>
      <c r="AP110" s="21"/>
      <c r="AQ110" s="21"/>
      <c r="AR110" s="21"/>
      <c r="AS110" s="21"/>
      <c r="AT110" s="218"/>
      <c r="AU110" s="21"/>
      <c r="AV110" s="218"/>
      <c r="AW110" s="21"/>
      <c r="AX110" s="21"/>
      <c r="AY110" s="21"/>
      <c r="AZ110" s="21"/>
      <c r="BA110" s="21"/>
      <c r="BB110" s="21"/>
      <c r="BC110" s="21"/>
      <c r="BD110" s="217"/>
      <c r="BE110" s="181"/>
      <c r="BF110" s="23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152.2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8"/>
      <c r="AM111" s="21"/>
      <c r="AN111" s="21"/>
      <c r="AO111" s="21"/>
      <c r="AP111" s="21"/>
      <c r="AQ111" s="21"/>
      <c r="AR111" s="21"/>
      <c r="AS111" s="21"/>
      <c r="AT111" s="218"/>
      <c r="AU111" s="21"/>
      <c r="AV111" s="218"/>
      <c r="AW111" s="21"/>
      <c r="AX111" s="21"/>
      <c r="AY111" s="21"/>
      <c r="AZ111" s="21"/>
      <c r="BA111" s="21"/>
      <c r="BB111" s="21"/>
      <c r="BC111" s="21"/>
      <c r="BD111" s="217"/>
      <c r="BE111" s="181"/>
      <c r="BF111" s="23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152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8"/>
      <c r="AM112" s="21"/>
      <c r="AN112" s="21"/>
      <c r="AO112" s="21"/>
      <c r="AP112" s="21"/>
      <c r="AQ112" s="21"/>
      <c r="AR112" s="21"/>
      <c r="AS112" s="21"/>
      <c r="AT112" s="218"/>
      <c r="AU112" s="21"/>
      <c r="AV112" s="218"/>
      <c r="AW112" s="21"/>
      <c r="AX112" s="21"/>
      <c r="AY112" s="21"/>
      <c r="AZ112" s="21"/>
      <c r="BA112" s="21"/>
      <c r="BB112" s="21"/>
      <c r="BC112" s="21"/>
      <c r="BD112" s="217"/>
      <c r="BE112" s="181"/>
      <c r="BF112" s="23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52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8"/>
      <c r="AM113" s="21"/>
      <c r="AN113" s="21"/>
      <c r="AO113" s="21"/>
      <c r="AP113" s="21"/>
      <c r="AQ113" s="21"/>
      <c r="AR113" s="21"/>
      <c r="AS113" s="21"/>
      <c r="AT113" s="218"/>
      <c r="AU113" s="21"/>
      <c r="AV113" s="218"/>
      <c r="AW113" s="21"/>
      <c r="AX113" s="21"/>
      <c r="AY113" s="21"/>
      <c r="AZ113" s="21"/>
      <c r="BA113" s="21"/>
      <c r="BB113" s="21"/>
      <c r="BC113" s="21"/>
      <c r="BD113" s="217"/>
      <c r="BE113" s="181"/>
      <c r="BF113" s="23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409.6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1"/>
      <c r="AJ114" s="21"/>
      <c r="AK114" s="21"/>
      <c r="AL114" s="217"/>
      <c r="AM114" s="21"/>
      <c r="AN114" s="21"/>
      <c r="AO114" s="21"/>
      <c r="AP114" s="21"/>
      <c r="AQ114" s="21"/>
      <c r="AR114" s="21"/>
      <c r="AS114" s="21"/>
      <c r="AT114" s="217"/>
      <c r="AU114" s="21"/>
      <c r="AV114" s="217"/>
      <c r="AW114" s="23"/>
      <c r="AX114" s="21"/>
      <c r="AY114" s="21"/>
      <c r="AZ114" s="21"/>
      <c r="BA114" s="21"/>
      <c r="BB114" s="21"/>
      <c r="BC114" s="21"/>
      <c r="BD114" s="217"/>
      <c r="BE114" s="21"/>
      <c r="BF114" s="21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152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0"/>
      <c r="AK115" s="21"/>
      <c r="AL115" s="217"/>
      <c r="AM115" s="23"/>
      <c r="AN115" s="20"/>
      <c r="AO115" s="21"/>
      <c r="AP115" s="21"/>
      <c r="AQ115" s="21"/>
      <c r="AR115" s="21"/>
      <c r="AS115" s="21"/>
      <c r="AT115" s="217"/>
      <c r="AU115" s="23"/>
      <c r="AV115" s="217"/>
      <c r="AW115" s="23"/>
      <c r="AX115" s="21"/>
      <c r="AY115" s="21"/>
      <c r="AZ115" s="21"/>
      <c r="BA115" s="21"/>
      <c r="BB115" s="21"/>
      <c r="BC115" s="21"/>
      <c r="BD115" s="217"/>
      <c r="BE115" s="23"/>
      <c r="BF115" s="23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152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0"/>
      <c r="AK116" s="21"/>
      <c r="AL116" s="217"/>
      <c r="AM116" s="23"/>
      <c r="AN116" s="20"/>
      <c r="AO116" s="21"/>
      <c r="AP116" s="21"/>
      <c r="AQ116" s="21"/>
      <c r="AR116" s="21"/>
      <c r="AS116" s="21"/>
      <c r="AT116" s="217"/>
      <c r="AU116" s="23"/>
      <c r="AV116" s="217"/>
      <c r="AW116" s="23"/>
      <c r="AX116" s="21"/>
      <c r="AY116" s="21"/>
      <c r="AZ116" s="21"/>
      <c r="BA116" s="21"/>
      <c r="BB116" s="21"/>
      <c r="BC116" s="21"/>
      <c r="BD116" s="217"/>
      <c r="BE116" s="23"/>
      <c r="BF116" s="23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152.2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0"/>
      <c r="AK117" s="21"/>
      <c r="AL117" s="217"/>
      <c r="AM117" s="23"/>
      <c r="AN117" s="20"/>
      <c r="AO117" s="21"/>
      <c r="AP117" s="21"/>
      <c r="AQ117" s="21"/>
      <c r="AR117" s="21"/>
      <c r="AS117" s="21"/>
      <c r="AT117" s="217"/>
      <c r="AU117" s="23"/>
      <c r="AV117" s="217"/>
      <c r="AW117" s="23"/>
      <c r="AX117" s="21"/>
      <c r="AY117" s="21"/>
      <c r="AZ117" s="21"/>
      <c r="BA117" s="21"/>
      <c r="BB117" s="21"/>
      <c r="BC117" s="21"/>
      <c r="BD117" s="217"/>
      <c r="BE117" s="23"/>
      <c r="BF117" s="23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52.2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0"/>
      <c r="AK118" s="21"/>
      <c r="AL118" s="217"/>
      <c r="AM118" s="23"/>
      <c r="AN118" s="20"/>
      <c r="AO118" s="21"/>
      <c r="AP118" s="21"/>
      <c r="AQ118" s="21"/>
      <c r="AR118" s="21"/>
      <c r="AS118" s="21"/>
      <c r="AT118" s="217"/>
      <c r="AU118" s="23"/>
      <c r="AV118" s="217"/>
      <c r="AW118" s="23"/>
      <c r="AX118" s="21"/>
      <c r="AY118" s="21"/>
      <c r="AZ118" s="21"/>
      <c r="BA118" s="21"/>
      <c r="BB118" s="21"/>
      <c r="BC118" s="21"/>
      <c r="BD118" s="217"/>
      <c r="BE118" s="23"/>
      <c r="BF118" s="23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349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0"/>
      <c r="Q119" s="21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217"/>
      <c r="AM119" s="20"/>
      <c r="AN119" s="20"/>
      <c r="AO119" s="21"/>
      <c r="AP119" s="21"/>
      <c r="AQ119" s="21"/>
      <c r="AR119" s="21"/>
      <c r="AS119" s="21"/>
      <c r="AT119" s="217"/>
      <c r="AU119" s="23"/>
      <c r="AV119" s="217"/>
      <c r="AW119" s="20"/>
      <c r="AX119" s="21"/>
      <c r="AY119" s="21"/>
      <c r="AZ119" s="21"/>
      <c r="BA119" s="21"/>
      <c r="BB119" s="21"/>
      <c r="BC119" s="21"/>
      <c r="BD119" s="217"/>
      <c r="BE119" s="23"/>
      <c r="BF119" s="23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237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0"/>
      <c r="P120" s="20"/>
      <c r="Q120" s="23"/>
      <c r="R120" s="23"/>
      <c r="S120" s="20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7"/>
      <c r="BE120" s="181"/>
      <c r="BF120" s="23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409.6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3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0"/>
      <c r="BC121" s="20"/>
      <c r="BD121" s="217"/>
      <c r="BE121" s="23"/>
      <c r="BF121" s="23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80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3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7"/>
      <c r="BE122" s="21"/>
      <c r="BF122" s="21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180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7"/>
      <c r="BE123" s="181"/>
      <c r="BF123" s="23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180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7"/>
      <c r="BE124" s="21"/>
      <c r="BF124" s="20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180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7"/>
      <c r="BE125" s="181"/>
      <c r="BF125" s="23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409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7"/>
      <c r="BE126" s="21"/>
      <c r="BF126" s="21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44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7"/>
      <c r="BE127" s="181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336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0"/>
      <c r="Q128" s="21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7"/>
      <c r="BE128" s="181"/>
      <c r="BF128" s="23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2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3"/>
      <c r="R129" s="20"/>
      <c r="S129" s="20"/>
      <c r="T129" s="20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0"/>
      <c r="BC129" s="20"/>
      <c r="BD129" s="20"/>
      <c r="BE129" s="181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2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7"/>
      <c r="BE130" s="181"/>
      <c r="BF130" s="23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229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0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7"/>
      <c r="BE131" s="21"/>
      <c r="BF131" s="21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52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8"/>
      <c r="AM132" s="21"/>
      <c r="AN132" s="21"/>
      <c r="AO132" s="21"/>
      <c r="AP132" s="21"/>
      <c r="AQ132" s="21"/>
      <c r="AR132" s="21"/>
      <c r="AS132" s="21"/>
      <c r="AT132" s="218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7"/>
      <c r="BE132" s="181"/>
      <c r="BF132" s="23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249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3"/>
      <c r="AJ133" s="23"/>
      <c r="AK133" s="21"/>
      <c r="AL133" s="217"/>
      <c r="AM133" s="23"/>
      <c r="AN133" s="20"/>
      <c r="AO133" s="21"/>
      <c r="AP133" s="21"/>
      <c r="AQ133" s="21"/>
      <c r="AR133" s="21"/>
      <c r="AS133" s="21"/>
      <c r="AT133" s="217"/>
      <c r="AU133" s="23"/>
      <c r="AV133" s="21"/>
      <c r="AW133" s="21"/>
      <c r="AX133" s="21"/>
      <c r="AY133" s="21"/>
      <c r="AZ133" s="21"/>
      <c r="BA133" s="21"/>
      <c r="BB133" s="21"/>
      <c r="BC133" s="21"/>
      <c r="BD133" s="217"/>
      <c r="BE133" s="21"/>
      <c r="BF133" s="21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249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3"/>
      <c r="AJ134" s="23"/>
      <c r="AK134" s="21"/>
      <c r="AL134" s="217"/>
      <c r="AM134" s="23"/>
      <c r="AN134" s="20"/>
      <c r="AO134" s="21"/>
      <c r="AP134" s="21"/>
      <c r="AQ134" s="21"/>
      <c r="AR134" s="21"/>
      <c r="AS134" s="21"/>
      <c r="AT134" s="217"/>
      <c r="AU134" s="23"/>
      <c r="AV134" s="21"/>
      <c r="AW134" s="21"/>
      <c r="AX134" s="21"/>
      <c r="AY134" s="21"/>
      <c r="AZ134" s="21"/>
      <c r="BA134" s="21"/>
      <c r="BB134" s="21"/>
      <c r="BC134" s="21"/>
      <c r="BD134" s="217"/>
      <c r="BE134" s="181"/>
      <c r="BF134" s="23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234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7"/>
      <c r="BE135" s="21"/>
      <c r="BF135" s="21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47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7"/>
      <c r="BE136" s="181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409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7"/>
      <c r="BE137" s="21"/>
      <c r="BF137" s="21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52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7"/>
      <c r="BE138" s="181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409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7"/>
      <c r="BE139" s="21"/>
      <c r="BF139" s="21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44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7"/>
      <c r="BE140" s="181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41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7"/>
      <c r="BE141" s="21"/>
      <c r="BF141" s="20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41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7"/>
      <c r="BE142" s="181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201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0"/>
      <c r="BC143" s="20"/>
      <c r="BD143" s="217"/>
      <c r="BE143" s="21"/>
      <c r="BF143" s="21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24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0"/>
      <c r="P144" s="20"/>
      <c r="Q144" s="21"/>
      <c r="R144" s="20"/>
      <c r="S144" s="20"/>
      <c r="T144" s="20"/>
      <c r="U144" s="20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7"/>
      <c r="BE144" s="181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24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0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7"/>
      <c r="BE145" s="181"/>
      <c r="BF145" s="23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59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7"/>
      <c r="BE146" s="21"/>
      <c r="BF146" s="21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59.7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7"/>
      <c r="BE147" s="181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409.6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7"/>
      <c r="BE148" s="21"/>
      <c r="BF148" s="21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41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7"/>
      <c r="BE149" s="181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237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7"/>
      <c r="BE150" s="21"/>
      <c r="BF150" s="21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74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7"/>
      <c r="BE151" s="181"/>
      <c r="BF151" s="20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59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0"/>
      <c r="BC152" s="20"/>
      <c r="BD152" s="217"/>
      <c r="BE152" s="21"/>
      <c r="BF152" s="21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59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0"/>
      <c r="P153" s="20"/>
      <c r="Q153" s="21"/>
      <c r="R153" s="20"/>
      <c r="S153" s="20"/>
      <c r="T153" s="20"/>
      <c r="U153" s="20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7"/>
      <c r="BE153" s="181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59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0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7"/>
      <c r="BE154" s="181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249.7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1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7"/>
      <c r="BE155" s="23"/>
      <c r="BF155" s="23"/>
      <c r="BG155" s="20"/>
      <c r="BH155" s="20"/>
      <c r="BI155" s="23"/>
      <c r="BJ155" s="20"/>
      <c r="BK155" s="23"/>
      <c r="BL155" s="20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227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3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0"/>
      <c r="AQ156" s="23"/>
      <c r="AR156" s="20"/>
      <c r="AS156" s="21"/>
      <c r="AT156" s="21"/>
      <c r="AU156" s="21"/>
      <c r="AV156" s="21"/>
      <c r="AW156" s="21"/>
      <c r="AX156" s="21"/>
      <c r="AY156" s="21"/>
      <c r="AZ156" s="21"/>
      <c r="BA156" s="21"/>
      <c r="BB156" s="20"/>
      <c r="BC156" s="21"/>
      <c r="BD156" s="217"/>
      <c r="BE156" s="21"/>
      <c r="BF156" s="21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50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0"/>
      <c r="P157" s="20"/>
      <c r="Q157" s="21"/>
      <c r="R157" s="20"/>
      <c r="S157" s="20"/>
      <c r="T157" s="20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0"/>
      <c r="AQ157" s="23"/>
      <c r="AR157" s="20"/>
      <c r="AS157" s="21"/>
      <c r="AT157" s="21"/>
      <c r="AU157" s="21"/>
      <c r="AV157" s="21"/>
      <c r="AW157" s="21"/>
      <c r="AX157" s="21"/>
      <c r="AY157" s="21"/>
      <c r="AZ157" s="21"/>
      <c r="BA157" s="21"/>
      <c r="BB157" s="20"/>
      <c r="BC157" s="20"/>
      <c r="BD157" s="217"/>
      <c r="BE157" s="181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42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0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0"/>
      <c r="AQ158" s="23"/>
      <c r="AR158" s="20"/>
      <c r="AS158" s="21"/>
      <c r="AT158" s="21"/>
      <c r="AU158" s="21"/>
      <c r="AV158" s="21"/>
      <c r="AW158" s="21"/>
      <c r="AX158" s="21"/>
      <c r="AY158" s="21"/>
      <c r="AZ158" s="21"/>
      <c r="BA158" s="21"/>
      <c r="BB158" s="20"/>
      <c r="BC158" s="20"/>
      <c r="BD158" s="217"/>
      <c r="BE158" s="181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59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0"/>
      <c r="P159" s="20"/>
      <c r="Q159" s="21"/>
      <c r="R159" s="20"/>
      <c r="S159" s="20"/>
      <c r="T159" s="20"/>
      <c r="U159" s="20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7"/>
      <c r="AU159" s="20"/>
      <c r="AV159" s="21"/>
      <c r="AW159" s="21"/>
      <c r="AX159" s="21"/>
      <c r="AY159" s="21"/>
      <c r="AZ159" s="21"/>
      <c r="BA159" s="21"/>
      <c r="BB159" s="21"/>
      <c r="BC159" s="21"/>
      <c r="BD159" s="217"/>
      <c r="BE159" s="181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59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31"/>
      <c r="N160" s="20"/>
      <c r="O160" s="20"/>
      <c r="P160" s="20"/>
      <c r="Q160" s="20"/>
      <c r="R160" s="20"/>
      <c r="S160" s="20"/>
      <c r="T160" s="20"/>
      <c r="U160" s="20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7"/>
      <c r="BE160" s="181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59.7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32"/>
      <c r="N161" s="20"/>
      <c r="O161" s="20"/>
      <c r="P161" s="20"/>
      <c r="Q161" s="20"/>
      <c r="R161" s="20"/>
      <c r="S161" s="20"/>
      <c r="T161" s="20"/>
      <c r="U161" s="20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7"/>
      <c r="BE161" s="181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409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0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7"/>
      <c r="BE162" s="21"/>
      <c r="BF162" s="21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56.7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7"/>
      <c r="BE163" s="181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409.6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7"/>
      <c r="BE164" s="21"/>
      <c r="BF164" s="21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52.2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7"/>
      <c r="BE165" s="181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209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7"/>
      <c r="BE166" s="21"/>
      <c r="BF166" s="21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209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8"/>
      <c r="AM167" s="21"/>
      <c r="AN167" s="21"/>
      <c r="AO167" s="21"/>
      <c r="AP167" s="21"/>
      <c r="AQ167" s="21"/>
      <c r="AR167" s="21"/>
      <c r="AS167" s="21"/>
      <c r="AT167" s="218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7"/>
      <c r="BE167" s="181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89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3"/>
      <c r="AK168" s="21"/>
      <c r="AL168" s="217"/>
      <c r="AM168" s="20"/>
      <c r="AN168" s="20"/>
      <c r="AO168" s="21"/>
      <c r="AP168" s="21"/>
      <c r="AQ168" s="21"/>
      <c r="AR168" s="21"/>
      <c r="AS168" s="21"/>
      <c r="AT168" s="217"/>
      <c r="AU168" s="23"/>
      <c r="AV168" s="21"/>
      <c r="AW168" s="21"/>
      <c r="AX168" s="21"/>
      <c r="AY168" s="21"/>
      <c r="AZ168" s="21"/>
      <c r="BA168" s="21"/>
      <c r="BB168" s="21"/>
      <c r="BC168" s="21"/>
      <c r="BD168" s="217"/>
      <c r="BE168" s="21"/>
      <c r="BF168" s="21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89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3"/>
      <c r="AK169" s="21"/>
      <c r="AL169" s="217"/>
      <c r="AM169" s="20"/>
      <c r="AN169" s="20"/>
      <c r="AO169" s="21"/>
      <c r="AP169" s="21"/>
      <c r="AQ169" s="21"/>
      <c r="AR169" s="21"/>
      <c r="AS169" s="21"/>
      <c r="AT169" s="217"/>
      <c r="AU169" s="23"/>
      <c r="AV169" s="21"/>
      <c r="AW169" s="21"/>
      <c r="AX169" s="21"/>
      <c r="AY169" s="21"/>
      <c r="AZ169" s="21"/>
      <c r="BA169" s="21"/>
      <c r="BB169" s="21"/>
      <c r="BC169" s="21"/>
      <c r="BD169" s="217"/>
      <c r="BE169" s="23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204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7"/>
      <c r="BE170" s="21"/>
      <c r="BF170" s="21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47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7"/>
      <c r="BE171" s="181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52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0"/>
      <c r="Q172" s="21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7"/>
      <c r="BE172" s="181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17"/>
      <c r="O173" s="20"/>
      <c r="P173" s="20"/>
      <c r="Q173" s="23"/>
      <c r="R173" s="20"/>
      <c r="S173" s="20"/>
      <c r="T173" s="20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7"/>
      <c r="BE173" s="181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9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17"/>
      <c r="O174" s="20"/>
      <c r="P174" s="20"/>
      <c r="Q174" s="20"/>
      <c r="R174" s="20"/>
      <c r="S174" s="20"/>
      <c r="T174" s="20"/>
      <c r="U174" s="20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7"/>
      <c r="BE174" s="181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409.6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0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1"/>
      <c r="AJ175" s="21"/>
      <c r="AK175" s="21"/>
      <c r="AL175" s="217"/>
      <c r="AM175" s="21"/>
      <c r="AN175" s="21"/>
      <c r="AO175" s="21"/>
      <c r="AP175" s="21"/>
      <c r="AQ175" s="21"/>
      <c r="AR175" s="21"/>
      <c r="AS175" s="21"/>
      <c r="AT175" s="217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7"/>
      <c r="BE175" s="21"/>
      <c r="BF175" s="21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9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7"/>
      <c r="BE176" s="181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92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7"/>
      <c r="BE177" s="181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9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7"/>
      <c r="BE178" s="181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9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7"/>
      <c r="BE179" s="181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92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7"/>
      <c r="BE180" s="21"/>
      <c r="BF180" s="21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92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7"/>
      <c r="BE181" s="181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92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17"/>
      <c r="O182" s="20"/>
      <c r="P182" s="20"/>
      <c r="Q182" s="21"/>
      <c r="R182" s="20"/>
      <c r="S182" s="20"/>
      <c r="T182" s="20"/>
      <c r="U182" s="20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7"/>
      <c r="BE182" s="181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92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0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7"/>
      <c r="BE183" s="21"/>
      <c r="BF183" s="20"/>
      <c r="BG183" s="20"/>
      <c r="BH183" s="20"/>
      <c r="BI183" s="23"/>
      <c r="BJ183" s="20"/>
      <c r="BK183" s="21"/>
      <c r="BL183" s="21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92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7"/>
      <c r="BE184" s="181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92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0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7"/>
      <c r="BE185" s="181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409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1"/>
      <c r="AJ186" s="21"/>
      <c r="AK186" s="21"/>
      <c r="AL186" s="217"/>
      <c r="AM186" s="21"/>
      <c r="AN186" s="20"/>
      <c r="AO186" s="21"/>
      <c r="AP186" s="21"/>
      <c r="AQ186" s="21"/>
      <c r="AR186" s="21"/>
      <c r="AS186" s="21"/>
      <c r="AT186" s="217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7"/>
      <c r="BE186" s="21"/>
      <c r="BF186" s="21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92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7"/>
      <c r="BE187" s="181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92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7"/>
      <c r="BE188" s="181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9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7"/>
      <c r="BE189" s="181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92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7"/>
      <c r="BE190" s="181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92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17"/>
      <c r="O191" s="20"/>
      <c r="P191" s="20"/>
      <c r="Q191" s="21"/>
      <c r="R191" s="20"/>
      <c r="S191" s="20"/>
      <c r="T191" s="20"/>
      <c r="U191" s="20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7"/>
      <c r="BE191" s="181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92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17"/>
      <c r="O192" s="20"/>
      <c r="P192" s="20"/>
      <c r="Q192" s="20"/>
      <c r="R192" s="20"/>
      <c r="S192" s="20"/>
      <c r="T192" s="20"/>
      <c r="U192" s="20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7"/>
      <c r="BE192" s="181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92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0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7"/>
      <c r="AM193" s="21"/>
      <c r="AN193" s="20"/>
      <c r="AO193" s="21"/>
      <c r="AP193" s="21"/>
      <c r="AQ193" s="21"/>
      <c r="AR193" s="21"/>
      <c r="AS193" s="21"/>
      <c r="AT193" s="217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7"/>
      <c r="BE193" s="21"/>
      <c r="BF193" s="21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92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7"/>
      <c r="BE194" s="181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92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0"/>
      <c r="P195" s="20"/>
      <c r="Q195" s="21"/>
      <c r="R195" s="20"/>
      <c r="S195" s="20"/>
      <c r="T195" s="20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7"/>
      <c r="BE195" s="181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92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0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7"/>
      <c r="BE196" s="181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92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17"/>
      <c r="O197" s="20"/>
      <c r="P197" s="20"/>
      <c r="Q197" s="21"/>
      <c r="R197" s="20"/>
      <c r="S197" s="20"/>
      <c r="T197" s="20"/>
      <c r="U197" s="20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7"/>
      <c r="BE197" s="181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92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17"/>
      <c r="O198" s="20"/>
      <c r="P198" s="20"/>
      <c r="Q198" s="20"/>
      <c r="R198" s="20"/>
      <c r="S198" s="20"/>
      <c r="T198" s="20"/>
      <c r="U198" s="20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7"/>
      <c r="BE198" s="181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92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17"/>
      <c r="O199" s="20"/>
      <c r="P199" s="20"/>
      <c r="Q199" s="20"/>
      <c r="R199" s="20"/>
      <c r="S199" s="20"/>
      <c r="T199" s="20"/>
      <c r="U199" s="20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7"/>
      <c r="BE199" s="181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09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0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7"/>
      <c r="BE200" s="23"/>
      <c r="BF200" s="23"/>
      <c r="BG200" s="20"/>
      <c r="BH200" s="20"/>
      <c r="BI200" s="23"/>
      <c r="BJ200" s="20"/>
      <c r="BK200" s="23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62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0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7"/>
      <c r="BE201" s="23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51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0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7"/>
      <c r="BE202" s="23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214.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7"/>
      <c r="BE203" s="23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409.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3"/>
      <c r="AJ204" s="20"/>
      <c r="AK204" s="21"/>
      <c r="AL204" s="217"/>
      <c r="AM204" s="23"/>
      <c r="AN204" s="20"/>
      <c r="AO204" s="21"/>
      <c r="AP204" s="21"/>
      <c r="AQ204" s="21"/>
      <c r="AR204" s="21"/>
      <c r="AS204" s="21"/>
      <c r="AT204" s="217"/>
      <c r="AU204" s="23"/>
      <c r="AV204" s="21"/>
      <c r="AW204" s="21"/>
      <c r="AX204" s="21"/>
      <c r="AY204" s="21"/>
      <c r="AZ204" s="21"/>
      <c r="BA204" s="21"/>
      <c r="BB204" s="21"/>
      <c r="BC204" s="21"/>
      <c r="BD204" s="217"/>
      <c r="BE204" s="23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26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7"/>
      <c r="BE205" s="181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26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7"/>
      <c r="BE206" s="181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26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66"/>
      <c r="M207" s="66"/>
      <c r="N207" s="66"/>
      <c r="O207" s="28"/>
      <c r="P207" s="66"/>
      <c r="Q207" s="23"/>
      <c r="R207" s="66"/>
      <c r="S207" s="66"/>
      <c r="T207" s="66"/>
      <c r="U207" s="28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7"/>
      <c r="BE207" s="181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26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66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7"/>
      <c r="BE208" s="181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239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7"/>
      <c r="BE209" s="23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54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0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8"/>
      <c r="AM210" s="21"/>
      <c r="AN210" s="21"/>
      <c r="AO210" s="21"/>
      <c r="AP210" s="21"/>
      <c r="AQ210" s="21"/>
      <c r="AR210" s="21"/>
      <c r="AS210" s="21"/>
      <c r="AT210" s="218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7"/>
      <c r="BE210" s="181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219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0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3"/>
      <c r="AJ211" s="23"/>
      <c r="AK211" s="21"/>
      <c r="AL211" s="217"/>
      <c r="AM211" s="20"/>
      <c r="AN211" s="20"/>
      <c r="AO211" s="21"/>
      <c r="AP211" s="21"/>
      <c r="AQ211" s="21"/>
      <c r="AR211" s="21"/>
      <c r="AS211" s="21"/>
      <c r="AT211" s="217"/>
      <c r="AU211" s="23"/>
      <c r="AV211" s="21"/>
      <c r="AW211" s="21"/>
      <c r="AX211" s="21"/>
      <c r="AY211" s="21"/>
      <c r="AZ211" s="21"/>
      <c r="BA211" s="21"/>
      <c r="BB211" s="21"/>
      <c r="BC211" s="21"/>
      <c r="BD211" s="217"/>
      <c r="BE211" s="23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409.6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3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1"/>
      <c r="AJ212" s="21"/>
      <c r="AK212" s="21"/>
      <c r="AL212" s="217"/>
      <c r="AM212" s="21"/>
      <c r="AN212" s="21"/>
      <c r="AO212" s="21"/>
      <c r="AP212" s="21"/>
      <c r="AQ212" s="21"/>
      <c r="AR212" s="21"/>
      <c r="AS212" s="21"/>
      <c r="AT212" s="217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7"/>
      <c r="BE212" s="21"/>
      <c r="BF212" s="21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6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7"/>
      <c r="BE213" s="23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51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7"/>
      <c r="BE214" s="181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36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7"/>
      <c r="BE215" s="23"/>
      <c r="BF215" s="23"/>
      <c r="BG215" s="20"/>
      <c r="BH215" s="20"/>
      <c r="BI215" s="23"/>
      <c r="BJ215" s="20"/>
      <c r="BK215" s="23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49.2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7"/>
      <c r="BE216" s="181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211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0"/>
      <c r="Q217" s="21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7"/>
      <c r="BE217" s="181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214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17"/>
      <c r="O218" s="23"/>
      <c r="P218" s="20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7"/>
      <c r="BE218" s="181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89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0"/>
      <c r="BC219" s="20"/>
      <c r="BD219" s="217"/>
      <c r="BE219" s="23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94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0"/>
      <c r="P220" s="20"/>
      <c r="Q220" s="23"/>
      <c r="R220" s="20"/>
      <c r="S220" s="20"/>
      <c r="T220" s="20"/>
      <c r="U220" s="20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7"/>
      <c r="AU220" s="20"/>
      <c r="AV220" s="21"/>
      <c r="AW220" s="21"/>
      <c r="AX220" s="21"/>
      <c r="AY220" s="21"/>
      <c r="AZ220" s="21"/>
      <c r="BA220" s="21"/>
      <c r="BB220" s="21"/>
      <c r="BC220" s="21"/>
      <c r="BD220" s="217"/>
      <c r="BE220" s="181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94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0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7"/>
      <c r="AU221" s="20"/>
      <c r="AV221" s="21"/>
      <c r="AW221" s="21"/>
      <c r="AX221" s="21"/>
      <c r="AY221" s="21"/>
      <c r="AZ221" s="21"/>
      <c r="BA221" s="21"/>
      <c r="BB221" s="21"/>
      <c r="BC221" s="21"/>
      <c r="BD221" s="217"/>
      <c r="BE221" s="181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64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3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7"/>
      <c r="BE222" s="181"/>
      <c r="BF222" s="23"/>
      <c r="BG222" s="20"/>
      <c r="BH222" s="20"/>
      <c r="BI222" s="23"/>
      <c r="BJ222" s="20"/>
      <c r="BK222" s="21"/>
      <c r="BL222" s="20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94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7"/>
      <c r="AU223" s="20"/>
      <c r="AV223" s="21"/>
      <c r="AW223" s="21"/>
      <c r="AX223" s="21"/>
      <c r="AY223" s="21"/>
      <c r="AZ223" s="21"/>
      <c r="BA223" s="21"/>
      <c r="BB223" s="21"/>
      <c r="BC223" s="21"/>
      <c r="BD223" s="217"/>
      <c r="BE223" s="181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94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1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7"/>
      <c r="BE224" s="181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231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0"/>
      <c r="BC225" s="20"/>
      <c r="BD225" s="20"/>
      <c r="BE225" s="181"/>
      <c r="BF225" s="23"/>
      <c r="BG225" s="20"/>
      <c r="BH225" s="20"/>
      <c r="BI225" s="29"/>
      <c r="BJ225" s="20"/>
      <c r="BK225" s="29"/>
      <c r="BL225" s="20"/>
      <c r="BM225" s="20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231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7"/>
      <c r="BE226" s="181"/>
      <c r="BF226" s="23"/>
      <c r="BG226" s="20"/>
      <c r="BH226" s="20"/>
      <c r="BI226" s="29"/>
      <c r="BJ226" s="20"/>
      <c r="BK226" s="29"/>
      <c r="BL226" s="20"/>
      <c r="BM226" s="20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82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0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0"/>
      <c r="BC227" s="20"/>
      <c r="BD227" s="217"/>
      <c r="BE227" s="23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82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8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0"/>
      <c r="BC228" s="20"/>
      <c r="BD228" s="217"/>
      <c r="BE228" s="181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77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8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0"/>
      <c r="BC229" s="20"/>
      <c r="BD229" s="217"/>
      <c r="BE229" s="23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77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3"/>
      <c r="R230" s="20"/>
      <c r="S230" s="20"/>
      <c r="T230" s="20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8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7"/>
      <c r="BE230" s="181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77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0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8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7"/>
      <c r="BE231" s="181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67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8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0"/>
      <c r="BC232" s="20"/>
      <c r="BD232" s="217"/>
      <c r="BE232" s="2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67.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0"/>
      <c r="P233" s="20"/>
      <c r="Q233" s="23"/>
      <c r="R233" s="20"/>
      <c r="S233" s="20"/>
      <c r="T233" s="20"/>
      <c r="U233" s="20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8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7"/>
      <c r="BE233" s="181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67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0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8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7"/>
      <c r="BE234" s="181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408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0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0"/>
      <c r="AI235" s="20"/>
      <c r="AJ235" s="20"/>
      <c r="AK235" s="21"/>
      <c r="AL235" s="217"/>
      <c r="AM235" s="20"/>
      <c r="AN235" s="20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7"/>
      <c r="BE235" s="23"/>
      <c r="BF235" s="20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238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8"/>
      <c r="AE236" s="21"/>
      <c r="AF236" s="21"/>
      <c r="AG236" s="21"/>
      <c r="AH236" s="20"/>
      <c r="AI236" s="20"/>
      <c r="AJ236" s="20"/>
      <c r="AK236" s="21"/>
      <c r="AL236" s="217"/>
      <c r="AM236" s="20"/>
      <c r="AN236" s="20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7"/>
      <c r="BE236" s="2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53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0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8"/>
      <c r="AE237" s="21"/>
      <c r="AF237" s="21"/>
      <c r="AG237" s="21"/>
      <c r="AH237" s="20"/>
      <c r="AI237" s="20"/>
      <c r="AJ237" s="20"/>
      <c r="AK237" s="21"/>
      <c r="AL237" s="217"/>
      <c r="AM237" s="20"/>
      <c r="AN237" s="20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7"/>
      <c r="BE237" s="181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408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17"/>
      <c r="O238" s="20"/>
      <c r="P238" s="20"/>
      <c r="Q238" s="23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8"/>
      <c r="AE238" s="21"/>
      <c r="AF238" s="21"/>
      <c r="AG238" s="21"/>
      <c r="AH238" s="21"/>
      <c r="AI238" s="21"/>
      <c r="AJ238" s="21"/>
      <c r="AK238" s="21"/>
      <c r="AL238" s="218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7"/>
      <c r="BE238" s="181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408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17"/>
      <c r="O239" s="23"/>
      <c r="P239" s="20"/>
      <c r="Q239" s="20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7"/>
      <c r="AE239" s="23"/>
      <c r="AF239" s="23"/>
      <c r="AG239" s="23"/>
      <c r="AH239" s="20"/>
      <c r="AI239" s="21"/>
      <c r="AJ239" s="21"/>
      <c r="AK239" s="21"/>
      <c r="AL239" s="217"/>
      <c r="AM239" s="20"/>
      <c r="AN239" s="20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7"/>
      <c r="BE239" s="181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408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0"/>
      <c r="BC240" s="20"/>
      <c r="BD240" s="217"/>
      <c r="BE240" s="2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9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0"/>
      <c r="P241" s="20"/>
      <c r="Q241" s="23"/>
      <c r="R241" s="20"/>
      <c r="S241" s="20"/>
      <c r="T241" s="20"/>
      <c r="U241" s="20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7"/>
      <c r="BE241" s="181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9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0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7"/>
      <c r="BE242" s="181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41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3"/>
      <c r="R243" s="20"/>
      <c r="S243" s="20"/>
      <c r="T243" s="20"/>
      <c r="U243" s="20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7"/>
      <c r="BE243" s="181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408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0"/>
      <c r="Q244" s="20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7"/>
      <c r="AE244" s="23"/>
      <c r="AF244" s="23"/>
      <c r="AG244" s="23"/>
      <c r="AH244" s="23"/>
      <c r="AI244" s="21"/>
      <c r="AJ244" s="21"/>
      <c r="AK244" s="21"/>
      <c r="AL244" s="217"/>
      <c r="AM244" s="20"/>
      <c r="AN244" s="20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7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63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17"/>
      <c r="O245" s="23"/>
      <c r="P245" s="20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7"/>
      <c r="AE245" s="23"/>
      <c r="AF245" s="23"/>
      <c r="AG245" s="23"/>
      <c r="AH245" s="23"/>
      <c r="AI245" s="21"/>
      <c r="AJ245" s="21"/>
      <c r="AK245" s="21"/>
      <c r="AL245" s="217"/>
      <c r="AM245" s="20"/>
      <c r="AN245" s="20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7"/>
      <c r="BE245" s="20"/>
      <c r="BF245" s="20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409.6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0"/>
      <c r="AI246" s="23"/>
      <c r="AJ246" s="23"/>
      <c r="AK246" s="21"/>
      <c r="AL246" s="217"/>
      <c r="AM246" s="23"/>
      <c r="AN246" s="23"/>
      <c r="AO246" s="21"/>
      <c r="AP246" s="21"/>
      <c r="AQ246" s="21"/>
      <c r="AR246" s="21"/>
      <c r="AS246" s="21"/>
      <c r="AT246" s="217"/>
      <c r="AU246" s="23"/>
      <c r="AV246" s="21"/>
      <c r="AW246" s="21"/>
      <c r="AX246" s="21"/>
      <c r="AY246" s="21"/>
      <c r="AZ246" s="21"/>
      <c r="BA246" s="21"/>
      <c r="BB246" s="21"/>
      <c r="BC246" s="21"/>
      <c r="BD246" s="217"/>
      <c r="BE246" s="20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32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0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7"/>
      <c r="BE247" s="20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32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7"/>
      <c r="BE248" s="20"/>
      <c r="BF248" s="20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32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3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7"/>
      <c r="BE249" s="20"/>
      <c r="BF249" s="20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32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3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7"/>
      <c r="BE250" s="20"/>
      <c r="BF250" s="20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54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3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7"/>
      <c r="BE251" s="23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19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0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17"/>
      <c r="BE252" s="20"/>
      <c r="BF252" s="20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31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3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17"/>
      <c r="BE253" s="23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49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0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7"/>
      <c r="BE254" s="2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52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3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7"/>
      <c r="BE255" s="23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71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0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17"/>
      <c r="BE256" s="20"/>
      <c r="BF256" s="20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409.6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3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7"/>
      <c r="BE257" s="2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69.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8"/>
      <c r="AM258" s="21"/>
      <c r="AN258" s="21"/>
      <c r="AO258" s="21"/>
      <c r="AP258" s="21"/>
      <c r="AQ258" s="21"/>
      <c r="AR258" s="21"/>
      <c r="AS258" s="21"/>
      <c r="AT258" s="218"/>
      <c r="AU258" s="21"/>
      <c r="AV258" s="218"/>
      <c r="AW258" s="21"/>
      <c r="AX258" s="21"/>
      <c r="AY258" s="21"/>
      <c r="AZ258" s="21"/>
      <c r="BA258" s="21"/>
      <c r="BB258" s="21"/>
      <c r="BC258" s="21"/>
      <c r="BD258" s="217"/>
      <c r="BE258" s="181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34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3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8"/>
      <c r="AM259" s="21"/>
      <c r="AN259" s="21"/>
      <c r="AO259" s="21"/>
      <c r="AP259" s="21"/>
      <c r="AQ259" s="21"/>
      <c r="AR259" s="21"/>
      <c r="AS259" s="21"/>
      <c r="AT259" s="218"/>
      <c r="AU259" s="21"/>
      <c r="AV259" s="218"/>
      <c r="AW259" s="21"/>
      <c r="AX259" s="21"/>
      <c r="AY259" s="21"/>
      <c r="AZ259" s="21"/>
      <c r="BA259" s="21"/>
      <c r="BB259" s="21"/>
      <c r="BC259" s="21"/>
      <c r="BD259" s="217"/>
      <c r="BE259" s="23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82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0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8"/>
      <c r="AM260" s="21"/>
      <c r="AN260" s="21"/>
      <c r="AO260" s="21"/>
      <c r="AP260" s="21"/>
      <c r="AQ260" s="21"/>
      <c r="AR260" s="21"/>
      <c r="AS260" s="21"/>
      <c r="AT260" s="218"/>
      <c r="AU260" s="21"/>
      <c r="AV260" s="218"/>
      <c r="AW260" s="21"/>
      <c r="AX260" s="21"/>
      <c r="AY260" s="21"/>
      <c r="AZ260" s="21"/>
      <c r="BA260" s="21"/>
      <c r="BB260" s="21"/>
      <c r="BC260" s="21"/>
      <c r="BD260" s="217"/>
      <c r="BE260" s="217"/>
      <c r="BF260" s="20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57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8"/>
      <c r="AM261" s="21"/>
      <c r="AN261" s="21"/>
      <c r="AO261" s="21"/>
      <c r="AP261" s="21"/>
      <c r="AQ261" s="21"/>
      <c r="AR261" s="21"/>
      <c r="AS261" s="21"/>
      <c r="AT261" s="218"/>
      <c r="AU261" s="21"/>
      <c r="AV261" s="218"/>
      <c r="AW261" s="21"/>
      <c r="AX261" s="21"/>
      <c r="AY261" s="21"/>
      <c r="AZ261" s="21"/>
      <c r="BA261" s="21"/>
      <c r="BB261" s="20"/>
      <c r="BC261" s="20"/>
      <c r="BD261" s="217"/>
      <c r="BE261" s="2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44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0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8"/>
      <c r="AM262" s="21"/>
      <c r="AN262" s="21"/>
      <c r="AO262" s="21"/>
      <c r="AP262" s="21"/>
      <c r="AQ262" s="21"/>
      <c r="AR262" s="21"/>
      <c r="AS262" s="21"/>
      <c r="AT262" s="218"/>
      <c r="AU262" s="21"/>
      <c r="AV262" s="218"/>
      <c r="AW262" s="21"/>
      <c r="AX262" s="21"/>
      <c r="AY262" s="21"/>
      <c r="AZ262" s="21"/>
      <c r="BA262" s="21"/>
      <c r="BB262" s="20"/>
      <c r="BC262" s="20"/>
      <c r="BD262" s="217"/>
      <c r="BE262" s="217"/>
      <c r="BF262" s="20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5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3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8"/>
      <c r="AM263" s="21"/>
      <c r="AN263" s="21"/>
      <c r="AO263" s="21"/>
      <c r="AP263" s="21"/>
      <c r="AQ263" s="21"/>
      <c r="AR263" s="21"/>
      <c r="AS263" s="21"/>
      <c r="AT263" s="218"/>
      <c r="AU263" s="21"/>
      <c r="AV263" s="218"/>
      <c r="AW263" s="21"/>
      <c r="AX263" s="21"/>
      <c r="AY263" s="21"/>
      <c r="AZ263" s="21"/>
      <c r="BA263" s="21"/>
      <c r="BB263" s="21"/>
      <c r="BC263" s="21"/>
      <c r="BD263" s="217"/>
      <c r="BE263" s="2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6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8"/>
      <c r="AM264" s="21"/>
      <c r="AN264" s="21"/>
      <c r="AO264" s="21"/>
      <c r="AP264" s="21"/>
      <c r="AQ264" s="21"/>
      <c r="AR264" s="21"/>
      <c r="AS264" s="21"/>
      <c r="AT264" s="218"/>
      <c r="AU264" s="21"/>
      <c r="AV264" s="218"/>
      <c r="AW264" s="21"/>
      <c r="AX264" s="21"/>
      <c r="AY264" s="21"/>
      <c r="AZ264" s="21"/>
      <c r="BA264" s="21"/>
      <c r="BB264" s="21"/>
      <c r="BC264" s="21"/>
      <c r="BD264" s="217"/>
      <c r="BE264" s="181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54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8"/>
      <c r="AM265" s="21"/>
      <c r="AN265" s="21"/>
      <c r="AO265" s="21"/>
      <c r="AP265" s="21"/>
      <c r="AQ265" s="21"/>
      <c r="AR265" s="21"/>
      <c r="AS265" s="21"/>
      <c r="AT265" s="218"/>
      <c r="AU265" s="21"/>
      <c r="AV265" s="218"/>
      <c r="AW265" s="21"/>
      <c r="AX265" s="21"/>
      <c r="AY265" s="21"/>
      <c r="AZ265" s="21"/>
      <c r="BA265" s="21"/>
      <c r="BB265" s="21"/>
      <c r="BC265" s="21"/>
      <c r="BD265" s="217"/>
      <c r="BE265" s="23"/>
      <c r="BF265" s="20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66.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8"/>
      <c r="AM266" s="21"/>
      <c r="AN266" s="21"/>
      <c r="AO266" s="21"/>
      <c r="AP266" s="21"/>
      <c r="AQ266" s="21"/>
      <c r="AR266" s="21"/>
      <c r="AS266" s="21"/>
      <c r="AT266" s="218"/>
      <c r="AU266" s="21"/>
      <c r="AV266" s="218"/>
      <c r="AW266" s="21"/>
      <c r="AX266" s="21"/>
      <c r="AY266" s="21"/>
      <c r="AZ266" s="21"/>
      <c r="BA266" s="21"/>
      <c r="BB266" s="21"/>
      <c r="BC266" s="21"/>
      <c r="BD266" s="217"/>
      <c r="BE266" s="181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81.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0"/>
      <c r="Q267" s="23"/>
      <c r="R267" s="23"/>
      <c r="S267" s="20"/>
      <c r="T267" s="20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8"/>
      <c r="AM267" s="21"/>
      <c r="AN267" s="21"/>
      <c r="AO267" s="21"/>
      <c r="AP267" s="21"/>
      <c r="AQ267" s="21"/>
      <c r="AR267" s="21"/>
      <c r="AS267" s="21"/>
      <c r="AT267" s="218"/>
      <c r="AU267" s="21"/>
      <c r="AV267" s="218"/>
      <c r="AW267" s="21"/>
      <c r="AX267" s="21"/>
      <c r="AY267" s="21"/>
      <c r="AZ267" s="21"/>
      <c r="BA267" s="21"/>
      <c r="BB267" s="21"/>
      <c r="BC267" s="21"/>
      <c r="BD267" s="217"/>
      <c r="BE267" s="181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71" customFormat="1" ht="197.25" customHeight="1" x14ac:dyDescent="0.25">
      <c r="A268" s="17"/>
      <c r="B268" s="18"/>
      <c r="C268" s="18"/>
      <c r="D268" s="19"/>
      <c r="E268" s="19"/>
      <c r="F268" s="66"/>
      <c r="G268" s="18"/>
      <c r="H268" s="18"/>
      <c r="I268" s="18"/>
      <c r="J268" s="18"/>
      <c r="K268" s="18"/>
      <c r="L268" s="66"/>
      <c r="M268" s="66"/>
      <c r="N268" s="66"/>
      <c r="O268" s="19"/>
      <c r="P268" s="19"/>
      <c r="Q268" s="23"/>
      <c r="R268" s="19"/>
      <c r="S268" s="19"/>
      <c r="T268" s="19"/>
      <c r="U268" s="19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27"/>
      <c r="AH268" s="27"/>
      <c r="AI268" s="27"/>
      <c r="AJ268" s="27"/>
      <c r="AK268" s="27"/>
      <c r="AL268" s="27"/>
      <c r="AM268" s="27"/>
      <c r="AN268" s="27"/>
      <c r="AO268" s="27"/>
      <c r="AP268" s="27"/>
      <c r="AQ268" s="27"/>
      <c r="AR268" s="27"/>
      <c r="AS268" s="27"/>
      <c r="AT268" s="27"/>
      <c r="AU268" s="27"/>
      <c r="AV268" s="27"/>
      <c r="AW268" s="27"/>
      <c r="AX268" s="27"/>
      <c r="AY268" s="27"/>
      <c r="AZ268" s="27"/>
      <c r="BA268" s="27"/>
      <c r="BB268" s="27"/>
      <c r="BC268" s="27"/>
      <c r="BD268" s="182"/>
      <c r="BE268" s="182"/>
      <c r="BF268" s="66"/>
      <c r="BG268" s="66"/>
      <c r="BH268" s="66"/>
      <c r="BI268" s="28"/>
      <c r="BJ268" s="66"/>
      <c r="BK268" s="66"/>
      <c r="BL268" s="28"/>
      <c r="BM268" s="27"/>
      <c r="BN268" s="27"/>
      <c r="BO268" s="17"/>
      <c r="BP268" s="27"/>
      <c r="BQ268" s="27"/>
      <c r="BR268" s="28"/>
      <c r="BS268" s="28"/>
      <c r="BT268" s="17"/>
      <c r="BU268" s="70"/>
    </row>
    <row r="269" spans="1:73" s="22" customFormat="1" ht="136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0"/>
      <c r="P269" s="20"/>
      <c r="Q269" s="19"/>
      <c r="R269" s="23"/>
      <c r="S269" s="23"/>
      <c r="T269" s="23"/>
      <c r="U269" s="20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7"/>
      <c r="BE269" s="217"/>
      <c r="BF269" s="20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43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0"/>
      <c r="P270" s="20"/>
      <c r="Q270" s="23"/>
      <c r="R270" s="23"/>
      <c r="S270" s="23"/>
      <c r="T270" s="23"/>
      <c r="U270" s="20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7"/>
      <c r="BE270" s="20"/>
      <c r="BF270" s="20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43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0"/>
      <c r="P271" s="20"/>
      <c r="Q271" s="23"/>
      <c r="R271" s="23"/>
      <c r="S271" s="23"/>
      <c r="T271" s="23"/>
      <c r="U271" s="20"/>
      <c r="V271" s="21"/>
      <c r="W271" s="21"/>
      <c r="X271" s="21"/>
      <c r="Y271" s="21"/>
      <c r="Z271" s="21"/>
      <c r="AA271" s="21"/>
      <c r="AB271" s="21"/>
      <c r="AC271" s="21"/>
      <c r="AD271" s="218"/>
      <c r="AE271" s="21"/>
      <c r="AF271" s="21"/>
      <c r="AG271" s="21"/>
      <c r="AH271" s="21"/>
      <c r="AI271" s="21"/>
      <c r="AJ271" s="21"/>
      <c r="AK271" s="21"/>
      <c r="AL271" s="218"/>
      <c r="AM271" s="21"/>
      <c r="AN271" s="21"/>
      <c r="AO271" s="21"/>
      <c r="AP271" s="21"/>
      <c r="AQ271" s="21"/>
      <c r="AR271" s="21"/>
      <c r="AS271" s="21"/>
      <c r="AT271" s="218"/>
      <c r="AU271" s="21"/>
      <c r="AV271" s="218"/>
      <c r="AW271" s="21"/>
      <c r="AX271" s="21"/>
      <c r="AY271" s="21"/>
      <c r="AZ271" s="21"/>
      <c r="BA271" s="21"/>
      <c r="BB271" s="21"/>
      <c r="BC271" s="21"/>
      <c r="BD271" s="217"/>
      <c r="BE271" s="217"/>
      <c r="BF271" s="20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79.2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17"/>
      <c r="O272" s="28"/>
      <c r="P272" s="18"/>
      <c r="Q272" s="23"/>
      <c r="R272" s="28"/>
      <c r="S272" s="28"/>
      <c r="T272" s="28"/>
      <c r="U272" s="28"/>
      <c r="V272" s="21"/>
      <c r="W272" s="21"/>
      <c r="X272" s="21"/>
      <c r="Y272" s="21"/>
      <c r="Z272" s="21"/>
      <c r="AA272" s="21"/>
      <c r="AB272" s="21"/>
      <c r="AC272" s="21"/>
      <c r="AD272" s="218"/>
      <c r="AE272" s="21"/>
      <c r="AF272" s="21"/>
      <c r="AG272" s="21"/>
      <c r="AH272" s="20"/>
      <c r="AI272" s="29"/>
      <c r="AJ272" s="29"/>
      <c r="AK272" s="21"/>
      <c r="AL272" s="217"/>
      <c r="AM272" s="29"/>
      <c r="AN272" s="29"/>
      <c r="AO272" s="21"/>
      <c r="AP272" s="21"/>
      <c r="AQ272" s="21"/>
      <c r="AR272" s="21"/>
      <c r="AS272" s="21"/>
      <c r="AT272" s="217"/>
      <c r="AU272" s="29"/>
      <c r="AV272" s="217"/>
      <c r="AW272" s="29"/>
      <c r="AX272" s="21"/>
      <c r="AY272" s="21"/>
      <c r="AZ272" s="21"/>
      <c r="BA272" s="21"/>
      <c r="BB272" s="20"/>
      <c r="BC272" s="23"/>
      <c r="BD272" s="217"/>
      <c r="BE272" s="29"/>
      <c r="BF272" s="29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64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9"/>
      <c r="P273" s="29"/>
      <c r="Q273" s="28"/>
      <c r="R273" s="29"/>
      <c r="S273" s="29"/>
      <c r="T273" s="29"/>
      <c r="U273" s="29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7"/>
      <c r="BE273" s="217"/>
      <c r="BF273" s="20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49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0"/>
      <c r="P274" s="20"/>
      <c r="Q274" s="29"/>
      <c r="R274" s="20"/>
      <c r="S274" s="20"/>
      <c r="T274" s="20"/>
      <c r="U274" s="20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7"/>
      <c r="BE274" s="181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46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9"/>
      <c r="P275" s="29"/>
      <c r="Q275" s="20"/>
      <c r="R275" s="29"/>
      <c r="S275" s="29"/>
      <c r="T275" s="29"/>
      <c r="U275" s="29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8"/>
      <c r="AM275" s="21"/>
      <c r="AN275" s="21"/>
      <c r="AO275" s="21"/>
      <c r="AP275" s="21"/>
      <c r="AQ275" s="21"/>
      <c r="AR275" s="21"/>
      <c r="AS275" s="21"/>
      <c r="AT275" s="218"/>
      <c r="AU275" s="21"/>
      <c r="AV275" s="218"/>
      <c r="AW275" s="21"/>
      <c r="AX275" s="21"/>
      <c r="AY275" s="21"/>
      <c r="AZ275" s="21"/>
      <c r="BA275" s="21"/>
      <c r="BB275" s="20"/>
      <c r="BC275" s="29"/>
      <c r="BD275" s="29"/>
      <c r="BE275" s="29"/>
      <c r="BF275" s="29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0"/>
      <c r="Q276" s="29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0"/>
      <c r="AE276" s="23"/>
      <c r="AF276" s="23"/>
      <c r="AG276" s="23"/>
      <c r="AH276" s="23"/>
      <c r="AI276" s="29"/>
      <c r="AJ276" s="29"/>
      <c r="AK276" s="21"/>
      <c r="AL276" s="217"/>
      <c r="AM276" s="23"/>
      <c r="AN276" s="23"/>
      <c r="AO276" s="21"/>
      <c r="AP276" s="21"/>
      <c r="AQ276" s="21"/>
      <c r="AR276" s="21"/>
      <c r="AS276" s="21"/>
      <c r="AT276" s="217"/>
      <c r="AU276" s="23"/>
      <c r="AV276" s="217"/>
      <c r="AW276" s="23"/>
      <c r="AX276" s="21"/>
      <c r="AY276" s="21"/>
      <c r="AZ276" s="21"/>
      <c r="BA276" s="21"/>
      <c r="BB276" s="20"/>
      <c r="BC276" s="23"/>
      <c r="BD276" s="217"/>
      <c r="BE276" s="23"/>
      <c r="BF276" s="23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23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0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8"/>
      <c r="AE277" s="21"/>
      <c r="AF277" s="21"/>
      <c r="AG277" s="21"/>
      <c r="AH277" s="20"/>
      <c r="AI277" s="29"/>
      <c r="AJ277" s="29"/>
      <c r="AK277" s="21"/>
      <c r="AL277" s="217"/>
      <c r="AM277" s="29"/>
      <c r="AN277" s="29"/>
      <c r="AO277" s="21"/>
      <c r="AP277" s="21"/>
      <c r="AQ277" s="21"/>
      <c r="AR277" s="21"/>
      <c r="AS277" s="21"/>
      <c r="AT277" s="217"/>
      <c r="AU277" s="29"/>
      <c r="AV277" s="217"/>
      <c r="AW277" s="29"/>
      <c r="AX277" s="21"/>
      <c r="AY277" s="21"/>
      <c r="AZ277" s="21"/>
      <c r="BA277" s="21"/>
      <c r="BB277" s="20"/>
      <c r="BC277" s="23"/>
      <c r="BD277" s="217"/>
      <c r="BE277" s="23"/>
      <c r="BF277" s="23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23.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17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8"/>
      <c r="AE278" s="21"/>
      <c r="AF278" s="21"/>
      <c r="AG278" s="21"/>
      <c r="AH278" s="20"/>
      <c r="AI278" s="29"/>
      <c r="AJ278" s="29"/>
      <c r="AK278" s="21"/>
      <c r="AL278" s="217"/>
      <c r="AM278" s="29"/>
      <c r="AN278" s="29"/>
      <c r="AO278" s="21"/>
      <c r="AP278" s="21"/>
      <c r="AQ278" s="21"/>
      <c r="AR278" s="21"/>
      <c r="AS278" s="21"/>
      <c r="AT278" s="217"/>
      <c r="AU278" s="29"/>
      <c r="AV278" s="217"/>
      <c r="AW278" s="29"/>
      <c r="AX278" s="21"/>
      <c r="AY278" s="21"/>
      <c r="AZ278" s="21"/>
      <c r="BA278" s="21"/>
      <c r="BB278" s="20"/>
      <c r="BC278" s="23"/>
      <c r="BD278" s="217"/>
      <c r="BE278" s="29"/>
      <c r="BF278" s="29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408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8"/>
      <c r="AE279" s="21"/>
      <c r="AF279" s="21"/>
      <c r="AG279" s="21"/>
      <c r="AH279" s="20"/>
      <c r="AI279" s="29"/>
      <c r="AJ279" s="29"/>
      <c r="AK279" s="21"/>
      <c r="AL279" s="217"/>
      <c r="AM279" s="29"/>
      <c r="AN279" s="29"/>
      <c r="AO279" s="21"/>
      <c r="AP279" s="21"/>
      <c r="AQ279" s="21"/>
      <c r="AR279" s="21"/>
      <c r="AS279" s="21"/>
      <c r="AT279" s="217"/>
      <c r="AU279" s="29"/>
      <c r="AV279" s="217"/>
      <c r="AW279" s="29"/>
      <c r="AX279" s="21"/>
      <c r="AY279" s="21"/>
      <c r="AZ279" s="21"/>
      <c r="BA279" s="21"/>
      <c r="BB279" s="20"/>
      <c r="BC279" s="23"/>
      <c r="BD279" s="217"/>
      <c r="BE279" s="23"/>
      <c r="BF279" s="23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86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8"/>
      <c r="AE280" s="21"/>
      <c r="AF280" s="21"/>
      <c r="AG280" s="21"/>
      <c r="AH280" s="20"/>
      <c r="AI280" s="29"/>
      <c r="AJ280" s="29"/>
      <c r="AK280" s="21"/>
      <c r="AL280" s="217"/>
      <c r="AM280" s="29"/>
      <c r="AN280" s="29"/>
      <c r="AO280" s="21"/>
      <c r="AP280" s="21"/>
      <c r="AQ280" s="21"/>
      <c r="AR280" s="21"/>
      <c r="AS280" s="21"/>
      <c r="AT280" s="217"/>
      <c r="AU280" s="29"/>
      <c r="AV280" s="217"/>
      <c r="AW280" s="29"/>
      <c r="AX280" s="21"/>
      <c r="AY280" s="21"/>
      <c r="AZ280" s="21"/>
      <c r="BA280" s="21"/>
      <c r="BB280" s="20"/>
      <c r="BC280" s="23"/>
      <c r="BD280" s="217"/>
      <c r="BE280" s="29"/>
      <c r="BF280" s="29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409.6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17"/>
      <c r="O281" s="28"/>
      <c r="P281" s="18"/>
      <c r="Q281" s="23"/>
      <c r="R281" s="28"/>
      <c r="S281" s="28"/>
      <c r="T281" s="28"/>
      <c r="U281" s="28"/>
      <c r="V281" s="21"/>
      <c r="W281" s="21"/>
      <c r="X281" s="21"/>
      <c r="Y281" s="21"/>
      <c r="Z281" s="21"/>
      <c r="AA281" s="21"/>
      <c r="AB281" s="21"/>
      <c r="AC281" s="21"/>
      <c r="AD281" s="218"/>
      <c r="AE281" s="21"/>
      <c r="AF281" s="21"/>
      <c r="AG281" s="21"/>
      <c r="AH281" s="20"/>
      <c r="AI281" s="29"/>
      <c r="AJ281" s="29"/>
      <c r="AK281" s="21"/>
      <c r="AL281" s="217"/>
      <c r="AM281" s="29"/>
      <c r="AN281" s="29"/>
      <c r="AO281" s="21"/>
      <c r="AP281" s="21"/>
      <c r="AQ281" s="21"/>
      <c r="AR281" s="21"/>
      <c r="AS281" s="21"/>
      <c r="AT281" s="217"/>
      <c r="AU281" s="29"/>
      <c r="AV281" s="217"/>
      <c r="AW281" s="29"/>
      <c r="AX281" s="21"/>
      <c r="AY281" s="21"/>
      <c r="AZ281" s="21"/>
      <c r="BA281" s="21"/>
      <c r="BB281" s="20"/>
      <c r="BC281" s="23"/>
      <c r="BD281" s="217"/>
      <c r="BE281" s="29"/>
      <c r="BF281" s="29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16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17"/>
      <c r="O282" s="28"/>
      <c r="P282" s="18"/>
      <c r="Q282" s="28"/>
      <c r="R282" s="28"/>
      <c r="S282" s="28"/>
      <c r="T282" s="28"/>
      <c r="U282" s="28"/>
      <c r="V282" s="21"/>
      <c r="W282" s="21"/>
      <c r="X282" s="21"/>
      <c r="Y282" s="21"/>
      <c r="Z282" s="21"/>
      <c r="AA282" s="21"/>
      <c r="AB282" s="21"/>
      <c r="AC282" s="21"/>
      <c r="AD282" s="218"/>
      <c r="AE282" s="21"/>
      <c r="AF282" s="21"/>
      <c r="AG282" s="21"/>
      <c r="AH282" s="20"/>
      <c r="AI282" s="29"/>
      <c r="AJ282" s="29"/>
      <c r="AK282" s="21"/>
      <c r="AL282" s="217"/>
      <c r="AM282" s="29"/>
      <c r="AN282" s="29"/>
      <c r="AO282" s="21"/>
      <c r="AP282" s="21"/>
      <c r="AQ282" s="21"/>
      <c r="AR282" s="21"/>
      <c r="AS282" s="21"/>
      <c r="AT282" s="217"/>
      <c r="AU282" s="29"/>
      <c r="AV282" s="217"/>
      <c r="AW282" s="29"/>
      <c r="AX282" s="21"/>
      <c r="AY282" s="21"/>
      <c r="AZ282" s="21"/>
      <c r="BA282" s="21"/>
      <c r="BB282" s="20"/>
      <c r="BC282" s="23"/>
      <c r="BD282" s="217"/>
      <c r="BE282" s="29"/>
      <c r="BF282" s="29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54.2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8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7"/>
      <c r="AE283" s="29"/>
      <c r="AF283" s="29"/>
      <c r="AG283" s="29"/>
      <c r="AH283" s="29"/>
      <c r="AI283" s="21"/>
      <c r="AJ283" s="21"/>
      <c r="AK283" s="21"/>
      <c r="AL283" s="217"/>
      <c r="AM283" s="29"/>
      <c r="AN283" s="29"/>
      <c r="AO283" s="21"/>
      <c r="AP283" s="21"/>
      <c r="AQ283" s="21"/>
      <c r="AR283" s="21"/>
      <c r="AS283" s="21"/>
      <c r="AT283" s="217"/>
      <c r="AU283" s="29"/>
      <c r="AV283" s="217"/>
      <c r="AW283" s="29"/>
      <c r="AX283" s="21"/>
      <c r="AY283" s="21"/>
      <c r="AZ283" s="21"/>
      <c r="BA283" s="21"/>
      <c r="BB283" s="20"/>
      <c r="BC283" s="23"/>
      <c r="BD283" s="217"/>
      <c r="BE283" s="23"/>
      <c r="BF283" s="23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47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17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7"/>
      <c r="AE284" s="29"/>
      <c r="AF284" s="29"/>
      <c r="AG284" s="29"/>
      <c r="AH284" s="29"/>
      <c r="AI284" s="21"/>
      <c r="AJ284" s="21"/>
      <c r="AK284" s="21"/>
      <c r="AL284" s="217"/>
      <c r="AM284" s="29"/>
      <c r="AN284" s="29"/>
      <c r="AO284" s="21"/>
      <c r="AP284" s="21"/>
      <c r="AQ284" s="21"/>
      <c r="AR284" s="21"/>
      <c r="AS284" s="21"/>
      <c r="AT284" s="217"/>
      <c r="AU284" s="29"/>
      <c r="AV284" s="217"/>
      <c r="AW284" s="29"/>
      <c r="AX284" s="21"/>
      <c r="AY284" s="21"/>
      <c r="AZ284" s="21"/>
      <c r="BA284" s="21"/>
      <c r="BB284" s="20"/>
      <c r="BC284" s="23"/>
      <c r="BD284" s="217"/>
      <c r="BE284" s="29"/>
      <c r="BF284" s="29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44.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7"/>
      <c r="AE285" s="63"/>
      <c r="AF285" s="63"/>
      <c r="AG285" s="63"/>
      <c r="AH285" s="63"/>
      <c r="AI285" s="21"/>
      <c r="AJ285" s="21"/>
      <c r="AK285" s="21"/>
      <c r="AL285" s="217"/>
      <c r="AM285" s="63"/>
      <c r="AN285" s="63"/>
      <c r="AO285" s="21"/>
      <c r="AP285" s="21"/>
      <c r="AQ285" s="21"/>
      <c r="AR285" s="21"/>
      <c r="AS285" s="21"/>
      <c r="AT285" s="217"/>
      <c r="AU285" s="29"/>
      <c r="AV285" s="217"/>
      <c r="AW285" s="23"/>
      <c r="AX285" s="21"/>
      <c r="AY285" s="21"/>
      <c r="AZ285" s="21"/>
      <c r="BA285" s="21"/>
      <c r="BB285" s="20"/>
      <c r="BC285" s="23"/>
      <c r="BD285" s="217"/>
      <c r="BE285" s="23"/>
      <c r="BF285" s="23"/>
      <c r="BG285" s="21"/>
      <c r="BH285" s="20"/>
      <c r="BI285" s="23"/>
      <c r="BJ285" s="20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44.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0"/>
      <c r="Q286" s="23"/>
      <c r="R286" s="23"/>
      <c r="S286" s="20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7"/>
      <c r="AE286" s="63"/>
      <c r="AF286" s="63"/>
      <c r="AG286" s="63"/>
      <c r="AH286" s="63"/>
      <c r="AI286" s="21"/>
      <c r="AJ286" s="21"/>
      <c r="AK286" s="21"/>
      <c r="AL286" s="217"/>
      <c r="AM286" s="63"/>
      <c r="AN286" s="63"/>
      <c r="AO286" s="21"/>
      <c r="AP286" s="21"/>
      <c r="AQ286" s="21"/>
      <c r="AR286" s="21"/>
      <c r="AS286" s="21"/>
      <c r="AT286" s="217"/>
      <c r="AU286" s="29"/>
      <c r="AV286" s="217"/>
      <c r="AW286" s="23"/>
      <c r="AX286" s="21"/>
      <c r="AY286" s="21"/>
      <c r="AZ286" s="21"/>
      <c r="BA286" s="21"/>
      <c r="BB286" s="20"/>
      <c r="BC286" s="23"/>
      <c r="BD286" s="217"/>
      <c r="BE286" s="23"/>
      <c r="BF286" s="23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44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0"/>
      <c r="P287" s="20"/>
      <c r="Q287" s="23"/>
      <c r="R287" s="20"/>
      <c r="S287" s="20"/>
      <c r="T287" s="20"/>
      <c r="U287" s="20"/>
      <c r="V287" s="21"/>
      <c r="W287" s="21"/>
      <c r="X287" s="21"/>
      <c r="Y287" s="21"/>
      <c r="Z287" s="21"/>
      <c r="AA287" s="21"/>
      <c r="AB287" s="21"/>
      <c r="AC287" s="21"/>
      <c r="AD287" s="217"/>
      <c r="AE287" s="63"/>
      <c r="AF287" s="63"/>
      <c r="AG287" s="63"/>
      <c r="AH287" s="63"/>
      <c r="AI287" s="21"/>
      <c r="AJ287" s="21"/>
      <c r="AK287" s="21"/>
      <c r="AL287" s="217"/>
      <c r="AM287" s="63"/>
      <c r="AN287" s="63"/>
      <c r="AO287" s="21"/>
      <c r="AP287" s="21"/>
      <c r="AQ287" s="21"/>
      <c r="AR287" s="21"/>
      <c r="AS287" s="21"/>
      <c r="AT287" s="217"/>
      <c r="AU287" s="29"/>
      <c r="AV287" s="217"/>
      <c r="AW287" s="23"/>
      <c r="AX287" s="21"/>
      <c r="AY287" s="21"/>
      <c r="AZ287" s="21"/>
      <c r="BA287" s="21"/>
      <c r="BB287" s="20"/>
      <c r="BC287" s="23"/>
      <c r="BD287" s="217"/>
      <c r="BE287" s="23"/>
      <c r="BF287" s="23"/>
      <c r="BG287" s="21"/>
      <c r="BH287" s="20"/>
      <c r="BI287" s="23"/>
      <c r="BJ287" s="23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44.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0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7"/>
      <c r="AE288" s="63"/>
      <c r="AF288" s="63"/>
      <c r="AG288" s="63"/>
      <c r="AH288" s="63"/>
      <c r="AI288" s="21"/>
      <c r="AJ288" s="21"/>
      <c r="AK288" s="21"/>
      <c r="AL288" s="217"/>
      <c r="AM288" s="63"/>
      <c r="AN288" s="63"/>
      <c r="AO288" s="21"/>
      <c r="AP288" s="21"/>
      <c r="AQ288" s="21"/>
      <c r="AR288" s="21"/>
      <c r="AS288" s="21"/>
      <c r="AT288" s="217"/>
      <c r="AU288" s="29"/>
      <c r="AV288" s="217"/>
      <c r="AW288" s="23"/>
      <c r="AX288" s="21"/>
      <c r="AY288" s="21"/>
      <c r="AZ288" s="21"/>
      <c r="BA288" s="21"/>
      <c r="BB288" s="20"/>
      <c r="BC288" s="23"/>
      <c r="BD288" s="217"/>
      <c r="BE288" s="23"/>
      <c r="BF288" s="23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408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0"/>
      <c r="S289" s="20"/>
      <c r="T289" s="20"/>
      <c r="U289" s="23"/>
      <c r="V289" s="21"/>
      <c r="W289" s="21"/>
      <c r="X289" s="21"/>
      <c r="Y289" s="21"/>
      <c r="Z289" s="21"/>
      <c r="AA289" s="21"/>
      <c r="AB289" s="21"/>
      <c r="AC289" s="21"/>
      <c r="AD289" s="217"/>
      <c r="AE289" s="63"/>
      <c r="AF289" s="63"/>
      <c r="AG289" s="63"/>
      <c r="AH289" s="63"/>
      <c r="AI289" s="21"/>
      <c r="AJ289" s="21"/>
      <c r="AK289" s="21"/>
      <c r="AL289" s="217"/>
      <c r="AM289" s="63"/>
      <c r="AN289" s="63"/>
      <c r="AO289" s="21"/>
      <c r="AP289" s="21"/>
      <c r="AQ289" s="21"/>
      <c r="AR289" s="21"/>
      <c r="AS289" s="21"/>
      <c r="AT289" s="217"/>
      <c r="AU289" s="29"/>
      <c r="AV289" s="217"/>
      <c r="AW289" s="23"/>
      <c r="AX289" s="21"/>
      <c r="AY289" s="21"/>
      <c r="AZ289" s="21"/>
      <c r="BA289" s="21"/>
      <c r="BB289" s="20"/>
      <c r="BC289" s="23"/>
      <c r="BD289" s="217"/>
      <c r="BE289" s="23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46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0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7"/>
      <c r="AE290" s="63"/>
      <c r="AF290" s="63"/>
      <c r="AG290" s="63"/>
      <c r="AH290" s="63"/>
      <c r="AI290" s="21"/>
      <c r="AJ290" s="21"/>
      <c r="AK290" s="21"/>
      <c r="AL290" s="217"/>
      <c r="AM290" s="63"/>
      <c r="AN290" s="63"/>
      <c r="AO290" s="21"/>
      <c r="AP290" s="21"/>
      <c r="AQ290" s="21"/>
      <c r="AR290" s="21"/>
      <c r="AS290" s="21"/>
      <c r="AT290" s="217"/>
      <c r="AU290" s="29"/>
      <c r="AV290" s="217"/>
      <c r="AW290" s="23"/>
      <c r="AX290" s="21"/>
      <c r="AY290" s="21"/>
      <c r="AZ290" s="21"/>
      <c r="BA290" s="21"/>
      <c r="BB290" s="20"/>
      <c r="BC290" s="23"/>
      <c r="BD290" s="217"/>
      <c r="BE290" s="23"/>
      <c r="BF290" s="20"/>
      <c r="BG290" s="21"/>
      <c r="BH290" s="20"/>
      <c r="BI290" s="23"/>
      <c r="BJ290" s="23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58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0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7"/>
      <c r="AE291" s="63"/>
      <c r="AF291" s="63"/>
      <c r="AG291" s="63"/>
      <c r="AH291" s="20"/>
      <c r="AI291" s="21"/>
      <c r="AJ291" s="21"/>
      <c r="AK291" s="21"/>
      <c r="AL291" s="217"/>
      <c r="AM291" s="63"/>
      <c r="AN291" s="20"/>
      <c r="AO291" s="21"/>
      <c r="AP291" s="21"/>
      <c r="AQ291" s="21"/>
      <c r="AR291" s="21"/>
      <c r="AS291" s="21"/>
      <c r="AT291" s="217"/>
      <c r="AU291" s="23"/>
      <c r="AV291" s="217"/>
      <c r="AW291" s="23"/>
      <c r="AX291" s="21"/>
      <c r="AY291" s="21"/>
      <c r="AZ291" s="21"/>
      <c r="BA291" s="21"/>
      <c r="BB291" s="20"/>
      <c r="BC291" s="23"/>
      <c r="BD291" s="217"/>
      <c r="BE291" s="23"/>
      <c r="BF291" s="20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01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17"/>
      <c r="O292" s="29"/>
      <c r="P292" s="29"/>
      <c r="Q292" s="23"/>
      <c r="R292" s="29"/>
      <c r="S292" s="29"/>
      <c r="T292" s="29"/>
      <c r="U292" s="29"/>
      <c r="V292" s="21"/>
      <c r="W292" s="21"/>
      <c r="X292" s="21"/>
      <c r="Y292" s="21"/>
      <c r="Z292" s="21"/>
      <c r="AA292" s="21"/>
      <c r="AB292" s="21"/>
      <c r="AC292" s="21"/>
      <c r="AD292" s="217"/>
      <c r="AE292" s="63"/>
      <c r="AF292" s="63"/>
      <c r="AG292" s="63"/>
      <c r="AH292" s="20"/>
      <c r="AI292" s="21"/>
      <c r="AJ292" s="21"/>
      <c r="AK292" s="21"/>
      <c r="AL292" s="217"/>
      <c r="AM292" s="63"/>
      <c r="AN292" s="20"/>
      <c r="AO292" s="21"/>
      <c r="AP292" s="21"/>
      <c r="AQ292" s="21"/>
      <c r="AR292" s="21"/>
      <c r="AS292" s="21"/>
      <c r="AT292" s="217"/>
      <c r="AU292" s="23"/>
      <c r="AV292" s="217"/>
      <c r="AW292" s="23"/>
      <c r="AX292" s="21"/>
      <c r="AY292" s="21"/>
      <c r="AZ292" s="21"/>
      <c r="BA292" s="21"/>
      <c r="BB292" s="20"/>
      <c r="BC292" s="23"/>
      <c r="BD292" s="217"/>
      <c r="BE292" s="23"/>
      <c r="BF292" s="20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91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9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7"/>
      <c r="AE293" s="63"/>
      <c r="AF293" s="63"/>
      <c r="AG293" s="63"/>
      <c r="AH293" s="20"/>
      <c r="AI293" s="21"/>
      <c r="AJ293" s="21"/>
      <c r="AK293" s="21"/>
      <c r="AL293" s="217"/>
      <c r="AM293" s="63"/>
      <c r="AN293" s="20"/>
      <c r="AO293" s="21"/>
      <c r="AP293" s="21"/>
      <c r="AQ293" s="21"/>
      <c r="AR293" s="21"/>
      <c r="AS293" s="21"/>
      <c r="AT293" s="217"/>
      <c r="AU293" s="23"/>
      <c r="AV293" s="217"/>
      <c r="AW293" s="23"/>
      <c r="AX293" s="21"/>
      <c r="AY293" s="21"/>
      <c r="AZ293" s="21"/>
      <c r="BA293" s="21"/>
      <c r="BB293" s="20"/>
      <c r="BC293" s="23"/>
      <c r="BD293" s="217"/>
      <c r="BE293" s="23"/>
      <c r="BF293" s="23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91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17"/>
      <c r="O294" s="28"/>
      <c r="P294" s="18"/>
      <c r="Q294" s="23"/>
      <c r="R294" s="28"/>
      <c r="S294" s="28"/>
      <c r="T294" s="28"/>
      <c r="U294" s="28"/>
      <c r="V294" s="21"/>
      <c r="W294" s="21"/>
      <c r="X294" s="21"/>
      <c r="Y294" s="21"/>
      <c r="Z294" s="21"/>
      <c r="AA294" s="21"/>
      <c r="AB294" s="21"/>
      <c r="AC294" s="21"/>
      <c r="AD294" s="217"/>
      <c r="AE294" s="63"/>
      <c r="AF294" s="63"/>
      <c r="AG294" s="63"/>
      <c r="AH294" s="20"/>
      <c r="AI294" s="21"/>
      <c r="AJ294" s="21"/>
      <c r="AK294" s="21"/>
      <c r="AL294" s="217"/>
      <c r="AM294" s="63"/>
      <c r="AN294" s="20"/>
      <c r="AO294" s="21"/>
      <c r="AP294" s="21"/>
      <c r="AQ294" s="21"/>
      <c r="AR294" s="21"/>
      <c r="AS294" s="21"/>
      <c r="AT294" s="217"/>
      <c r="AU294" s="23"/>
      <c r="AV294" s="217"/>
      <c r="AW294" s="23"/>
      <c r="AX294" s="21"/>
      <c r="AY294" s="21"/>
      <c r="AZ294" s="21"/>
      <c r="BA294" s="21"/>
      <c r="BB294" s="20"/>
      <c r="BC294" s="23"/>
      <c r="BD294" s="217"/>
      <c r="BE294" s="23"/>
      <c r="BF294" s="20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47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17"/>
      <c r="O295" s="23"/>
      <c r="P295" s="23"/>
      <c r="Q295" s="28"/>
      <c r="R295" s="23"/>
      <c r="S295" s="23"/>
      <c r="T295" s="23"/>
      <c r="U295" s="28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8"/>
      <c r="AM295" s="21"/>
      <c r="AN295" s="21"/>
      <c r="AO295" s="21"/>
      <c r="AP295" s="21"/>
      <c r="AQ295" s="21"/>
      <c r="AR295" s="21"/>
      <c r="AS295" s="21"/>
      <c r="AT295" s="218"/>
      <c r="AU295" s="21"/>
      <c r="AV295" s="218"/>
      <c r="AW295" s="21"/>
      <c r="AX295" s="21"/>
      <c r="AY295" s="21"/>
      <c r="AZ295" s="21"/>
      <c r="BA295" s="21"/>
      <c r="BB295" s="20"/>
      <c r="BC295" s="23"/>
      <c r="BD295" s="217"/>
      <c r="BE295" s="23"/>
      <c r="BF295" s="20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71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17"/>
      <c r="O296" s="28"/>
      <c r="P296" s="18"/>
      <c r="Q296" s="23"/>
      <c r="R296" s="28"/>
      <c r="S296" s="28"/>
      <c r="T296" s="28"/>
      <c r="U296" s="28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8"/>
      <c r="AM296" s="21"/>
      <c r="AN296" s="21"/>
      <c r="AO296" s="21"/>
      <c r="AP296" s="21"/>
      <c r="AQ296" s="21"/>
      <c r="AR296" s="21"/>
      <c r="AS296" s="21"/>
      <c r="AT296" s="218"/>
      <c r="AU296" s="21"/>
      <c r="AV296" s="218"/>
      <c r="AW296" s="21"/>
      <c r="AX296" s="21"/>
      <c r="AY296" s="21"/>
      <c r="AZ296" s="21"/>
      <c r="BA296" s="21"/>
      <c r="BB296" s="20"/>
      <c r="BC296" s="23"/>
      <c r="BD296" s="217"/>
      <c r="BE296" s="23"/>
      <c r="BF296" s="20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61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17"/>
      <c r="O297" s="28"/>
      <c r="P297" s="18"/>
      <c r="Q297" s="28"/>
      <c r="R297" s="28"/>
      <c r="S297" s="28"/>
      <c r="T297" s="28"/>
      <c r="U297" s="28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8"/>
      <c r="AM297" s="21"/>
      <c r="AN297" s="21"/>
      <c r="AO297" s="21"/>
      <c r="AP297" s="21"/>
      <c r="AQ297" s="21"/>
      <c r="AR297" s="21"/>
      <c r="AS297" s="21"/>
      <c r="AT297" s="218"/>
      <c r="AU297" s="21"/>
      <c r="AV297" s="218"/>
      <c r="AW297" s="21"/>
      <c r="AX297" s="21"/>
      <c r="AY297" s="21"/>
      <c r="AZ297" s="21"/>
      <c r="BA297" s="21"/>
      <c r="BB297" s="20"/>
      <c r="BC297" s="23"/>
      <c r="BD297" s="217"/>
      <c r="BE297" s="23"/>
      <c r="BF297" s="20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04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8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8"/>
      <c r="AM298" s="21"/>
      <c r="AN298" s="21"/>
      <c r="AO298" s="21"/>
      <c r="AP298" s="21"/>
      <c r="AQ298" s="21"/>
      <c r="AR298" s="21"/>
      <c r="AS298" s="21"/>
      <c r="AT298" s="218"/>
      <c r="AU298" s="21"/>
      <c r="AV298" s="218"/>
      <c r="AW298" s="21"/>
      <c r="AX298" s="21"/>
      <c r="AY298" s="21"/>
      <c r="AZ298" s="21"/>
      <c r="BA298" s="21"/>
      <c r="BB298" s="20"/>
      <c r="BC298" s="23"/>
      <c r="BD298" s="217"/>
      <c r="BE298" s="20"/>
      <c r="BF298" s="20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04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17"/>
      <c r="O299" s="20"/>
      <c r="P299" s="20"/>
      <c r="Q299" s="20"/>
      <c r="R299" s="20"/>
      <c r="S299" s="20"/>
      <c r="T299" s="20"/>
      <c r="U299" s="20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8"/>
      <c r="AM299" s="21"/>
      <c r="AN299" s="21"/>
      <c r="AO299" s="21"/>
      <c r="AP299" s="21"/>
      <c r="AQ299" s="21"/>
      <c r="AR299" s="21"/>
      <c r="AS299" s="21"/>
      <c r="AT299" s="218"/>
      <c r="AU299" s="21"/>
      <c r="AV299" s="218"/>
      <c r="AW299" s="21"/>
      <c r="AX299" s="21"/>
      <c r="AY299" s="21"/>
      <c r="AZ299" s="21"/>
      <c r="BA299" s="21"/>
      <c r="BB299" s="20"/>
      <c r="BC299" s="23"/>
      <c r="BD299" s="217"/>
      <c r="BE299" s="23"/>
      <c r="BF299" s="20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04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17"/>
      <c r="O300" s="28"/>
      <c r="P300" s="18"/>
      <c r="Q300" s="20"/>
      <c r="R300" s="28"/>
      <c r="S300" s="28"/>
      <c r="T300" s="28"/>
      <c r="U300" s="28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8"/>
      <c r="AM300" s="21"/>
      <c r="AN300" s="21"/>
      <c r="AO300" s="21"/>
      <c r="AP300" s="21"/>
      <c r="AQ300" s="21"/>
      <c r="AR300" s="21"/>
      <c r="AS300" s="21"/>
      <c r="AT300" s="218"/>
      <c r="AU300" s="21"/>
      <c r="AV300" s="218"/>
      <c r="AW300" s="21"/>
      <c r="AX300" s="21"/>
      <c r="AY300" s="21"/>
      <c r="AZ300" s="21"/>
      <c r="BA300" s="21"/>
      <c r="BB300" s="20"/>
      <c r="BC300" s="23"/>
      <c r="BD300" s="217"/>
      <c r="BE300" s="23"/>
      <c r="BF300" s="20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283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0"/>
      <c r="Q301" s="28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8"/>
      <c r="AM301" s="21"/>
      <c r="AN301" s="21"/>
      <c r="AO301" s="21"/>
      <c r="AP301" s="21"/>
      <c r="AQ301" s="21"/>
      <c r="AR301" s="21"/>
      <c r="AS301" s="21"/>
      <c r="AT301" s="218"/>
      <c r="AU301" s="21"/>
      <c r="AV301" s="218"/>
      <c r="AW301" s="21"/>
      <c r="AX301" s="21"/>
      <c r="AY301" s="21"/>
      <c r="AZ301" s="21"/>
      <c r="BA301" s="21"/>
      <c r="BB301" s="20"/>
      <c r="BC301" s="23"/>
      <c r="BD301" s="217"/>
      <c r="BE301" s="23"/>
      <c r="BF301" s="20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409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0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0"/>
      <c r="AI302" s="23"/>
      <c r="AJ302" s="23"/>
      <c r="AK302" s="21"/>
      <c r="AL302" s="217"/>
      <c r="AM302" s="23"/>
      <c r="AN302" s="23"/>
      <c r="AO302" s="21"/>
      <c r="AP302" s="21"/>
      <c r="AQ302" s="21"/>
      <c r="AR302" s="21"/>
      <c r="AS302" s="21"/>
      <c r="AT302" s="217"/>
      <c r="AU302" s="23"/>
      <c r="AV302" s="217"/>
      <c r="AW302" s="23"/>
      <c r="AX302" s="21"/>
      <c r="AY302" s="21"/>
      <c r="AZ302" s="21"/>
      <c r="BA302" s="21"/>
      <c r="BB302" s="20"/>
      <c r="BC302" s="23"/>
      <c r="BD302" s="217"/>
      <c r="BE302" s="23"/>
      <c r="BF302" s="23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14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8"/>
      <c r="P303" s="18"/>
      <c r="Q303" s="23"/>
      <c r="R303" s="28"/>
      <c r="S303" s="28"/>
      <c r="T303" s="28"/>
      <c r="U303" s="28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8"/>
      <c r="AM303" s="21"/>
      <c r="AN303" s="21"/>
      <c r="AO303" s="21"/>
      <c r="AP303" s="21"/>
      <c r="AQ303" s="21"/>
      <c r="AR303" s="21"/>
      <c r="AS303" s="21"/>
      <c r="AT303" s="218"/>
      <c r="AU303" s="21"/>
      <c r="AV303" s="218"/>
      <c r="AW303" s="21"/>
      <c r="AX303" s="21"/>
      <c r="AY303" s="21"/>
      <c r="AZ303" s="21"/>
      <c r="BA303" s="21"/>
      <c r="BB303" s="20"/>
      <c r="BC303" s="23"/>
      <c r="BD303" s="217"/>
      <c r="BE303" s="23"/>
      <c r="BF303" s="20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14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17"/>
      <c r="O304" s="28"/>
      <c r="P304" s="18"/>
      <c r="Q304" s="28"/>
      <c r="R304" s="28"/>
      <c r="S304" s="28"/>
      <c r="T304" s="28"/>
      <c r="U304" s="28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8"/>
      <c r="AM304" s="21"/>
      <c r="AN304" s="21"/>
      <c r="AO304" s="21"/>
      <c r="AP304" s="21"/>
      <c r="AQ304" s="21"/>
      <c r="AR304" s="21"/>
      <c r="AS304" s="21"/>
      <c r="AT304" s="218"/>
      <c r="AU304" s="21"/>
      <c r="AV304" s="218"/>
      <c r="AW304" s="21"/>
      <c r="AX304" s="21"/>
      <c r="AY304" s="21"/>
      <c r="AZ304" s="21"/>
      <c r="BA304" s="21"/>
      <c r="BB304" s="20"/>
      <c r="BC304" s="23"/>
      <c r="BD304" s="217"/>
      <c r="BE304" s="23"/>
      <c r="BF304" s="20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14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17"/>
      <c r="O305" s="28"/>
      <c r="P305" s="18"/>
      <c r="Q305" s="28"/>
      <c r="R305" s="28"/>
      <c r="S305" s="28"/>
      <c r="T305" s="28"/>
      <c r="U305" s="28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8"/>
      <c r="AM305" s="21"/>
      <c r="AN305" s="21"/>
      <c r="AO305" s="21"/>
      <c r="AP305" s="21"/>
      <c r="AQ305" s="21"/>
      <c r="AR305" s="21"/>
      <c r="AS305" s="21"/>
      <c r="AT305" s="218"/>
      <c r="AU305" s="21"/>
      <c r="AV305" s="218"/>
      <c r="AW305" s="21"/>
      <c r="AX305" s="21"/>
      <c r="AY305" s="21"/>
      <c r="AZ305" s="21"/>
      <c r="BA305" s="21"/>
      <c r="BB305" s="20"/>
      <c r="BC305" s="23"/>
      <c r="BD305" s="217"/>
      <c r="BE305" s="23"/>
      <c r="BF305" s="20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14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17"/>
      <c r="O306" s="28"/>
      <c r="P306" s="18"/>
      <c r="Q306" s="28"/>
      <c r="R306" s="28"/>
      <c r="S306" s="28"/>
      <c r="T306" s="28"/>
      <c r="U306" s="28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8"/>
      <c r="AM306" s="21"/>
      <c r="AN306" s="21"/>
      <c r="AO306" s="21"/>
      <c r="AP306" s="21"/>
      <c r="AQ306" s="21"/>
      <c r="AR306" s="21"/>
      <c r="AS306" s="21"/>
      <c r="AT306" s="218"/>
      <c r="AU306" s="21"/>
      <c r="AV306" s="218"/>
      <c r="AW306" s="21"/>
      <c r="AX306" s="21"/>
      <c r="AY306" s="21"/>
      <c r="AZ306" s="21"/>
      <c r="BA306" s="21"/>
      <c r="BB306" s="20"/>
      <c r="BC306" s="23"/>
      <c r="BD306" s="217"/>
      <c r="BE306" s="23"/>
      <c r="BF306" s="20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14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17"/>
      <c r="O307" s="28"/>
      <c r="P307" s="18"/>
      <c r="Q307" s="28"/>
      <c r="R307" s="28"/>
      <c r="S307" s="28"/>
      <c r="T307" s="28"/>
      <c r="U307" s="28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8"/>
      <c r="AM307" s="21"/>
      <c r="AN307" s="21"/>
      <c r="AO307" s="21"/>
      <c r="AP307" s="21"/>
      <c r="AQ307" s="21"/>
      <c r="AR307" s="21"/>
      <c r="AS307" s="21"/>
      <c r="AT307" s="218"/>
      <c r="AU307" s="21"/>
      <c r="AV307" s="218"/>
      <c r="AW307" s="21"/>
      <c r="AX307" s="21"/>
      <c r="AY307" s="21"/>
      <c r="AZ307" s="21"/>
      <c r="BA307" s="21"/>
      <c r="BB307" s="20"/>
      <c r="BC307" s="23"/>
      <c r="BD307" s="217"/>
      <c r="BE307" s="23"/>
      <c r="BF307" s="20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04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0"/>
      <c r="Q308" s="28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8"/>
      <c r="AM308" s="21"/>
      <c r="AN308" s="21"/>
      <c r="AO308" s="21"/>
      <c r="AP308" s="21"/>
      <c r="AQ308" s="21"/>
      <c r="AR308" s="21"/>
      <c r="AS308" s="21"/>
      <c r="AT308" s="218"/>
      <c r="AU308" s="21"/>
      <c r="AV308" s="218"/>
      <c r="AW308" s="21"/>
      <c r="AX308" s="21"/>
      <c r="AY308" s="21"/>
      <c r="AZ308" s="21"/>
      <c r="BA308" s="21"/>
      <c r="BB308" s="20"/>
      <c r="BC308" s="23"/>
      <c r="BD308" s="217"/>
      <c r="BE308" s="23"/>
      <c r="BF308" s="20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04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17"/>
      <c r="O309" s="28"/>
      <c r="P309" s="18"/>
      <c r="Q309" s="23"/>
      <c r="R309" s="28"/>
      <c r="S309" s="28"/>
      <c r="T309" s="28"/>
      <c r="U309" s="28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8"/>
      <c r="AM309" s="21"/>
      <c r="AN309" s="21"/>
      <c r="AO309" s="21"/>
      <c r="AP309" s="21"/>
      <c r="AQ309" s="21"/>
      <c r="AR309" s="21"/>
      <c r="AS309" s="21"/>
      <c r="AT309" s="218"/>
      <c r="AU309" s="21"/>
      <c r="AV309" s="218"/>
      <c r="AW309" s="21"/>
      <c r="AX309" s="21"/>
      <c r="AY309" s="21"/>
      <c r="AZ309" s="21"/>
      <c r="BA309" s="21"/>
      <c r="BB309" s="20"/>
      <c r="BC309" s="23"/>
      <c r="BD309" s="217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16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0"/>
      <c r="P310" s="20"/>
      <c r="Q310" s="28"/>
      <c r="R310" s="20"/>
      <c r="S310" s="20"/>
      <c r="T310" s="20"/>
      <c r="U310" s="20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0"/>
      <c r="AK310" s="63"/>
      <c r="AL310" s="218"/>
      <c r="AM310" s="21"/>
      <c r="AN310" s="21"/>
      <c r="AO310" s="21"/>
      <c r="AP310" s="21"/>
      <c r="AQ310" s="21"/>
      <c r="AR310" s="21"/>
      <c r="AS310" s="21"/>
      <c r="AT310" s="218"/>
      <c r="AU310" s="21"/>
      <c r="AV310" s="218"/>
      <c r="AW310" s="21"/>
      <c r="AX310" s="21"/>
      <c r="AY310" s="21"/>
      <c r="AZ310" s="21"/>
      <c r="BA310" s="21"/>
      <c r="BB310" s="20"/>
      <c r="BC310" s="63"/>
      <c r="BD310" s="217"/>
      <c r="BE310" s="63"/>
      <c r="BF310" s="20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58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63"/>
      <c r="P311" s="63"/>
      <c r="Q311" s="20"/>
      <c r="R311" s="63"/>
      <c r="S311" s="63"/>
      <c r="T311" s="63"/>
      <c r="U311" s="6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8"/>
      <c r="AM311" s="21"/>
      <c r="AN311" s="21"/>
      <c r="AO311" s="21"/>
      <c r="AP311" s="21"/>
      <c r="AQ311" s="21"/>
      <c r="AR311" s="21"/>
      <c r="AS311" s="21"/>
      <c r="AT311" s="218"/>
      <c r="AU311" s="21"/>
      <c r="AV311" s="218"/>
      <c r="AW311" s="21"/>
      <c r="AX311" s="21"/>
      <c r="AY311" s="21"/>
      <c r="AZ311" s="21"/>
      <c r="BA311" s="21"/>
      <c r="BB311" s="20"/>
      <c r="BC311" s="23"/>
      <c r="BD311" s="217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41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63"/>
      <c r="P312" s="63"/>
      <c r="Q312" s="63"/>
      <c r="R312" s="63"/>
      <c r="S312" s="63"/>
      <c r="T312" s="63"/>
      <c r="U312" s="6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8"/>
      <c r="AM312" s="21"/>
      <c r="AN312" s="21"/>
      <c r="AO312" s="21"/>
      <c r="AP312" s="21"/>
      <c r="AQ312" s="21"/>
      <c r="AR312" s="21"/>
      <c r="AS312" s="21"/>
      <c r="AT312" s="218"/>
      <c r="AU312" s="21"/>
      <c r="AV312" s="218"/>
      <c r="AW312" s="21"/>
      <c r="AX312" s="21"/>
      <c r="AY312" s="21"/>
      <c r="AZ312" s="21"/>
      <c r="BA312" s="21"/>
      <c r="BB312" s="20"/>
      <c r="BC312" s="23"/>
      <c r="BD312" s="217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56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6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0"/>
      <c r="AI313" s="23"/>
      <c r="AJ313" s="23"/>
      <c r="AK313" s="21"/>
      <c r="AL313" s="217"/>
      <c r="AM313" s="23"/>
      <c r="AN313" s="23"/>
      <c r="AO313" s="21"/>
      <c r="AP313" s="21"/>
      <c r="AQ313" s="21"/>
      <c r="AR313" s="21"/>
      <c r="AS313" s="21"/>
      <c r="AT313" s="217"/>
      <c r="AU313" s="29"/>
      <c r="AV313" s="217"/>
      <c r="AW313" s="23"/>
      <c r="AX313" s="21"/>
      <c r="AY313" s="21"/>
      <c r="AZ313" s="21"/>
      <c r="BA313" s="21"/>
      <c r="BB313" s="20"/>
      <c r="BC313" s="23"/>
      <c r="BD313" s="217"/>
      <c r="BE313" s="23"/>
      <c r="BF313" s="23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53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"/>
      <c r="AI314" s="23"/>
      <c r="AJ314" s="23"/>
      <c r="AK314" s="21"/>
      <c r="AL314" s="217"/>
      <c r="AM314" s="23"/>
      <c r="AN314" s="23"/>
      <c r="AO314" s="21"/>
      <c r="AP314" s="21"/>
      <c r="AQ314" s="21"/>
      <c r="AR314" s="21"/>
      <c r="AS314" s="21"/>
      <c r="AT314" s="217"/>
      <c r="AU314" s="29"/>
      <c r="AV314" s="217"/>
      <c r="AW314" s="23"/>
      <c r="AX314" s="21"/>
      <c r="AY314" s="21"/>
      <c r="AZ314" s="21"/>
      <c r="BA314" s="21"/>
      <c r="BB314" s="20"/>
      <c r="BC314" s="23"/>
      <c r="BD314" s="217"/>
      <c r="BE314" s="23"/>
      <c r="BF314" s="20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64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17"/>
      <c r="O315" s="28"/>
      <c r="P315" s="18"/>
      <c r="Q315" s="23"/>
      <c r="R315" s="28"/>
      <c r="S315" s="28"/>
      <c r="T315" s="28"/>
      <c r="U315" s="28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0"/>
      <c r="AI315" s="23"/>
      <c r="AJ315" s="23"/>
      <c r="AK315" s="21"/>
      <c r="AL315" s="217"/>
      <c r="AM315" s="23"/>
      <c r="AN315" s="23"/>
      <c r="AO315" s="21"/>
      <c r="AP315" s="21"/>
      <c r="AQ315" s="21"/>
      <c r="AR315" s="21"/>
      <c r="AS315" s="21"/>
      <c r="AT315" s="217"/>
      <c r="AU315" s="29"/>
      <c r="AV315" s="217"/>
      <c r="AW315" s="23"/>
      <c r="AX315" s="21"/>
      <c r="AY315" s="21"/>
      <c r="AZ315" s="21"/>
      <c r="BA315" s="21"/>
      <c r="BB315" s="20"/>
      <c r="BC315" s="23"/>
      <c r="BD315" s="217"/>
      <c r="BE315" s="23"/>
      <c r="BF315" s="20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389.2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9"/>
      <c r="P316" s="29"/>
      <c r="Q316" s="28"/>
      <c r="R316" s="29"/>
      <c r="S316" s="29"/>
      <c r="T316" s="29"/>
      <c r="U316" s="29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0"/>
      <c r="AI316" s="29"/>
      <c r="AJ316" s="29"/>
      <c r="AK316" s="21"/>
      <c r="AL316" s="217"/>
      <c r="AM316" s="29"/>
      <c r="AN316" s="29"/>
      <c r="AO316" s="21"/>
      <c r="AP316" s="21"/>
      <c r="AQ316" s="21"/>
      <c r="AR316" s="21"/>
      <c r="AS316" s="21"/>
      <c r="AT316" s="217"/>
      <c r="AU316" s="29"/>
      <c r="AV316" s="217"/>
      <c r="AW316" s="29"/>
      <c r="AX316" s="21"/>
      <c r="AY316" s="21"/>
      <c r="AZ316" s="21"/>
      <c r="BA316" s="21"/>
      <c r="BB316" s="20"/>
      <c r="BC316" s="23"/>
      <c r="BD316" s="217"/>
      <c r="BE316" s="29"/>
      <c r="BF316" s="29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21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9"/>
      <c r="P317" s="29"/>
      <c r="Q317" s="29"/>
      <c r="R317" s="29"/>
      <c r="S317" s="29"/>
      <c r="T317" s="29"/>
      <c r="U317" s="29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0"/>
      <c r="AI317" s="23"/>
      <c r="AJ317" s="23"/>
      <c r="AK317" s="21"/>
      <c r="AL317" s="217"/>
      <c r="AM317" s="23"/>
      <c r="AN317" s="23"/>
      <c r="AO317" s="21"/>
      <c r="AP317" s="21"/>
      <c r="AQ317" s="21"/>
      <c r="AR317" s="21"/>
      <c r="AS317" s="21"/>
      <c r="AT317" s="217"/>
      <c r="AU317" s="23"/>
      <c r="AV317" s="217"/>
      <c r="AW317" s="23"/>
      <c r="AX317" s="21"/>
      <c r="AY317" s="21"/>
      <c r="AZ317" s="21"/>
      <c r="BA317" s="21"/>
      <c r="BB317" s="20"/>
      <c r="BC317" s="23"/>
      <c r="BD317" s="217"/>
      <c r="BE317" s="23"/>
      <c r="BF317" s="23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21.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9"/>
      <c r="P318" s="29"/>
      <c r="Q318" s="29"/>
      <c r="R318" s="29"/>
      <c r="S318" s="29"/>
      <c r="T318" s="29"/>
      <c r="U318" s="29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0"/>
      <c r="AI318" s="23"/>
      <c r="AJ318" s="23"/>
      <c r="AK318" s="21"/>
      <c r="AL318" s="217"/>
      <c r="AM318" s="23"/>
      <c r="AN318" s="23"/>
      <c r="AO318" s="21"/>
      <c r="AP318" s="21"/>
      <c r="AQ318" s="21"/>
      <c r="AR318" s="21"/>
      <c r="AS318" s="21"/>
      <c r="AT318" s="217"/>
      <c r="AU318" s="23"/>
      <c r="AV318" s="217"/>
      <c r="AW318" s="23"/>
      <c r="AX318" s="21"/>
      <c r="AY318" s="21"/>
      <c r="AZ318" s="21"/>
      <c r="BA318" s="21"/>
      <c r="BB318" s="20"/>
      <c r="BC318" s="23"/>
      <c r="BD318" s="217"/>
      <c r="BE318" s="23"/>
      <c r="BF318" s="23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21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9"/>
      <c r="P319" s="29"/>
      <c r="Q319" s="29"/>
      <c r="R319" s="29"/>
      <c r="S319" s="29"/>
      <c r="T319" s="29"/>
      <c r="U319" s="29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0"/>
      <c r="AI319" s="23"/>
      <c r="AJ319" s="23"/>
      <c r="AK319" s="21"/>
      <c r="AL319" s="217"/>
      <c r="AM319" s="23"/>
      <c r="AN319" s="23"/>
      <c r="AO319" s="21"/>
      <c r="AP319" s="21"/>
      <c r="AQ319" s="21"/>
      <c r="AR319" s="21"/>
      <c r="AS319" s="21"/>
      <c r="AT319" s="217"/>
      <c r="AU319" s="23"/>
      <c r="AV319" s="217"/>
      <c r="AW319" s="23"/>
      <c r="AX319" s="21"/>
      <c r="AY319" s="21"/>
      <c r="AZ319" s="21"/>
      <c r="BA319" s="21"/>
      <c r="BB319" s="20"/>
      <c r="BC319" s="23"/>
      <c r="BD319" s="217"/>
      <c r="BE319" s="23"/>
      <c r="BF319" s="23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21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9"/>
      <c r="P320" s="29"/>
      <c r="Q320" s="29"/>
      <c r="R320" s="29"/>
      <c r="S320" s="29"/>
      <c r="T320" s="29"/>
      <c r="U320" s="29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0"/>
      <c r="AI320" s="23"/>
      <c r="AJ320" s="23"/>
      <c r="AK320" s="21"/>
      <c r="AL320" s="217"/>
      <c r="AM320" s="23"/>
      <c r="AN320" s="23"/>
      <c r="AO320" s="21"/>
      <c r="AP320" s="21"/>
      <c r="AQ320" s="21"/>
      <c r="AR320" s="21"/>
      <c r="AS320" s="21"/>
      <c r="AT320" s="217"/>
      <c r="AU320" s="23"/>
      <c r="AV320" s="217"/>
      <c r="AW320" s="23"/>
      <c r="AX320" s="21"/>
      <c r="AY320" s="21"/>
      <c r="AZ320" s="21"/>
      <c r="BA320" s="21"/>
      <c r="BB320" s="20"/>
      <c r="BC320" s="23"/>
      <c r="BD320" s="217"/>
      <c r="BE320" s="23"/>
      <c r="BF320" s="23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21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9"/>
      <c r="P321" s="29"/>
      <c r="Q321" s="29"/>
      <c r="R321" s="29"/>
      <c r="S321" s="29"/>
      <c r="T321" s="29"/>
      <c r="U321" s="29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0"/>
      <c r="AI321" s="23"/>
      <c r="AJ321" s="23"/>
      <c r="AK321" s="21"/>
      <c r="AL321" s="217"/>
      <c r="AM321" s="23"/>
      <c r="AN321" s="23"/>
      <c r="AO321" s="21"/>
      <c r="AP321" s="21"/>
      <c r="AQ321" s="21"/>
      <c r="AR321" s="21"/>
      <c r="AS321" s="21"/>
      <c r="AT321" s="217"/>
      <c r="AU321" s="23"/>
      <c r="AV321" s="217"/>
      <c r="AW321" s="23"/>
      <c r="AX321" s="21"/>
      <c r="AY321" s="21"/>
      <c r="AZ321" s="21"/>
      <c r="BA321" s="21"/>
      <c r="BB321" s="20"/>
      <c r="BC321" s="23"/>
      <c r="BD321" s="217"/>
      <c r="BE321" s="23"/>
      <c r="BF321" s="23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409.6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0"/>
      <c r="Q322" s="29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8"/>
      <c r="AM322" s="21"/>
      <c r="AN322" s="21"/>
      <c r="AO322" s="21"/>
      <c r="AP322" s="21"/>
      <c r="AQ322" s="21"/>
      <c r="AR322" s="21"/>
      <c r="AS322" s="21"/>
      <c r="AT322" s="218"/>
      <c r="AU322" s="21"/>
      <c r="AV322" s="218"/>
      <c r="AW322" s="21"/>
      <c r="AX322" s="21"/>
      <c r="AY322" s="21"/>
      <c r="AZ322" s="21"/>
      <c r="BA322" s="21"/>
      <c r="BB322" s="20"/>
      <c r="BC322" s="23"/>
      <c r="BD322" s="217"/>
      <c r="BE322" s="23"/>
      <c r="BF322" s="20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409.6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17"/>
      <c r="O323" s="63"/>
      <c r="P323" s="63"/>
      <c r="Q323" s="23"/>
      <c r="R323" s="63"/>
      <c r="S323" s="63"/>
      <c r="T323" s="63"/>
      <c r="U323" s="6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8"/>
      <c r="AM323" s="21"/>
      <c r="AN323" s="21"/>
      <c r="AO323" s="21"/>
      <c r="AP323" s="21"/>
      <c r="AQ323" s="21"/>
      <c r="AR323" s="21"/>
      <c r="AS323" s="21"/>
      <c r="AT323" s="218"/>
      <c r="AU323" s="21"/>
      <c r="AV323" s="218"/>
      <c r="AW323" s="21"/>
      <c r="AX323" s="21"/>
      <c r="AY323" s="21"/>
      <c r="AZ323" s="21"/>
      <c r="BA323" s="21"/>
      <c r="BB323" s="20"/>
      <c r="BC323" s="23"/>
      <c r="BD323" s="217"/>
      <c r="BE323" s="23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409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9"/>
      <c r="P324" s="29"/>
      <c r="Q324" s="63"/>
      <c r="R324" s="29"/>
      <c r="S324" s="29"/>
      <c r="T324" s="29"/>
      <c r="U324" s="29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8"/>
      <c r="AM324" s="21"/>
      <c r="AN324" s="21"/>
      <c r="AO324" s="21"/>
      <c r="AP324" s="21"/>
      <c r="AQ324" s="21"/>
      <c r="AR324" s="21"/>
      <c r="AS324" s="21"/>
      <c r="AT324" s="218"/>
      <c r="AU324" s="21"/>
      <c r="AV324" s="218"/>
      <c r="AW324" s="21"/>
      <c r="AX324" s="21"/>
      <c r="AY324" s="21"/>
      <c r="AZ324" s="21"/>
      <c r="BA324" s="21"/>
      <c r="BB324" s="20"/>
      <c r="BC324" s="23"/>
      <c r="BD324" s="217"/>
      <c r="BE324" s="29"/>
      <c r="BF324" s="29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9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0"/>
      <c r="P325" s="20"/>
      <c r="Q325" s="29"/>
      <c r="R325" s="20"/>
      <c r="S325" s="20"/>
      <c r="T325" s="20"/>
      <c r="U325" s="20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17"/>
      <c r="BE325" s="20"/>
      <c r="BF325" s="20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71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17"/>
      <c r="BE326" s="217"/>
      <c r="BF326" s="20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51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17"/>
      <c r="O327" s="28"/>
      <c r="P327" s="18"/>
      <c r="Q327" s="20"/>
      <c r="R327" s="28"/>
      <c r="S327" s="28"/>
      <c r="T327" s="28"/>
      <c r="U327" s="28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0"/>
      <c r="AI327" s="23"/>
      <c r="AJ327" s="23"/>
      <c r="AK327" s="21"/>
      <c r="AL327" s="217"/>
      <c r="AM327" s="23"/>
      <c r="AN327" s="23"/>
      <c r="AO327" s="21"/>
      <c r="AP327" s="21"/>
      <c r="AQ327" s="21"/>
      <c r="AR327" s="21"/>
      <c r="AS327" s="21"/>
      <c r="AT327" s="217"/>
      <c r="AU327" s="23"/>
      <c r="AV327" s="217"/>
      <c r="AW327" s="23"/>
      <c r="AX327" s="21"/>
      <c r="AY327" s="21"/>
      <c r="AZ327" s="21"/>
      <c r="BA327" s="21"/>
      <c r="BB327" s="20"/>
      <c r="BC327" s="23"/>
      <c r="BD327" s="217"/>
      <c r="BE327" s="23"/>
      <c r="BF327" s="23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9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8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0"/>
      <c r="AI328" s="23"/>
      <c r="AJ328" s="23"/>
      <c r="AK328" s="21"/>
      <c r="AL328" s="217"/>
      <c r="AM328" s="23"/>
      <c r="AN328" s="23"/>
      <c r="AO328" s="21"/>
      <c r="AP328" s="21"/>
      <c r="AQ328" s="21"/>
      <c r="AR328" s="21"/>
      <c r="AS328" s="21"/>
      <c r="AT328" s="217"/>
      <c r="AU328" s="23"/>
      <c r="AV328" s="217"/>
      <c r="AW328" s="23"/>
      <c r="AX328" s="21"/>
      <c r="AY328" s="21"/>
      <c r="AZ328" s="21"/>
      <c r="BA328" s="21"/>
      <c r="BB328" s="20"/>
      <c r="BC328" s="23"/>
      <c r="BD328" s="217"/>
      <c r="BE328" s="23"/>
      <c r="BF328" s="23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09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17"/>
      <c r="O329" s="28"/>
      <c r="P329" s="18"/>
      <c r="Q329" s="23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0"/>
      <c r="AI329" s="23"/>
      <c r="AJ329" s="23"/>
      <c r="AK329" s="21"/>
      <c r="AL329" s="217"/>
      <c r="AM329" s="23"/>
      <c r="AN329" s="23"/>
      <c r="AO329" s="21"/>
      <c r="AP329" s="21"/>
      <c r="AQ329" s="21"/>
      <c r="AR329" s="21"/>
      <c r="AS329" s="21"/>
      <c r="AT329" s="217"/>
      <c r="AU329" s="23"/>
      <c r="AV329" s="217"/>
      <c r="AW329" s="23"/>
      <c r="AX329" s="21"/>
      <c r="AY329" s="21"/>
      <c r="AZ329" s="21"/>
      <c r="BA329" s="21"/>
      <c r="BB329" s="20"/>
      <c r="BC329" s="23"/>
      <c r="BD329" s="217"/>
      <c r="BE329" s="23"/>
      <c r="BF329" s="23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8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17"/>
      <c r="O330" s="28"/>
      <c r="P330" s="18"/>
      <c r="Q330" s="28"/>
      <c r="R330" s="28"/>
      <c r="S330" s="28"/>
      <c r="T330" s="28"/>
      <c r="U330" s="28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8"/>
      <c r="AM330" s="21"/>
      <c r="AN330" s="21"/>
      <c r="AO330" s="21"/>
      <c r="AP330" s="21"/>
      <c r="AQ330" s="21"/>
      <c r="AR330" s="21"/>
      <c r="AS330" s="21"/>
      <c r="AT330" s="218"/>
      <c r="AU330" s="21"/>
      <c r="AV330" s="218"/>
      <c r="AW330" s="21"/>
      <c r="AX330" s="21"/>
      <c r="AY330" s="21"/>
      <c r="AZ330" s="21"/>
      <c r="BA330" s="21"/>
      <c r="BB330" s="20"/>
      <c r="BC330" s="23"/>
      <c r="BD330" s="217"/>
      <c r="BE330" s="23"/>
      <c r="BF330" s="20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8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17"/>
      <c r="O331" s="28"/>
      <c r="P331" s="18"/>
      <c r="Q331" s="28"/>
      <c r="R331" s="28"/>
      <c r="S331" s="28"/>
      <c r="T331" s="28"/>
      <c r="U331" s="28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8"/>
      <c r="AM331" s="21"/>
      <c r="AN331" s="21"/>
      <c r="AO331" s="21"/>
      <c r="AP331" s="21"/>
      <c r="AQ331" s="21"/>
      <c r="AR331" s="21"/>
      <c r="AS331" s="21"/>
      <c r="AT331" s="218"/>
      <c r="AU331" s="21"/>
      <c r="AV331" s="218"/>
      <c r="AW331" s="21"/>
      <c r="AX331" s="21"/>
      <c r="AY331" s="21"/>
      <c r="AZ331" s="21"/>
      <c r="BA331" s="21"/>
      <c r="BB331" s="20"/>
      <c r="BC331" s="23"/>
      <c r="BD331" s="217"/>
      <c r="BE331" s="23"/>
      <c r="BF331" s="20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54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17"/>
      <c r="O332" s="28"/>
      <c r="P332" s="18"/>
      <c r="Q332" s="28"/>
      <c r="R332" s="28"/>
      <c r="S332" s="28"/>
      <c r="T332" s="28"/>
      <c r="U332" s="28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8"/>
      <c r="AM332" s="21"/>
      <c r="AN332" s="21"/>
      <c r="AO332" s="21"/>
      <c r="AP332" s="21"/>
      <c r="AQ332" s="21"/>
      <c r="AR332" s="21"/>
      <c r="AS332" s="21"/>
      <c r="AT332" s="218"/>
      <c r="AU332" s="21"/>
      <c r="AV332" s="218"/>
      <c r="AW332" s="21"/>
      <c r="AX332" s="21"/>
      <c r="AY332" s="21"/>
      <c r="AZ332" s="21"/>
      <c r="BA332" s="21"/>
      <c r="BB332" s="20"/>
      <c r="BC332" s="23"/>
      <c r="BD332" s="217"/>
      <c r="BE332" s="23"/>
      <c r="BF332" s="20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61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9"/>
      <c r="P333" s="29"/>
      <c r="Q333" s="28"/>
      <c r="R333" s="29"/>
      <c r="S333" s="29"/>
      <c r="T333" s="29"/>
      <c r="U333" s="29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8"/>
      <c r="AM333" s="21"/>
      <c r="AN333" s="21"/>
      <c r="AO333" s="21"/>
      <c r="AP333" s="21"/>
      <c r="AQ333" s="21"/>
      <c r="AR333" s="21"/>
      <c r="AS333" s="21"/>
      <c r="AT333" s="218"/>
      <c r="AU333" s="21"/>
      <c r="AV333" s="218"/>
      <c r="AW333" s="21"/>
      <c r="AX333" s="21"/>
      <c r="AY333" s="21"/>
      <c r="AZ333" s="21"/>
      <c r="BA333" s="21"/>
      <c r="BB333" s="20"/>
      <c r="BC333" s="23"/>
      <c r="BD333" s="217"/>
      <c r="BE333" s="23"/>
      <c r="BF333" s="20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49.2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8"/>
      <c r="P334" s="18"/>
      <c r="Q334" s="29"/>
      <c r="R334" s="28"/>
      <c r="S334" s="28"/>
      <c r="T334" s="28"/>
      <c r="U334" s="28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8"/>
      <c r="AM334" s="21"/>
      <c r="AN334" s="21"/>
      <c r="AO334" s="21"/>
      <c r="AP334" s="21"/>
      <c r="AQ334" s="21"/>
      <c r="AR334" s="21"/>
      <c r="AS334" s="21"/>
      <c r="AT334" s="218"/>
      <c r="AU334" s="21"/>
      <c r="AV334" s="218"/>
      <c r="AW334" s="21"/>
      <c r="AX334" s="21"/>
      <c r="AY334" s="21"/>
      <c r="AZ334" s="21"/>
      <c r="BA334" s="21"/>
      <c r="BB334" s="20"/>
      <c r="BC334" s="23"/>
      <c r="BD334" s="217"/>
      <c r="BE334" s="23"/>
      <c r="BF334" s="20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49.2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17"/>
      <c r="O335" s="28"/>
      <c r="P335" s="18"/>
      <c r="Q335" s="28"/>
      <c r="R335" s="28"/>
      <c r="S335" s="28"/>
      <c r="T335" s="28"/>
      <c r="U335" s="28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8"/>
      <c r="AM335" s="21"/>
      <c r="AN335" s="21"/>
      <c r="AO335" s="21"/>
      <c r="AP335" s="21"/>
      <c r="AQ335" s="21"/>
      <c r="AR335" s="21"/>
      <c r="AS335" s="21"/>
      <c r="AT335" s="218"/>
      <c r="AU335" s="21"/>
      <c r="AV335" s="218"/>
      <c r="AW335" s="21"/>
      <c r="AX335" s="21"/>
      <c r="AY335" s="21"/>
      <c r="AZ335" s="21"/>
      <c r="BA335" s="21"/>
      <c r="BB335" s="20"/>
      <c r="BC335" s="23"/>
      <c r="BD335" s="217"/>
      <c r="BE335" s="23"/>
      <c r="BF335" s="20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49.2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17"/>
      <c r="O336" s="23"/>
      <c r="P336" s="23"/>
      <c r="Q336" s="28"/>
      <c r="R336" s="23"/>
      <c r="S336" s="23"/>
      <c r="T336" s="23"/>
      <c r="U336" s="28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8"/>
      <c r="AM336" s="21"/>
      <c r="AN336" s="21"/>
      <c r="AO336" s="21"/>
      <c r="AP336" s="21"/>
      <c r="AQ336" s="21"/>
      <c r="AR336" s="21"/>
      <c r="AS336" s="21"/>
      <c r="AT336" s="218"/>
      <c r="AU336" s="21"/>
      <c r="AV336" s="218"/>
      <c r="AW336" s="21"/>
      <c r="AX336" s="21"/>
      <c r="AY336" s="21"/>
      <c r="AZ336" s="21"/>
      <c r="BA336" s="21"/>
      <c r="BB336" s="20"/>
      <c r="BC336" s="23"/>
      <c r="BD336" s="217"/>
      <c r="BE336" s="23"/>
      <c r="BF336" s="20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49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17"/>
      <c r="O337" s="28"/>
      <c r="P337" s="18"/>
      <c r="Q337" s="23"/>
      <c r="R337" s="28"/>
      <c r="S337" s="28"/>
      <c r="T337" s="28"/>
      <c r="U337" s="28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8"/>
      <c r="AM337" s="21"/>
      <c r="AN337" s="21"/>
      <c r="AO337" s="21"/>
      <c r="AP337" s="21"/>
      <c r="AQ337" s="21"/>
      <c r="AR337" s="21"/>
      <c r="AS337" s="21"/>
      <c r="AT337" s="218"/>
      <c r="AU337" s="21"/>
      <c r="AV337" s="218"/>
      <c r="AW337" s="21"/>
      <c r="AX337" s="21"/>
      <c r="AY337" s="21"/>
      <c r="AZ337" s="21"/>
      <c r="BA337" s="21"/>
      <c r="BB337" s="20"/>
      <c r="BC337" s="23"/>
      <c r="BD337" s="217"/>
      <c r="BE337" s="23"/>
      <c r="BF337" s="20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49.2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17"/>
      <c r="O338" s="28"/>
      <c r="P338" s="18"/>
      <c r="Q338" s="28"/>
      <c r="R338" s="28"/>
      <c r="S338" s="28"/>
      <c r="T338" s="28"/>
      <c r="U338" s="28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8"/>
      <c r="AM338" s="21"/>
      <c r="AN338" s="21"/>
      <c r="AO338" s="21"/>
      <c r="AP338" s="21"/>
      <c r="AQ338" s="21"/>
      <c r="AR338" s="21"/>
      <c r="AS338" s="21"/>
      <c r="AT338" s="218"/>
      <c r="AU338" s="21"/>
      <c r="AV338" s="218"/>
      <c r="AW338" s="21"/>
      <c r="AX338" s="21"/>
      <c r="AY338" s="21"/>
      <c r="AZ338" s="21"/>
      <c r="BA338" s="21"/>
      <c r="BB338" s="20"/>
      <c r="BC338" s="23"/>
      <c r="BD338" s="217"/>
      <c r="BE338" s="23"/>
      <c r="BF338" s="20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67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8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8"/>
      <c r="AM339" s="21"/>
      <c r="AN339" s="21"/>
      <c r="AO339" s="21"/>
      <c r="AP339" s="21"/>
      <c r="AQ339" s="21"/>
      <c r="AR339" s="21"/>
      <c r="AS339" s="21"/>
      <c r="AT339" s="218"/>
      <c r="AU339" s="21"/>
      <c r="AV339" s="218"/>
      <c r="AW339" s="21"/>
      <c r="AX339" s="21"/>
      <c r="AY339" s="21"/>
      <c r="AZ339" s="21"/>
      <c r="BA339" s="21"/>
      <c r="BB339" s="20"/>
      <c r="BC339" s="23"/>
      <c r="BD339" s="217"/>
      <c r="BE339" s="23"/>
      <c r="BF339" s="23"/>
      <c r="BG339" s="21"/>
      <c r="BH339" s="21"/>
      <c r="BI339" s="21"/>
      <c r="BJ339" s="20"/>
      <c r="BK339" s="23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54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8"/>
      <c r="AM340" s="21"/>
      <c r="AN340" s="21"/>
      <c r="AO340" s="21"/>
      <c r="AP340" s="21"/>
      <c r="AQ340" s="21"/>
      <c r="AR340" s="21"/>
      <c r="AS340" s="21"/>
      <c r="AT340" s="218"/>
      <c r="AU340" s="21"/>
      <c r="AV340" s="218"/>
      <c r="AW340" s="21"/>
      <c r="AX340" s="21"/>
      <c r="AY340" s="21"/>
      <c r="AZ340" s="21"/>
      <c r="BA340" s="21"/>
      <c r="BB340" s="20"/>
      <c r="BC340" s="23"/>
      <c r="BD340" s="217"/>
      <c r="BE340" s="63"/>
      <c r="BF340" s="29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44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8"/>
      <c r="AM341" s="21"/>
      <c r="AN341" s="21"/>
      <c r="AO341" s="21"/>
      <c r="AP341" s="21"/>
      <c r="AQ341" s="21"/>
      <c r="AR341" s="21"/>
      <c r="AS341" s="21"/>
      <c r="AT341" s="218"/>
      <c r="AU341" s="21"/>
      <c r="AV341" s="218"/>
      <c r="AW341" s="21"/>
      <c r="AX341" s="21"/>
      <c r="AY341" s="21"/>
      <c r="AZ341" s="21"/>
      <c r="BA341" s="21"/>
      <c r="BB341" s="20"/>
      <c r="BC341" s="23"/>
      <c r="BD341" s="217"/>
      <c r="BE341" s="63"/>
      <c r="BF341" s="29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409.6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8"/>
      <c r="AM342" s="21"/>
      <c r="AN342" s="21"/>
      <c r="AO342" s="21"/>
      <c r="AP342" s="21"/>
      <c r="AQ342" s="21"/>
      <c r="AR342" s="21"/>
      <c r="AS342" s="21"/>
      <c r="AT342" s="218"/>
      <c r="AU342" s="21"/>
      <c r="AV342" s="218"/>
      <c r="AW342" s="21"/>
      <c r="AX342" s="21"/>
      <c r="AY342" s="21"/>
      <c r="AZ342" s="21"/>
      <c r="BA342" s="21"/>
      <c r="BB342" s="20"/>
      <c r="BC342" s="20"/>
      <c r="BD342" s="20"/>
      <c r="BE342" s="23"/>
      <c r="BF342" s="20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5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8"/>
      <c r="AM343" s="21"/>
      <c r="AN343" s="21"/>
      <c r="AO343" s="21"/>
      <c r="AP343" s="21"/>
      <c r="AQ343" s="21"/>
      <c r="AR343" s="21"/>
      <c r="AS343" s="21"/>
      <c r="AT343" s="218"/>
      <c r="AU343" s="21"/>
      <c r="AV343" s="218"/>
      <c r="AW343" s="21"/>
      <c r="AX343" s="21"/>
      <c r="AY343" s="21"/>
      <c r="AZ343" s="21"/>
      <c r="BA343" s="21"/>
      <c r="BB343" s="20"/>
      <c r="BC343" s="23"/>
      <c r="BD343" s="217"/>
      <c r="BE343" s="23"/>
      <c r="BF343" s="20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20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9"/>
      <c r="P344" s="29"/>
      <c r="Q344" s="20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8"/>
      <c r="AM344" s="21"/>
      <c r="AN344" s="21"/>
      <c r="AO344" s="21"/>
      <c r="AP344" s="21"/>
      <c r="AQ344" s="21"/>
      <c r="AR344" s="21"/>
      <c r="AS344" s="21"/>
      <c r="AT344" s="218"/>
      <c r="AU344" s="21"/>
      <c r="AV344" s="218"/>
      <c r="AW344" s="21"/>
      <c r="AX344" s="21"/>
      <c r="AY344" s="21"/>
      <c r="AZ344" s="21"/>
      <c r="BA344" s="21"/>
      <c r="BB344" s="20"/>
      <c r="BC344" s="23"/>
      <c r="BD344" s="217"/>
      <c r="BE344" s="29"/>
      <c r="BF344" s="29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20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0"/>
      <c r="P345" s="20"/>
      <c r="Q345" s="29"/>
      <c r="R345" s="20"/>
      <c r="S345" s="20"/>
      <c r="T345" s="20"/>
      <c r="U345" s="20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8"/>
      <c r="AM345" s="21"/>
      <c r="AN345" s="21"/>
      <c r="AO345" s="21"/>
      <c r="AP345" s="21"/>
      <c r="AQ345" s="21"/>
      <c r="AR345" s="21"/>
      <c r="AS345" s="21"/>
      <c r="AT345" s="218"/>
      <c r="AU345" s="21"/>
      <c r="AV345" s="218"/>
      <c r="AW345" s="21"/>
      <c r="AX345" s="21"/>
      <c r="AY345" s="21"/>
      <c r="AZ345" s="21"/>
      <c r="BA345" s="21"/>
      <c r="BB345" s="20"/>
      <c r="BC345" s="23"/>
      <c r="BD345" s="217"/>
      <c r="BE345" s="20"/>
      <c r="BF345" s="20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20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8"/>
      <c r="AM346" s="21"/>
      <c r="AN346" s="21"/>
      <c r="AO346" s="21"/>
      <c r="AP346" s="21"/>
      <c r="AQ346" s="21"/>
      <c r="AR346" s="21"/>
      <c r="AS346" s="21"/>
      <c r="AT346" s="218"/>
      <c r="AU346" s="21"/>
      <c r="AV346" s="218"/>
      <c r="AW346" s="21"/>
      <c r="AX346" s="21"/>
      <c r="AY346" s="21"/>
      <c r="AZ346" s="21"/>
      <c r="BA346" s="21"/>
      <c r="BB346" s="20"/>
      <c r="BC346" s="23"/>
      <c r="BD346" s="217"/>
      <c r="BE346" s="23"/>
      <c r="BF346" s="20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409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9"/>
      <c r="P347" s="29"/>
      <c r="Q347" s="20"/>
      <c r="R347" s="29"/>
      <c r="S347" s="29"/>
      <c r="T347" s="29"/>
      <c r="U347" s="29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0"/>
      <c r="AI347" s="29"/>
      <c r="AJ347" s="29"/>
      <c r="AK347" s="21"/>
      <c r="AL347" s="217"/>
      <c r="AM347" s="29"/>
      <c r="AN347" s="29"/>
      <c r="AO347" s="21"/>
      <c r="AP347" s="21"/>
      <c r="AQ347" s="21"/>
      <c r="AR347" s="21"/>
      <c r="AS347" s="21"/>
      <c r="AT347" s="217"/>
      <c r="AU347" s="29"/>
      <c r="AV347" s="217"/>
      <c r="AW347" s="29"/>
      <c r="AX347" s="21"/>
      <c r="AY347" s="21"/>
      <c r="AZ347" s="21"/>
      <c r="BA347" s="21"/>
      <c r="BB347" s="20"/>
      <c r="BC347" s="23"/>
      <c r="BD347" s="217"/>
      <c r="BE347" s="29"/>
      <c r="BF347" s="29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44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9"/>
      <c r="P348" s="29"/>
      <c r="Q348" s="29"/>
      <c r="R348" s="29"/>
      <c r="S348" s="29"/>
      <c r="T348" s="29"/>
      <c r="U348" s="29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0"/>
      <c r="AI348" s="29"/>
      <c r="AJ348" s="29"/>
      <c r="AK348" s="21"/>
      <c r="AL348" s="217"/>
      <c r="AM348" s="29"/>
      <c r="AN348" s="29"/>
      <c r="AO348" s="21"/>
      <c r="AP348" s="21"/>
      <c r="AQ348" s="21"/>
      <c r="AR348" s="21"/>
      <c r="AS348" s="21"/>
      <c r="AT348" s="217"/>
      <c r="AU348" s="29"/>
      <c r="AV348" s="217"/>
      <c r="AW348" s="29"/>
      <c r="AX348" s="21"/>
      <c r="AY348" s="21"/>
      <c r="AZ348" s="21"/>
      <c r="BA348" s="21"/>
      <c r="BB348" s="20"/>
      <c r="BC348" s="23"/>
      <c r="BD348" s="217"/>
      <c r="BE348" s="29"/>
      <c r="BF348" s="29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44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9"/>
      <c r="P349" s="29"/>
      <c r="Q349" s="29"/>
      <c r="R349" s="29"/>
      <c r="S349" s="29"/>
      <c r="T349" s="29"/>
      <c r="U349" s="29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0"/>
      <c r="AI349" s="29"/>
      <c r="AJ349" s="29"/>
      <c r="AK349" s="21"/>
      <c r="AL349" s="217"/>
      <c r="AM349" s="29"/>
      <c r="AN349" s="29"/>
      <c r="AO349" s="21"/>
      <c r="AP349" s="21"/>
      <c r="AQ349" s="21"/>
      <c r="AR349" s="21"/>
      <c r="AS349" s="21"/>
      <c r="AT349" s="217"/>
      <c r="AU349" s="29"/>
      <c r="AV349" s="217"/>
      <c r="AW349" s="29"/>
      <c r="AX349" s="21"/>
      <c r="AY349" s="21"/>
      <c r="AZ349" s="21"/>
      <c r="BA349" s="21"/>
      <c r="BB349" s="20"/>
      <c r="BC349" s="23"/>
      <c r="BD349" s="217"/>
      <c r="BE349" s="29"/>
      <c r="BF349" s="29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44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9"/>
      <c r="P350" s="29"/>
      <c r="Q350" s="29"/>
      <c r="R350" s="29"/>
      <c r="S350" s="29"/>
      <c r="T350" s="29"/>
      <c r="U350" s="29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0"/>
      <c r="AI350" s="29"/>
      <c r="AJ350" s="29"/>
      <c r="AK350" s="21"/>
      <c r="AL350" s="217"/>
      <c r="AM350" s="29"/>
      <c r="AN350" s="29"/>
      <c r="AO350" s="21"/>
      <c r="AP350" s="21"/>
      <c r="AQ350" s="21"/>
      <c r="AR350" s="21"/>
      <c r="AS350" s="21"/>
      <c r="AT350" s="217"/>
      <c r="AU350" s="29"/>
      <c r="AV350" s="217"/>
      <c r="AW350" s="29"/>
      <c r="AX350" s="21"/>
      <c r="AY350" s="21"/>
      <c r="AZ350" s="21"/>
      <c r="BA350" s="21"/>
      <c r="BB350" s="20"/>
      <c r="BC350" s="23"/>
      <c r="BD350" s="217"/>
      <c r="BE350" s="29"/>
      <c r="BF350" s="29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44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9"/>
      <c r="P351" s="29"/>
      <c r="Q351" s="29"/>
      <c r="R351" s="29"/>
      <c r="S351" s="29"/>
      <c r="T351" s="29"/>
      <c r="U351" s="29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0"/>
      <c r="AI351" s="29"/>
      <c r="AJ351" s="29"/>
      <c r="AK351" s="21"/>
      <c r="AL351" s="217"/>
      <c r="AM351" s="29"/>
      <c r="AN351" s="29"/>
      <c r="AO351" s="21"/>
      <c r="AP351" s="21"/>
      <c r="AQ351" s="21"/>
      <c r="AR351" s="21"/>
      <c r="AS351" s="21"/>
      <c r="AT351" s="217"/>
      <c r="AU351" s="29"/>
      <c r="AV351" s="217"/>
      <c r="AW351" s="29"/>
      <c r="AX351" s="21"/>
      <c r="AY351" s="21"/>
      <c r="AZ351" s="21"/>
      <c r="BA351" s="21"/>
      <c r="BB351" s="20"/>
      <c r="BC351" s="23"/>
      <c r="BD351" s="217"/>
      <c r="BE351" s="29"/>
      <c r="BF351" s="29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44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9"/>
      <c r="P352" s="29"/>
      <c r="Q352" s="29"/>
      <c r="R352" s="29"/>
      <c r="S352" s="29"/>
      <c r="T352" s="29"/>
      <c r="U352" s="29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0"/>
      <c r="AI352" s="29"/>
      <c r="AJ352" s="29"/>
      <c r="AK352" s="21"/>
      <c r="AL352" s="217"/>
      <c r="AM352" s="29"/>
      <c r="AN352" s="29"/>
      <c r="AO352" s="21"/>
      <c r="AP352" s="21"/>
      <c r="AQ352" s="21"/>
      <c r="AR352" s="21"/>
      <c r="AS352" s="21"/>
      <c r="AT352" s="217"/>
      <c r="AU352" s="29"/>
      <c r="AV352" s="217"/>
      <c r="AW352" s="29"/>
      <c r="AX352" s="21"/>
      <c r="AY352" s="21"/>
      <c r="AZ352" s="21"/>
      <c r="BA352" s="21"/>
      <c r="BB352" s="20"/>
      <c r="BC352" s="23"/>
      <c r="BD352" s="217"/>
      <c r="BE352" s="29"/>
      <c r="BF352" s="29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409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9"/>
      <c r="P353" s="29"/>
      <c r="Q353" s="29"/>
      <c r="R353" s="29"/>
      <c r="S353" s="29"/>
      <c r="T353" s="29"/>
      <c r="U353" s="29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8"/>
      <c r="AM353" s="21"/>
      <c r="AN353" s="21"/>
      <c r="AO353" s="21"/>
      <c r="AP353" s="21"/>
      <c r="AQ353" s="21"/>
      <c r="AR353" s="21"/>
      <c r="AS353" s="21"/>
      <c r="AT353" s="218"/>
      <c r="AU353" s="21"/>
      <c r="AV353" s="218"/>
      <c r="AW353" s="21"/>
      <c r="AX353" s="21"/>
      <c r="AY353" s="21"/>
      <c r="AZ353" s="21"/>
      <c r="BA353" s="21"/>
      <c r="BB353" s="20"/>
      <c r="BC353" s="23"/>
      <c r="BD353" s="217"/>
      <c r="BE353" s="63"/>
      <c r="BF353" s="29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408.7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9"/>
      <c r="R354" s="20"/>
      <c r="S354" s="20"/>
      <c r="T354" s="20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8"/>
      <c r="AM354" s="21"/>
      <c r="AN354" s="21"/>
      <c r="AO354" s="21"/>
      <c r="AP354" s="21"/>
      <c r="AQ354" s="21"/>
      <c r="AR354" s="21"/>
      <c r="AS354" s="21"/>
      <c r="AT354" s="218"/>
      <c r="AU354" s="21"/>
      <c r="AV354" s="218"/>
      <c r="AW354" s="21"/>
      <c r="AX354" s="21"/>
      <c r="AY354" s="21"/>
      <c r="AZ354" s="21"/>
      <c r="BA354" s="21"/>
      <c r="BB354" s="20"/>
      <c r="BC354" s="23"/>
      <c r="BD354" s="217"/>
      <c r="BE354" s="20"/>
      <c r="BF354" s="20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46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8"/>
      <c r="AM355" s="21"/>
      <c r="AN355" s="21"/>
      <c r="AO355" s="21"/>
      <c r="AP355" s="21"/>
      <c r="AQ355" s="21"/>
      <c r="AR355" s="21"/>
      <c r="AS355" s="21"/>
      <c r="AT355" s="218"/>
      <c r="AU355" s="21"/>
      <c r="AV355" s="218"/>
      <c r="AW355" s="21"/>
      <c r="AX355" s="21"/>
      <c r="AY355" s="21"/>
      <c r="AZ355" s="21"/>
      <c r="BA355" s="21"/>
      <c r="BB355" s="20"/>
      <c r="BC355" s="23"/>
      <c r="BD355" s="217"/>
      <c r="BE355" s="63"/>
      <c r="BF355" s="29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408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8"/>
      <c r="AM356" s="21"/>
      <c r="AN356" s="21"/>
      <c r="AO356" s="21"/>
      <c r="AP356" s="21"/>
      <c r="AQ356" s="21"/>
      <c r="AR356" s="21"/>
      <c r="AS356" s="21"/>
      <c r="AT356" s="218"/>
      <c r="AU356" s="21"/>
      <c r="AV356" s="218"/>
      <c r="AW356" s="21"/>
      <c r="AX356" s="21"/>
      <c r="AY356" s="21"/>
      <c r="AZ356" s="21"/>
      <c r="BA356" s="21"/>
      <c r="BB356" s="20"/>
      <c r="BC356" s="23"/>
      <c r="BD356" s="217"/>
      <c r="BE356" s="20"/>
      <c r="BF356" s="20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56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8"/>
      <c r="AM357" s="21"/>
      <c r="AN357" s="21"/>
      <c r="AO357" s="21"/>
      <c r="AP357" s="21"/>
      <c r="AQ357" s="21"/>
      <c r="AR357" s="21"/>
      <c r="AS357" s="21"/>
      <c r="AT357" s="218"/>
      <c r="AU357" s="21"/>
      <c r="AV357" s="218"/>
      <c r="AW357" s="21"/>
      <c r="AX357" s="21"/>
      <c r="AY357" s="21"/>
      <c r="AZ357" s="21"/>
      <c r="BA357" s="21"/>
      <c r="BB357" s="20"/>
      <c r="BC357" s="23"/>
      <c r="BD357" s="217"/>
      <c r="BE357" s="63"/>
      <c r="BF357" s="29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32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9"/>
      <c r="P358" s="29"/>
      <c r="Q358" s="20"/>
      <c r="R358" s="29"/>
      <c r="S358" s="29"/>
      <c r="T358" s="29"/>
      <c r="U358" s="29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8"/>
      <c r="AM358" s="21"/>
      <c r="AN358" s="21"/>
      <c r="AO358" s="21"/>
      <c r="AP358" s="21"/>
      <c r="AQ358" s="21"/>
      <c r="AR358" s="21"/>
      <c r="AS358" s="21"/>
      <c r="AT358" s="218"/>
      <c r="AU358" s="21"/>
      <c r="AV358" s="218"/>
      <c r="AW358" s="21"/>
      <c r="AX358" s="21"/>
      <c r="AY358" s="21"/>
      <c r="AZ358" s="21"/>
      <c r="BA358" s="21"/>
      <c r="BB358" s="20"/>
      <c r="BC358" s="23"/>
      <c r="BD358" s="217"/>
      <c r="BE358" s="29"/>
      <c r="BF358" s="29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32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9"/>
      <c r="P359" s="29"/>
      <c r="Q359" s="29"/>
      <c r="R359" s="29"/>
      <c r="S359" s="29"/>
      <c r="T359" s="29"/>
      <c r="U359" s="29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8"/>
      <c r="AM359" s="21"/>
      <c r="AN359" s="21"/>
      <c r="AO359" s="21"/>
      <c r="AP359" s="21"/>
      <c r="AQ359" s="21"/>
      <c r="AR359" s="21"/>
      <c r="AS359" s="21"/>
      <c r="AT359" s="218"/>
      <c r="AU359" s="21"/>
      <c r="AV359" s="218"/>
      <c r="AW359" s="21"/>
      <c r="AX359" s="21"/>
      <c r="AY359" s="21"/>
      <c r="AZ359" s="21"/>
      <c r="BA359" s="21"/>
      <c r="BB359" s="20"/>
      <c r="BC359" s="23"/>
      <c r="BD359" s="217"/>
      <c r="BE359" s="63"/>
      <c r="BF359" s="29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46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9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8"/>
      <c r="AM360" s="21"/>
      <c r="AN360" s="21"/>
      <c r="AO360" s="21"/>
      <c r="AP360" s="21"/>
      <c r="AQ360" s="21"/>
      <c r="AR360" s="21"/>
      <c r="AS360" s="21"/>
      <c r="AT360" s="218"/>
      <c r="AU360" s="21"/>
      <c r="AV360" s="218"/>
      <c r="AW360" s="21"/>
      <c r="AX360" s="21"/>
      <c r="AY360" s="21"/>
      <c r="AZ360" s="21"/>
      <c r="BA360" s="21"/>
      <c r="BB360" s="20"/>
      <c r="BC360" s="23"/>
      <c r="BD360" s="217"/>
      <c r="BE360" s="23"/>
      <c r="BF360" s="23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84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8"/>
      <c r="AM361" s="21"/>
      <c r="AN361" s="21"/>
      <c r="AO361" s="21"/>
      <c r="AP361" s="21"/>
      <c r="AQ361" s="21"/>
      <c r="AR361" s="21"/>
      <c r="AS361" s="21"/>
      <c r="AT361" s="218"/>
      <c r="AU361" s="21"/>
      <c r="AV361" s="218"/>
      <c r="AW361" s="21"/>
      <c r="AX361" s="21"/>
      <c r="AY361" s="21"/>
      <c r="AZ361" s="21"/>
      <c r="BA361" s="21"/>
      <c r="BB361" s="20"/>
      <c r="BC361" s="23"/>
      <c r="BD361" s="183"/>
      <c r="BE361" s="184"/>
      <c r="BF361" s="29"/>
      <c r="BG361" s="21"/>
      <c r="BH361" s="21"/>
      <c r="BI361" s="21"/>
      <c r="BJ361" s="21"/>
      <c r="BK361" s="21"/>
      <c r="BL361" s="21"/>
      <c r="BM361" s="21"/>
      <c r="BN361" s="192"/>
      <c r="BO361" s="24"/>
      <c r="BP361" s="21"/>
      <c r="BQ361" s="21"/>
      <c r="BR361" s="23"/>
      <c r="BS361" s="23"/>
      <c r="BT361" s="24"/>
      <c r="BU361" s="25"/>
    </row>
    <row r="362" spans="1:73" s="22" customFormat="1" ht="184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17"/>
      <c r="O362" s="28"/>
      <c r="P362" s="18"/>
      <c r="Q362" s="23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8"/>
      <c r="AM362" s="21"/>
      <c r="AN362" s="21"/>
      <c r="AO362" s="21"/>
      <c r="AP362" s="21"/>
      <c r="AQ362" s="21"/>
      <c r="AR362" s="21"/>
      <c r="AS362" s="21"/>
      <c r="AT362" s="218"/>
      <c r="AU362" s="21"/>
      <c r="AV362" s="218"/>
      <c r="AW362" s="21"/>
      <c r="AX362" s="21"/>
      <c r="AY362" s="21"/>
      <c r="AZ362" s="21"/>
      <c r="BA362" s="21"/>
      <c r="BB362" s="20"/>
      <c r="BC362" s="23"/>
      <c r="BD362" s="183"/>
      <c r="BE362" s="184"/>
      <c r="BF362" s="29"/>
      <c r="BG362" s="21"/>
      <c r="BH362" s="21"/>
      <c r="BI362" s="21"/>
      <c r="BJ362" s="21"/>
      <c r="BK362" s="21"/>
      <c r="BL362" s="21"/>
      <c r="BM362" s="21"/>
      <c r="BN362" s="192"/>
      <c r="BO362" s="24"/>
      <c r="BP362" s="21"/>
      <c r="BQ362" s="21"/>
      <c r="BR362" s="23"/>
      <c r="BS362" s="23"/>
      <c r="BT362" s="24"/>
      <c r="BU362" s="25"/>
    </row>
    <row r="363" spans="1:73" s="22" customFormat="1" ht="184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8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8"/>
      <c r="AM363" s="21"/>
      <c r="AN363" s="21"/>
      <c r="AO363" s="21"/>
      <c r="AP363" s="21"/>
      <c r="AQ363" s="21"/>
      <c r="AR363" s="21"/>
      <c r="AS363" s="21"/>
      <c r="AT363" s="218"/>
      <c r="AU363" s="21"/>
      <c r="AV363" s="218"/>
      <c r="AW363" s="21"/>
      <c r="AX363" s="21"/>
      <c r="AY363" s="21"/>
      <c r="AZ363" s="21"/>
      <c r="BA363" s="21"/>
      <c r="BB363" s="20"/>
      <c r="BC363" s="23"/>
      <c r="BD363" s="217"/>
      <c r="BE363" s="20"/>
      <c r="BF363" s="20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84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8"/>
      <c r="AM364" s="21"/>
      <c r="AN364" s="21"/>
      <c r="AO364" s="21"/>
      <c r="AP364" s="21"/>
      <c r="AQ364" s="21"/>
      <c r="AR364" s="21"/>
      <c r="AS364" s="21"/>
      <c r="AT364" s="218"/>
      <c r="AU364" s="21"/>
      <c r="AV364" s="218"/>
      <c r="AW364" s="21"/>
      <c r="AX364" s="21"/>
      <c r="AY364" s="21"/>
      <c r="AZ364" s="21"/>
      <c r="BA364" s="21"/>
      <c r="BB364" s="20"/>
      <c r="BC364" s="23"/>
      <c r="BD364" s="183"/>
      <c r="BE364" s="184"/>
      <c r="BF364" s="20"/>
      <c r="BG364" s="21"/>
      <c r="BH364" s="21"/>
      <c r="BI364" s="21"/>
      <c r="BJ364" s="21"/>
      <c r="BK364" s="21"/>
      <c r="BL364" s="21"/>
      <c r="BM364" s="21"/>
      <c r="BN364" s="192"/>
      <c r="BO364" s="24"/>
      <c r="BP364" s="21"/>
      <c r="BQ364" s="21"/>
      <c r="BR364" s="23"/>
      <c r="BS364" s="23"/>
      <c r="BT364" s="24"/>
      <c r="BU364" s="25"/>
    </row>
    <row r="365" spans="1:73" s="22" customFormat="1" ht="189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63"/>
      <c r="P365" s="63"/>
      <c r="Q365" s="20"/>
      <c r="R365" s="63"/>
      <c r="S365" s="63"/>
      <c r="T365" s="63"/>
      <c r="U365" s="6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8"/>
      <c r="AM365" s="21"/>
      <c r="AN365" s="21"/>
      <c r="AO365" s="21"/>
      <c r="AP365" s="21"/>
      <c r="AQ365" s="21"/>
      <c r="AR365" s="21"/>
      <c r="AS365" s="21"/>
      <c r="AT365" s="218"/>
      <c r="AU365" s="21"/>
      <c r="AV365" s="218"/>
      <c r="AW365" s="21"/>
      <c r="AX365" s="21"/>
      <c r="AY365" s="21"/>
      <c r="AZ365" s="21"/>
      <c r="BA365" s="21"/>
      <c r="BB365" s="20"/>
      <c r="BC365" s="23"/>
      <c r="BD365" s="183"/>
      <c r="BE365" s="184"/>
      <c r="BF365" s="20"/>
      <c r="BG365" s="21"/>
      <c r="BH365" s="21"/>
      <c r="BI365" s="21"/>
      <c r="BJ365" s="21"/>
      <c r="BK365" s="21"/>
      <c r="BL365" s="21"/>
      <c r="BM365" s="21"/>
      <c r="BN365" s="192"/>
      <c r="BO365" s="24"/>
      <c r="BP365" s="21"/>
      <c r="BQ365" s="21"/>
      <c r="BR365" s="23"/>
      <c r="BS365" s="23"/>
      <c r="BT365" s="24"/>
      <c r="BU365" s="25"/>
    </row>
    <row r="366" spans="1:73" s="22" customFormat="1" ht="184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0"/>
      <c r="P366" s="20"/>
      <c r="Q366" s="63"/>
      <c r="R366" s="20"/>
      <c r="S366" s="20"/>
      <c r="T366" s="20"/>
      <c r="U366" s="20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8"/>
      <c r="AM366" s="21"/>
      <c r="AN366" s="21"/>
      <c r="AO366" s="21"/>
      <c r="AP366" s="21"/>
      <c r="AQ366" s="21"/>
      <c r="AR366" s="21"/>
      <c r="AS366" s="21"/>
      <c r="AT366" s="218"/>
      <c r="AU366" s="21"/>
      <c r="AV366" s="218"/>
      <c r="AW366" s="21"/>
      <c r="AX366" s="21"/>
      <c r="AY366" s="21"/>
      <c r="AZ366" s="21"/>
      <c r="BA366" s="21"/>
      <c r="BB366" s="20"/>
      <c r="BC366" s="23"/>
      <c r="BD366" s="217"/>
      <c r="BE366" s="20"/>
      <c r="BF366" s="20"/>
      <c r="BG366" s="21"/>
      <c r="BH366" s="21"/>
      <c r="BI366" s="21"/>
      <c r="BJ366" s="20"/>
      <c r="BK366" s="23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84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8"/>
      <c r="AM367" s="21"/>
      <c r="AN367" s="21"/>
      <c r="AO367" s="21"/>
      <c r="AP367" s="21"/>
      <c r="AQ367" s="21"/>
      <c r="AR367" s="21"/>
      <c r="AS367" s="21"/>
      <c r="AT367" s="218"/>
      <c r="AU367" s="21"/>
      <c r="AV367" s="218"/>
      <c r="AW367" s="21"/>
      <c r="AX367" s="21"/>
      <c r="AY367" s="21"/>
      <c r="AZ367" s="21"/>
      <c r="BA367" s="21"/>
      <c r="BB367" s="20"/>
      <c r="BC367" s="23"/>
      <c r="BD367" s="185"/>
      <c r="BE367" s="184"/>
      <c r="BF367" s="20"/>
      <c r="BG367" s="21"/>
      <c r="BH367" s="21"/>
      <c r="BI367" s="21"/>
      <c r="BJ367" s="20"/>
      <c r="BK367" s="23"/>
      <c r="BL367" s="23"/>
      <c r="BM367" s="21"/>
      <c r="BN367" s="192"/>
      <c r="BO367" s="24"/>
      <c r="BP367" s="21"/>
      <c r="BQ367" s="21"/>
      <c r="BR367" s="23"/>
      <c r="BS367" s="23"/>
      <c r="BT367" s="24"/>
      <c r="BU367" s="25"/>
    </row>
    <row r="368" spans="1:73" s="22" customFormat="1" ht="184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9"/>
      <c r="P368" s="29"/>
      <c r="Q368" s="20"/>
      <c r="R368" s="29"/>
      <c r="S368" s="29"/>
      <c r="T368" s="29"/>
      <c r="U368" s="29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8"/>
      <c r="AM368" s="21"/>
      <c r="AN368" s="21"/>
      <c r="AO368" s="21"/>
      <c r="AP368" s="21"/>
      <c r="AQ368" s="21"/>
      <c r="AR368" s="21"/>
      <c r="AS368" s="21"/>
      <c r="AT368" s="218"/>
      <c r="AU368" s="21"/>
      <c r="AV368" s="218"/>
      <c r="AW368" s="21"/>
      <c r="AX368" s="21"/>
      <c r="AY368" s="21"/>
      <c r="AZ368" s="21"/>
      <c r="BA368" s="21"/>
      <c r="BB368" s="20"/>
      <c r="BC368" s="23"/>
      <c r="BD368" s="217"/>
      <c r="BE368" s="29"/>
      <c r="BF368" s="29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84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9"/>
      <c r="P369" s="29"/>
      <c r="Q369" s="29"/>
      <c r="R369" s="29"/>
      <c r="S369" s="29"/>
      <c r="T369" s="29"/>
      <c r="U369" s="29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8"/>
      <c r="AM369" s="21"/>
      <c r="AN369" s="21"/>
      <c r="AO369" s="21"/>
      <c r="AP369" s="21"/>
      <c r="AQ369" s="21"/>
      <c r="AR369" s="21"/>
      <c r="AS369" s="21"/>
      <c r="AT369" s="218"/>
      <c r="AU369" s="21"/>
      <c r="AV369" s="218"/>
      <c r="AW369" s="21"/>
      <c r="AX369" s="21"/>
      <c r="AY369" s="21"/>
      <c r="AZ369" s="21"/>
      <c r="BA369" s="21"/>
      <c r="BB369" s="20"/>
      <c r="BC369" s="23"/>
      <c r="BD369" s="217"/>
      <c r="BE369" s="23"/>
      <c r="BF369" s="20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84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9"/>
      <c r="P370" s="29"/>
      <c r="Q370" s="29"/>
      <c r="R370" s="29"/>
      <c r="S370" s="29"/>
      <c r="T370" s="29"/>
      <c r="U370" s="29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8"/>
      <c r="AM370" s="21"/>
      <c r="AN370" s="21"/>
      <c r="AO370" s="21"/>
      <c r="AP370" s="21"/>
      <c r="AQ370" s="21"/>
      <c r="AR370" s="21"/>
      <c r="AS370" s="21"/>
      <c r="AT370" s="218"/>
      <c r="AU370" s="21"/>
      <c r="AV370" s="218"/>
      <c r="AW370" s="21"/>
      <c r="AX370" s="21"/>
      <c r="AY370" s="21"/>
      <c r="AZ370" s="21"/>
      <c r="BA370" s="21"/>
      <c r="BB370" s="20"/>
      <c r="BC370" s="23"/>
      <c r="BD370" s="217"/>
      <c r="BE370" s="29"/>
      <c r="BF370" s="29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84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9"/>
      <c r="P371" s="29"/>
      <c r="Q371" s="29"/>
      <c r="R371" s="29"/>
      <c r="S371" s="29"/>
      <c r="T371" s="29"/>
      <c r="U371" s="29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8"/>
      <c r="AM371" s="21"/>
      <c r="AN371" s="21"/>
      <c r="AO371" s="21"/>
      <c r="AP371" s="21"/>
      <c r="AQ371" s="21"/>
      <c r="AR371" s="21"/>
      <c r="AS371" s="21"/>
      <c r="AT371" s="218"/>
      <c r="AU371" s="21"/>
      <c r="AV371" s="218"/>
      <c r="AW371" s="21"/>
      <c r="AX371" s="21"/>
      <c r="AY371" s="21"/>
      <c r="AZ371" s="21"/>
      <c r="BA371" s="21"/>
      <c r="BB371" s="20"/>
      <c r="BC371" s="23"/>
      <c r="BD371" s="217"/>
      <c r="BE371" s="23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12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9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17"/>
      <c r="BE372" s="23"/>
      <c r="BF372" s="23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409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17"/>
      <c r="BE373" s="23"/>
      <c r="BF373" s="23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86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17"/>
      <c r="O374" s="28"/>
      <c r="P374" s="18"/>
      <c r="Q374" s="23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18"/>
      <c r="BE374" s="21"/>
      <c r="BF374" s="21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22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8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17"/>
      <c r="BE375" s="23"/>
      <c r="BF375" s="23"/>
      <c r="BG375" s="21"/>
      <c r="BH375" s="21"/>
      <c r="BI375" s="21"/>
      <c r="BJ375" s="21"/>
      <c r="BK375" s="21"/>
      <c r="BL375" s="20"/>
      <c r="BM375" s="23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22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0"/>
      <c r="P376" s="20"/>
      <c r="Q376" s="20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18"/>
      <c r="BE376" s="21"/>
      <c r="BF376" s="21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22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0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18"/>
      <c r="BE377" s="21"/>
      <c r="BF377" s="21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57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17"/>
      <c r="BE378" s="23"/>
      <c r="BF378" s="23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82.2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17"/>
      <c r="O379" s="28"/>
      <c r="P379" s="18"/>
      <c r="Q379" s="23"/>
      <c r="R379" s="28"/>
      <c r="S379" s="28"/>
      <c r="T379" s="28"/>
      <c r="U379" s="28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18"/>
      <c r="BE379" s="21"/>
      <c r="BF379" s="21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29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9"/>
      <c r="P380" s="29"/>
      <c r="Q380" s="28"/>
      <c r="R380" s="29"/>
      <c r="S380" s="29"/>
      <c r="T380" s="29"/>
      <c r="U380" s="29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18"/>
      <c r="BE380" s="21"/>
      <c r="BF380" s="21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409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9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0"/>
      <c r="AI381" s="23"/>
      <c r="AJ381" s="23"/>
      <c r="AK381" s="23"/>
      <c r="AL381" s="217"/>
      <c r="AM381" s="23"/>
      <c r="AN381" s="23"/>
      <c r="AO381" s="21"/>
      <c r="AP381" s="21"/>
      <c r="AQ381" s="21"/>
      <c r="AR381" s="21"/>
      <c r="AS381" s="21"/>
      <c r="AT381" s="217"/>
      <c r="AU381" s="23"/>
      <c r="AV381" s="217"/>
      <c r="AW381" s="23"/>
      <c r="AX381" s="21"/>
      <c r="AY381" s="21"/>
      <c r="AZ381" s="21"/>
      <c r="BA381" s="21"/>
      <c r="BB381" s="20"/>
      <c r="BC381" s="23"/>
      <c r="BD381" s="217"/>
      <c r="BE381" s="23"/>
      <c r="BF381" s="23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41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8"/>
      <c r="P382" s="18"/>
      <c r="Q382" s="23"/>
      <c r="R382" s="28"/>
      <c r="S382" s="28"/>
      <c r="T382" s="28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0"/>
      <c r="AK382" s="23"/>
      <c r="AL382" s="23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0"/>
      <c r="BC382" s="23"/>
      <c r="BD382" s="217"/>
      <c r="BE382" s="23"/>
      <c r="BF382" s="2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41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17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0"/>
      <c r="AK383" s="23"/>
      <c r="AL383" s="23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0"/>
      <c r="BC383" s="23"/>
      <c r="BD383" s="217"/>
      <c r="BE383" s="23"/>
      <c r="BF383" s="23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41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17"/>
      <c r="O384" s="23"/>
      <c r="P384" s="23"/>
      <c r="Q384" s="28"/>
      <c r="R384" s="23"/>
      <c r="S384" s="23"/>
      <c r="T384" s="23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0"/>
      <c r="AK384" s="23"/>
      <c r="AL384" s="23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0"/>
      <c r="BC384" s="23"/>
      <c r="BD384" s="217"/>
      <c r="BE384" s="23"/>
      <c r="BF384" s="23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41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17"/>
      <c r="O385" s="28"/>
      <c r="P385" s="18"/>
      <c r="Q385" s="23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0"/>
      <c r="AK385" s="23"/>
      <c r="AL385" s="23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0"/>
      <c r="BC385" s="23"/>
      <c r="BD385" s="217"/>
      <c r="BE385" s="23"/>
      <c r="BF385" s="23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41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17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0"/>
      <c r="AK386" s="23"/>
      <c r="AL386" s="23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0"/>
      <c r="BC386" s="23"/>
      <c r="BD386" s="217"/>
      <c r="BE386" s="23"/>
      <c r="BF386" s="23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01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8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17"/>
      <c r="BE387" s="23"/>
      <c r="BF387" s="23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01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17"/>
      <c r="O388" s="28"/>
      <c r="P388" s="18"/>
      <c r="Q388" s="23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18"/>
      <c r="BE388" s="21"/>
      <c r="BF388" s="21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01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8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17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01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17"/>
      <c r="O390" s="28"/>
      <c r="P390" s="18"/>
      <c r="Q390" s="23"/>
      <c r="R390" s="28"/>
      <c r="S390" s="28"/>
      <c r="T390" s="28"/>
      <c r="U390" s="28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18"/>
      <c r="BE390" s="21"/>
      <c r="BF390" s="21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409.6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8"/>
      <c r="R391" s="20"/>
      <c r="S391" s="20"/>
      <c r="T391" s="20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18"/>
      <c r="BE391" s="21"/>
      <c r="BF391" s="21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01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0"/>
      <c r="R392" s="20"/>
      <c r="S392" s="20"/>
      <c r="T392" s="20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8"/>
      <c r="BE392" s="21"/>
      <c r="BF392" s="21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01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0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0"/>
      <c r="AK393" s="23"/>
      <c r="AL393" s="23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0"/>
      <c r="BC393" s="23"/>
      <c r="BD393" s="217"/>
      <c r="BE393" s="23"/>
      <c r="BF393" s="23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01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0"/>
      <c r="Q394" s="23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18"/>
      <c r="BE394" s="21"/>
      <c r="BF394" s="21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01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8"/>
      <c r="R395" s="20"/>
      <c r="S395" s="20"/>
      <c r="T395" s="20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8"/>
      <c r="BE395" s="21"/>
      <c r="BF395" s="21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01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17"/>
      <c r="O396" s="28"/>
      <c r="P396" s="18"/>
      <c r="Q396" s="20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8"/>
      <c r="BE396" s="21"/>
      <c r="BF396" s="21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59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8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7"/>
      <c r="BE397" s="29"/>
      <c r="BF397" s="29"/>
      <c r="BG397" s="21"/>
      <c r="BH397" s="21"/>
      <c r="BI397" s="21"/>
      <c r="BJ397" s="20"/>
      <c r="BK397" s="63"/>
      <c r="BL397" s="29"/>
      <c r="BM397" s="21"/>
      <c r="BN397" s="192"/>
      <c r="BO397" s="24"/>
      <c r="BP397" s="21"/>
      <c r="BQ397" s="21"/>
      <c r="BR397" s="23"/>
      <c r="BS397" s="23"/>
      <c r="BT397" s="24"/>
      <c r="BU397" s="25"/>
    </row>
    <row r="398" spans="1:73" s="22" customFormat="1" ht="244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0"/>
      <c r="P398" s="20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7"/>
      <c r="BE398" s="186"/>
      <c r="BF398" s="29"/>
      <c r="BG398" s="21"/>
      <c r="BH398" s="21"/>
      <c r="BI398" s="21"/>
      <c r="BJ398" s="20"/>
      <c r="BK398" s="63"/>
      <c r="BL398" s="29"/>
      <c r="BM398" s="21"/>
      <c r="BN398" s="192"/>
      <c r="BO398" s="24"/>
      <c r="BP398" s="21"/>
      <c r="BQ398" s="21"/>
      <c r="BR398" s="23"/>
      <c r="BS398" s="23"/>
      <c r="BT398" s="24"/>
      <c r="BU398" s="25"/>
    </row>
    <row r="399" spans="1:73" s="22" customFormat="1" ht="219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63"/>
      <c r="P399" s="63"/>
      <c r="Q399" s="29"/>
      <c r="R399" s="63"/>
      <c r="S399" s="63"/>
      <c r="T399" s="63"/>
      <c r="U399" s="6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85"/>
      <c r="BE399" s="187"/>
      <c r="BF399" s="188"/>
      <c r="BG399" s="21"/>
      <c r="BH399" s="21"/>
      <c r="BI399" s="21"/>
      <c r="BJ399" s="21"/>
      <c r="BK399" s="21"/>
      <c r="BL399" s="21"/>
      <c r="BM399" s="21"/>
      <c r="BN399" s="192"/>
      <c r="BO399" s="24"/>
      <c r="BP399" s="21"/>
      <c r="BQ399" s="21"/>
      <c r="BR399" s="23"/>
      <c r="BS399" s="23"/>
      <c r="BT399" s="24"/>
      <c r="BU399" s="25"/>
    </row>
    <row r="400" spans="1:73" s="22" customFormat="1" ht="219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63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7"/>
      <c r="BE400" s="29"/>
      <c r="BF400" s="29"/>
      <c r="BG400" s="21"/>
      <c r="BH400" s="21"/>
      <c r="BI400" s="21"/>
      <c r="BJ400" s="21"/>
      <c r="BK400" s="21"/>
      <c r="BL400" s="21"/>
      <c r="BM400" s="21"/>
      <c r="BN400" s="192"/>
      <c r="BO400" s="24"/>
      <c r="BP400" s="21"/>
      <c r="BQ400" s="21"/>
      <c r="BR400" s="23"/>
      <c r="BS400" s="23"/>
      <c r="BT400" s="24"/>
      <c r="BU400" s="25"/>
    </row>
    <row r="401" spans="1:75" s="22" customFormat="1" ht="219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185"/>
      <c r="BE401" s="187"/>
      <c r="BF401" s="188"/>
      <c r="BG401" s="21"/>
      <c r="BH401" s="21"/>
      <c r="BI401" s="21"/>
      <c r="BJ401" s="21"/>
      <c r="BK401" s="21"/>
      <c r="BL401" s="21"/>
      <c r="BM401" s="21"/>
      <c r="BN401" s="192"/>
      <c r="BO401" s="24"/>
      <c r="BP401" s="21"/>
      <c r="BQ401" s="21"/>
      <c r="BR401" s="23"/>
      <c r="BS401" s="23"/>
      <c r="BT401" s="24"/>
      <c r="BU401" s="25"/>
    </row>
    <row r="402" spans="1:75" s="22" customFormat="1" ht="409.6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9"/>
      <c r="P402" s="29"/>
      <c r="Q402" s="29"/>
      <c r="R402" s="29"/>
      <c r="S402" s="29"/>
      <c r="T402" s="29"/>
      <c r="U402" s="29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7"/>
      <c r="BE402" s="29"/>
      <c r="BF402" s="20"/>
      <c r="BG402" s="21"/>
      <c r="BH402" s="21"/>
      <c r="BI402" s="21"/>
      <c r="BJ402" s="21"/>
      <c r="BK402" s="21"/>
      <c r="BL402" s="21"/>
      <c r="BM402" s="21"/>
      <c r="BN402" s="192"/>
      <c r="BO402" s="24"/>
      <c r="BP402" s="21"/>
      <c r="BQ402" s="21"/>
      <c r="BR402" s="23"/>
      <c r="BS402" s="23"/>
      <c r="BT402" s="24"/>
      <c r="BU402" s="25"/>
    </row>
    <row r="403" spans="1:75" s="22" customFormat="1" ht="409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9"/>
      <c r="P403" s="29"/>
      <c r="Q403" s="29"/>
      <c r="R403" s="29"/>
      <c r="S403" s="29"/>
      <c r="T403" s="29"/>
      <c r="U403" s="29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0"/>
      <c r="AI403" s="29"/>
      <c r="AJ403" s="29"/>
      <c r="AK403" s="21"/>
      <c r="AL403" s="217"/>
      <c r="AM403" s="29"/>
      <c r="AN403" s="29"/>
      <c r="AO403" s="21"/>
      <c r="AP403" s="21"/>
      <c r="AQ403" s="21"/>
      <c r="AR403" s="21"/>
      <c r="AS403" s="21"/>
      <c r="AT403" s="217"/>
      <c r="AU403" s="29"/>
      <c r="AV403" s="217"/>
      <c r="AW403" s="29"/>
      <c r="AX403" s="21"/>
      <c r="AY403" s="21"/>
      <c r="AZ403" s="21"/>
      <c r="BA403" s="21"/>
      <c r="BB403" s="21"/>
      <c r="BC403" s="21"/>
      <c r="BD403" s="217"/>
      <c r="BE403" s="29"/>
      <c r="BF403" s="29"/>
      <c r="BG403" s="21"/>
      <c r="BH403" s="21"/>
      <c r="BI403" s="21"/>
      <c r="BJ403" s="21"/>
      <c r="BK403" s="21"/>
      <c r="BL403" s="21"/>
      <c r="BM403" s="21"/>
      <c r="BN403" s="192"/>
      <c r="BO403" s="24"/>
      <c r="BP403" s="21"/>
      <c r="BQ403" s="21"/>
      <c r="BR403" s="23"/>
      <c r="BS403" s="23"/>
      <c r="BT403" s="24"/>
      <c r="BU403" s="25"/>
    </row>
    <row r="404" spans="1:75" s="22" customFormat="1" ht="137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185"/>
      <c r="BE404" s="187"/>
      <c r="BF404" s="188"/>
      <c r="BG404" s="21"/>
      <c r="BH404" s="21"/>
      <c r="BI404" s="21"/>
      <c r="BJ404" s="21"/>
      <c r="BK404" s="21"/>
      <c r="BL404" s="21"/>
      <c r="BM404" s="21"/>
      <c r="BN404" s="192"/>
      <c r="BO404" s="24"/>
      <c r="BP404" s="21"/>
      <c r="BQ404" s="21"/>
      <c r="BR404" s="23"/>
      <c r="BS404" s="23"/>
      <c r="BT404" s="24"/>
      <c r="BU404" s="25"/>
    </row>
    <row r="405" spans="1:75" s="22" customFormat="1" ht="137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85"/>
      <c r="BE405" s="187"/>
      <c r="BF405" s="188"/>
      <c r="BG405" s="21"/>
      <c r="BH405" s="21"/>
      <c r="BI405" s="21"/>
      <c r="BJ405" s="21"/>
      <c r="BK405" s="21"/>
      <c r="BL405" s="21"/>
      <c r="BM405" s="21"/>
      <c r="BN405" s="192"/>
      <c r="BO405" s="24"/>
      <c r="BP405" s="21"/>
      <c r="BQ405" s="21"/>
      <c r="BR405" s="23"/>
      <c r="BS405" s="23"/>
      <c r="BT405" s="24"/>
      <c r="BU405" s="25"/>
    </row>
    <row r="406" spans="1:75" s="22" customFormat="1" ht="137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185"/>
      <c r="BE406" s="187"/>
      <c r="BF406" s="188"/>
      <c r="BG406" s="21"/>
      <c r="BH406" s="21"/>
      <c r="BI406" s="21"/>
      <c r="BJ406" s="21"/>
      <c r="BK406" s="21"/>
      <c r="BL406" s="21"/>
      <c r="BM406" s="21"/>
      <c r="BN406" s="192"/>
      <c r="BO406" s="24"/>
      <c r="BP406" s="21"/>
      <c r="BQ406" s="21"/>
      <c r="BR406" s="23"/>
      <c r="BS406" s="23"/>
      <c r="BT406" s="24"/>
      <c r="BU406" s="25"/>
    </row>
    <row r="407" spans="1:75" s="22" customFormat="1" ht="137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85"/>
      <c r="BE407" s="187"/>
      <c r="BF407" s="188"/>
      <c r="BG407" s="21"/>
      <c r="BH407" s="21"/>
      <c r="BI407" s="21"/>
      <c r="BJ407" s="21"/>
      <c r="BK407" s="21"/>
      <c r="BL407" s="21"/>
      <c r="BM407" s="21"/>
      <c r="BN407" s="192"/>
      <c r="BO407" s="24"/>
      <c r="BP407" s="21"/>
      <c r="BQ407" s="21"/>
      <c r="BR407" s="23"/>
      <c r="BS407" s="23"/>
      <c r="BT407" s="24"/>
      <c r="BU407" s="25"/>
    </row>
    <row r="408" spans="1:75" s="22" customFormat="1" ht="137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9"/>
      <c r="P408" s="29"/>
      <c r="Q408" s="29"/>
      <c r="R408" s="29"/>
      <c r="S408" s="29"/>
      <c r="T408" s="29"/>
      <c r="U408" s="29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85"/>
      <c r="BE408" s="187"/>
      <c r="BF408" s="188"/>
      <c r="BG408" s="21"/>
      <c r="BH408" s="21"/>
      <c r="BI408" s="21"/>
      <c r="BJ408" s="21"/>
      <c r="BK408" s="21"/>
      <c r="BL408" s="21"/>
      <c r="BM408" s="21"/>
      <c r="BN408" s="192"/>
      <c r="BO408" s="24"/>
      <c r="BP408" s="21"/>
      <c r="BQ408" s="21"/>
      <c r="BR408" s="23"/>
      <c r="BS408" s="23"/>
      <c r="BT408" s="24"/>
      <c r="BU408" s="25"/>
    </row>
    <row r="409" spans="1:75" s="22" customFormat="1" ht="291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0"/>
      <c r="BC409" s="21"/>
      <c r="BD409" s="217"/>
      <c r="BE409" s="29"/>
      <c r="BF409" s="20"/>
      <c r="BG409" s="23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5" s="22" customFormat="1" ht="291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0"/>
      <c r="BC410" s="21"/>
      <c r="BD410" s="217"/>
      <c r="BE410" s="181"/>
      <c r="BF410" s="20"/>
      <c r="BG410" s="23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5" s="22" customFormat="1" ht="197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3"/>
      <c r="Q411" s="29"/>
      <c r="R411" s="23"/>
      <c r="S411" s="23"/>
      <c r="T411" s="23"/>
      <c r="U411" s="20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7"/>
      <c r="BE411" s="20"/>
      <c r="BF411" s="20"/>
      <c r="BG411" s="21"/>
      <c r="BH411" s="21"/>
      <c r="BI411" s="21"/>
      <c r="BJ411" s="21"/>
      <c r="BK411" s="21"/>
      <c r="BL411" s="21"/>
      <c r="BM411" s="21"/>
      <c r="BN411" s="192"/>
      <c r="BO411" s="24"/>
      <c r="BP411" s="21"/>
      <c r="BQ411" s="21"/>
      <c r="BR411" s="23"/>
      <c r="BS411" s="23"/>
      <c r="BT411" s="24"/>
      <c r="BU411" s="25"/>
    </row>
    <row r="412" spans="1:75" s="22" customFormat="1" ht="197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3"/>
      <c r="Q412" s="23"/>
      <c r="R412" s="23"/>
      <c r="S412" s="23"/>
      <c r="T412" s="23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183"/>
      <c r="BE412" s="188"/>
      <c r="BF412" s="188"/>
      <c r="BG412" s="21"/>
      <c r="BH412" s="21"/>
      <c r="BI412" s="21"/>
      <c r="BJ412" s="21"/>
      <c r="BK412" s="21"/>
      <c r="BL412" s="21"/>
      <c r="BM412" s="21"/>
      <c r="BN412" s="192"/>
      <c r="BO412" s="24"/>
      <c r="BP412" s="21"/>
      <c r="BQ412" s="21"/>
      <c r="BR412" s="23"/>
      <c r="BS412" s="23"/>
      <c r="BT412" s="24"/>
      <c r="BU412" s="25"/>
    </row>
    <row r="413" spans="1:75" s="22" customFormat="1" ht="279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189"/>
      <c r="P413" s="189"/>
      <c r="Q413" s="23"/>
      <c r="R413" s="189"/>
      <c r="S413" s="189"/>
      <c r="T413" s="189"/>
      <c r="U413" s="18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7"/>
      <c r="BE413" s="63"/>
      <c r="BF413" s="63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5" s="22" customFormat="1" ht="171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3"/>
      <c r="Q414" s="189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7"/>
      <c r="BE414" s="23"/>
      <c r="BF414" s="23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5" s="22" customFormat="1" ht="129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3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190"/>
      <c r="BE415" s="29"/>
      <c r="BF415" s="29"/>
      <c r="BG415" s="21"/>
      <c r="BH415" s="21"/>
      <c r="BI415" s="21"/>
      <c r="BJ415" s="21"/>
      <c r="BK415" s="21"/>
      <c r="BL415" s="21"/>
      <c r="BM415" s="21"/>
      <c r="BN415" s="192"/>
      <c r="BO415" s="24"/>
      <c r="BP415" s="21"/>
      <c r="BQ415" s="21"/>
      <c r="BR415" s="23"/>
      <c r="BS415" s="23"/>
      <c r="BT415" s="24"/>
      <c r="BU415" s="25"/>
    </row>
    <row r="416" spans="1:75" s="22" customFormat="1" ht="187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9"/>
      <c r="O416" s="29"/>
      <c r="P416" s="29"/>
      <c r="Q416" s="23"/>
      <c r="R416" s="29"/>
      <c r="S416" s="29"/>
      <c r="T416" s="29"/>
      <c r="U416" s="29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7"/>
      <c r="BE416" s="23"/>
      <c r="BF416" s="23"/>
      <c r="BG416" s="21"/>
      <c r="BH416" s="21"/>
      <c r="BI416" s="21"/>
      <c r="BJ416" s="21"/>
      <c r="BK416" s="21"/>
      <c r="BL416" s="21"/>
      <c r="BM416" s="23"/>
      <c r="BN416" s="21"/>
      <c r="BO416" s="24"/>
      <c r="BP416" s="21"/>
      <c r="BQ416" s="21"/>
      <c r="BR416" s="21"/>
      <c r="BS416" s="21"/>
      <c r="BT416" s="23"/>
      <c r="BU416" s="24"/>
      <c r="BV416" s="25"/>
      <c r="BW416" s="30"/>
    </row>
    <row r="417" spans="1:75" s="22" customFormat="1" ht="187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17"/>
      <c r="O417" s="28"/>
      <c r="P417" s="18"/>
      <c r="Q417" s="29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3"/>
      <c r="BN417" s="21"/>
      <c r="BO417" s="24"/>
      <c r="BP417" s="25"/>
      <c r="BQ417" s="21"/>
      <c r="BR417" s="21"/>
      <c r="BS417" s="21"/>
      <c r="BT417" s="23"/>
      <c r="BU417" s="24"/>
      <c r="BV417" s="25"/>
      <c r="BW417" s="30"/>
    </row>
    <row r="418" spans="1:75" s="22" customFormat="1" ht="409.6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3"/>
      <c r="Q418" s="28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3"/>
      <c r="AV418" s="21"/>
      <c r="AW418" s="23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3"/>
      <c r="BN418" s="21"/>
      <c r="BO418" s="24"/>
      <c r="BP418" s="25"/>
      <c r="BQ418" s="21"/>
      <c r="BR418" s="21"/>
      <c r="BS418" s="21"/>
      <c r="BT418" s="23"/>
      <c r="BU418" s="24"/>
      <c r="BV418" s="25"/>
      <c r="BW418" s="30"/>
    </row>
    <row r="419" spans="1:75" s="22" customFormat="1" ht="409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3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7"/>
      <c r="BE419" s="23"/>
      <c r="BF419" s="23"/>
      <c r="BG419" s="21"/>
      <c r="BH419" s="21"/>
      <c r="BI419" s="21"/>
      <c r="BJ419" s="21"/>
      <c r="BK419" s="21"/>
      <c r="BL419" s="21"/>
      <c r="BM419" s="23"/>
      <c r="BN419" s="21"/>
      <c r="BO419" s="24"/>
      <c r="BP419" s="25"/>
      <c r="BQ419" s="21"/>
      <c r="BR419" s="21"/>
      <c r="BS419" s="21"/>
      <c r="BT419" s="23"/>
      <c r="BU419" s="24"/>
      <c r="BV419" s="25"/>
      <c r="BW419" s="30"/>
    </row>
    <row r="420" spans="1:75" s="22" customFormat="1" ht="194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17"/>
      <c r="O420" s="28"/>
      <c r="P420" s="18"/>
      <c r="Q420" s="23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1"/>
      <c r="BM420" s="23"/>
      <c r="BN420" s="21"/>
      <c r="BO420" s="24"/>
      <c r="BP420" s="25"/>
      <c r="BQ420" s="36"/>
      <c r="BR420" s="36"/>
      <c r="BS420" s="36"/>
      <c r="BT420" s="40"/>
      <c r="BU420" s="26"/>
      <c r="BV420" s="36"/>
      <c r="BW420" s="30"/>
    </row>
    <row r="421" spans="1:75" s="22" customFormat="1" ht="219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28"/>
      <c r="R421" s="18"/>
      <c r="S421" s="18"/>
      <c r="T421" s="18"/>
      <c r="U421" s="1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1"/>
      <c r="BN421" s="21"/>
      <c r="BO421" s="24"/>
      <c r="BP421" s="25"/>
      <c r="BQ421" s="36"/>
      <c r="BR421" s="36"/>
      <c r="BS421" s="36"/>
      <c r="BT421" s="40"/>
      <c r="BU421" s="26"/>
      <c r="BV421" s="36"/>
      <c r="BW421" s="30"/>
    </row>
    <row r="422" spans="1:75" s="22" customFormat="1" ht="198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18"/>
      <c r="M422" s="20"/>
      <c r="N422" s="21"/>
      <c r="O422" s="181"/>
      <c r="P422" s="181"/>
      <c r="Q422" s="18"/>
      <c r="R422" s="181"/>
      <c r="S422" s="181"/>
      <c r="T422" s="181"/>
      <c r="U422" s="18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3"/>
      <c r="BN422" s="21"/>
      <c r="BO422" s="24"/>
      <c r="BP422" s="25"/>
      <c r="BQ422" s="21"/>
      <c r="BR422" s="21"/>
      <c r="BS422" s="21"/>
      <c r="BT422" s="23"/>
      <c r="BU422" s="24"/>
      <c r="BV422" s="25"/>
      <c r="BW422" s="30"/>
    </row>
    <row r="423" spans="1:75" s="22" customFormat="1" ht="198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18"/>
      <c r="M423" s="20"/>
      <c r="N423" s="21"/>
      <c r="O423" s="23"/>
      <c r="P423" s="23"/>
      <c r="Q423" s="181"/>
      <c r="R423" s="23"/>
      <c r="S423" s="23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1"/>
      <c r="BH423" s="21"/>
      <c r="BI423" s="21"/>
      <c r="BJ423" s="21"/>
      <c r="BK423" s="21"/>
      <c r="BL423" s="21"/>
      <c r="BM423" s="23"/>
      <c r="BN423" s="21"/>
      <c r="BO423" s="24"/>
      <c r="BP423" s="25"/>
      <c r="BQ423" s="21"/>
      <c r="BR423" s="21"/>
      <c r="BS423" s="21"/>
      <c r="BT423" s="23"/>
      <c r="BU423" s="24"/>
      <c r="BV423" s="25"/>
      <c r="BW423" s="30"/>
    </row>
    <row r="424" spans="1:75" s="22" customFormat="1" ht="198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18"/>
      <c r="M424" s="20"/>
      <c r="N424" s="21"/>
      <c r="O424" s="28"/>
      <c r="P424" s="18"/>
      <c r="Q424" s="23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  <c r="BJ424" s="21"/>
      <c r="BK424" s="21"/>
      <c r="BL424" s="21"/>
      <c r="BM424" s="23"/>
      <c r="BN424" s="21"/>
      <c r="BO424" s="24"/>
      <c r="BP424" s="25"/>
      <c r="BQ424" s="21"/>
      <c r="BR424" s="21"/>
      <c r="BS424" s="21"/>
      <c r="BT424" s="23"/>
      <c r="BU424" s="24"/>
      <c r="BV424" s="25"/>
      <c r="BW424" s="30"/>
    </row>
    <row r="425" spans="1:75" s="22" customFormat="1" ht="146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18"/>
      <c r="M425" s="20"/>
      <c r="N425" s="21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3"/>
      <c r="BN425" s="21"/>
      <c r="BO425" s="24"/>
      <c r="BP425" s="25"/>
      <c r="BQ425" s="21"/>
      <c r="BR425" s="21"/>
      <c r="BS425" s="21"/>
      <c r="BT425" s="23"/>
      <c r="BU425" s="24"/>
      <c r="BV425" s="25"/>
      <c r="BW425" s="30"/>
    </row>
    <row r="426" spans="1:75" s="22" customFormat="1" ht="227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18"/>
      <c r="M426" s="20"/>
      <c r="N426" s="21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21"/>
      <c r="BG426" s="21"/>
      <c r="BH426" s="21"/>
      <c r="BI426" s="21"/>
      <c r="BJ426" s="21"/>
      <c r="BK426" s="21"/>
      <c r="BL426" s="21"/>
      <c r="BM426" s="23"/>
      <c r="BN426" s="21"/>
      <c r="BO426" s="24"/>
      <c r="BP426" s="25"/>
      <c r="BQ426" s="21"/>
      <c r="BR426" s="21"/>
      <c r="BS426" s="21"/>
      <c r="BT426" s="23"/>
      <c r="BU426" s="24"/>
      <c r="BV426" s="25"/>
      <c r="BW426" s="30"/>
    </row>
    <row r="427" spans="1:75" s="22" customFormat="1" ht="154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18"/>
      <c r="M427" s="20"/>
      <c r="N427" s="21"/>
      <c r="O427" s="28"/>
      <c r="P427" s="2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21"/>
      <c r="BG427" s="21"/>
      <c r="BH427" s="21"/>
      <c r="BI427" s="21"/>
      <c r="BJ427" s="21"/>
      <c r="BK427" s="21"/>
      <c r="BL427" s="21"/>
      <c r="BM427" s="23"/>
      <c r="BN427" s="21"/>
      <c r="BO427" s="24"/>
      <c r="BP427" s="25"/>
      <c r="BQ427" s="21"/>
      <c r="BR427" s="21"/>
      <c r="BS427" s="21"/>
      <c r="BT427" s="23"/>
      <c r="BU427" s="24"/>
      <c r="BV427" s="25"/>
      <c r="BW427" s="30"/>
    </row>
    <row r="428" spans="1:75" s="22" customFormat="1" ht="154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18"/>
      <c r="M428" s="20"/>
      <c r="N428" s="21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21"/>
      <c r="BG428" s="21"/>
      <c r="BH428" s="21"/>
      <c r="BI428" s="21"/>
      <c r="BJ428" s="21"/>
      <c r="BK428" s="21"/>
      <c r="BL428" s="21"/>
      <c r="BM428" s="23"/>
      <c r="BN428" s="21"/>
      <c r="BO428" s="24"/>
      <c r="BP428" s="25"/>
      <c r="BQ428" s="36"/>
      <c r="BR428" s="36"/>
      <c r="BS428" s="36"/>
      <c r="BT428" s="40"/>
      <c r="BU428" s="26"/>
      <c r="BV428" s="36"/>
      <c r="BW428" s="30"/>
    </row>
    <row r="429" spans="1:75" s="22" customFormat="1" ht="182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18"/>
      <c r="M429" s="20"/>
      <c r="N429" s="21"/>
      <c r="O429" s="23"/>
      <c r="P429" s="23"/>
      <c r="Q429" s="28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1"/>
      <c r="BH429" s="21"/>
      <c r="BI429" s="21"/>
      <c r="BJ429" s="21"/>
      <c r="BK429" s="21"/>
      <c r="BL429" s="23"/>
      <c r="BM429" s="21"/>
      <c r="BN429" s="21"/>
      <c r="BO429" s="24"/>
      <c r="BP429" s="25"/>
      <c r="BQ429" s="36"/>
      <c r="BR429" s="36"/>
      <c r="BS429" s="36"/>
      <c r="BT429" s="40"/>
      <c r="BU429" s="26"/>
      <c r="BV429" s="36"/>
      <c r="BW429" s="30"/>
    </row>
    <row r="430" spans="1:75" s="22" customFormat="1" ht="182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18"/>
      <c r="M430" s="20"/>
      <c r="N430" s="21"/>
      <c r="O430" s="23"/>
      <c r="P430" s="23"/>
      <c r="Q430" s="23"/>
      <c r="R430" s="23"/>
      <c r="S430" s="23"/>
      <c r="T430" s="23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21"/>
      <c r="BG430" s="21"/>
      <c r="BH430" s="21"/>
      <c r="BI430" s="21"/>
      <c r="BJ430" s="21"/>
      <c r="BK430" s="21"/>
      <c r="BL430" s="21"/>
      <c r="BM430" s="21"/>
      <c r="BN430" s="21"/>
      <c r="BO430" s="24"/>
      <c r="BP430" s="25"/>
      <c r="BQ430" s="36"/>
      <c r="BR430" s="36"/>
      <c r="BS430" s="36"/>
      <c r="BT430" s="40"/>
      <c r="BU430" s="26"/>
      <c r="BV430" s="36"/>
      <c r="BW430" s="30"/>
    </row>
    <row r="431" spans="1:75" s="22" customFormat="1" ht="312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18"/>
      <c r="M431" s="20"/>
      <c r="N431" s="21"/>
      <c r="O431" s="28"/>
      <c r="P431" s="28"/>
      <c r="Q431" s="23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8"/>
      <c r="BE431" s="21"/>
      <c r="BF431" s="21"/>
      <c r="BG431" s="23"/>
      <c r="BH431" s="21"/>
      <c r="BI431" s="21"/>
      <c r="BJ431" s="21"/>
      <c r="BK431" s="21"/>
      <c r="BL431" s="23"/>
      <c r="BM431" s="21"/>
      <c r="BN431" s="21"/>
      <c r="BO431" s="24"/>
      <c r="BP431" s="25"/>
      <c r="BQ431" s="26"/>
    </row>
    <row r="432" spans="1:75" s="22" customFormat="1" ht="174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18"/>
      <c r="M432" s="20"/>
      <c r="N432" s="21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21"/>
      <c r="BG432" s="23"/>
      <c r="BH432" s="21"/>
      <c r="BI432" s="21"/>
      <c r="BJ432" s="21"/>
      <c r="BK432" s="21"/>
      <c r="BL432" s="23"/>
      <c r="BM432" s="21"/>
      <c r="BN432" s="21"/>
      <c r="BO432" s="24"/>
      <c r="BP432" s="25"/>
      <c r="BQ432" s="26"/>
    </row>
    <row r="433" spans="1:73" s="22" customFormat="1" ht="167.2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18"/>
      <c r="M433" s="20"/>
      <c r="N433" s="21"/>
      <c r="O433" s="23"/>
      <c r="P433" s="23"/>
      <c r="Q433" s="28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8"/>
      <c r="BE433" s="21"/>
      <c r="BF433" s="21"/>
      <c r="BG433" s="23"/>
      <c r="BH433" s="21"/>
      <c r="BI433" s="21"/>
      <c r="BJ433" s="21"/>
      <c r="BK433" s="21"/>
      <c r="BL433" s="23"/>
      <c r="BM433" s="21"/>
      <c r="BN433" s="21"/>
      <c r="BO433" s="24"/>
      <c r="BP433" s="25"/>
      <c r="BQ433" s="26"/>
    </row>
    <row r="434" spans="1:73" s="22" customFormat="1" ht="167.2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18"/>
      <c r="M434" s="20"/>
      <c r="N434" s="21"/>
      <c r="O434" s="23"/>
      <c r="P434" s="23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21"/>
      <c r="BG434" s="23"/>
      <c r="BH434" s="21"/>
      <c r="BI434" s="21"/>
      <c r="BJ434" s="21"/>
      <c r="BK434" s="21"/>
      <c r="BL434" s="23"/>
      <c r="BM434" s="21"/>
      <c r="BN434" s="21"/>
      <c r="BO434" s="24"/>
      <c r="BP434" s="25"/>
      <c r="BQ434" s="26"/>
    </row>
    <row r="435" spans="1:73" s="22" customFormat="1" ht="167.2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18"/>
      <c r="M435" s="20"/>
      <c r="N435" s="21"/>
      <c r="O435" s="23"/>
      <c r="P435" s="23"/>
      <c r="Q435" s="23"/>
      <c r="R435" s="28"/>
      <c r="S435" s="28"/>
      <c r="T435" s="28"/>
      <c r="U435" s="28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3"/>
      <c r="BH435" s="21"/>
      <c r="BI435" s="21"/>
      <c r="BJ435" s="21"/>
      <c r="BK435" s="21"/>
      <c r="BL435" s="23"/>
      <c r="BM435" s="21"/>
      <c r="BN435" s="21"/>
      <c r="BO435" s="24"/>
      <c r="BP435" s="25"/>
      <c r="BQ435" s="26"/>
    </row>
    <row r="436" spans="1:73" s="22" customFormat="1" ht="372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18"/>
      <c r="M436" s="20"/>
      <c r="N436" s="21"/>
      <c r="O436" s="18"/>
      <c r="P436" s="18"/>
      <c r="Q436" s="28"/>
      <c r="R436" s="18"/>
      <c r="S436" s="18"/>
      <c r="T436" s="18"/>
      <c r="U436" s="1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1"/>
      <c r="BF436" s="21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1"/>
      <c r="BS436" s="21"/>
    </row>
    <row r="437" spans="1:73" s="22" customFormat="1" ht="257.2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18"/>
      <c r="M437" s="20"/>
      <c r="N437" s="21"/>
      <c r="O437" s="18"/>
      <c r="P437" s="18"/>
      <c r="Q437" s="18"/>
      <c r="R437" s="27"/>
      <c r="S437" s="27"/>
      <c r="T437" s="27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21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1"/>
      <c r="BS437" s="21"/>
    </row>
    <row r="438" spans="1:73" s="22" customFormat="1" ht="254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18"/>
      <c r="M438" s="20"/>
      <c r="N438" s="21"/>
      <c r="O438" s="18"/>
      <c r="P438" s="18"/>
      <c r="Q438" s="27"/>
      <c r="R438" s="27"/>
      <c r="S438" s="27"/>
      <c r="T438" s="27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1"/>
      <c r="BS438" s="21"/>
    </row>
    <row r="439" spans="1:73" s="22" customFormat="1" ht="319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18"/>
      <c r="M439" s="20"/>
      <c r="N439" s="21"/>
      <c r="O439" s="23"/>
      <c r="P439" s="23"/>
      <c r="Q439" s="27"/>
      <c r="R439" s="23"/>
      <c r="S439" s="23"/>
      <c r="T439" s="23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1"/>
      <c r="BS439" s="21"/>
    </row>
    <row r="440" spans="1:73" s="22" customFormat="1" ht="409.6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18"/>
      <c r="M440" s="18"/>
      <c r="N440" s="18"/>
      <c r="O440" s="28"/>
      <c r="P440" s="18"/>
      <c r="Q440" s="23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21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1"/>
      <c r="BS440" s="21"/>
    </row>
    <row r="441" spans="1:73" s="22" customFormat="1" ht="141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18"/>
      <c r="M441" s="20"/>
      <c r="N441" s="21"/>
      <c r="O441" s="23"/>
      <c r="P441" s="23"/>
      <c r="Q441" s="28"/>
      <c r="R441" s="23"/>
      <c r="S441" s="23"/>
      <c r="T441" s="23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21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1"/>
      <c r="BS441" s="21"/>
    </row>
    <row r="442" spans="1:73" s="22" customFormat="1" ht="141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18"/>
      <c r="M442" s="20"/>
      <c r="N442" s="18"/>
      <c r="O442" s="23"/>
      <c r="P442" s="23"/>
      <c r="Q442" s="23"/>
      <c r="R442" s="23"/>
      <c r="S442" s="23"/>
      <c r="T442" s="23"/>
      <c r="U442" s="23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21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1"/>
      <c r="BS442" s="21"/>
    </row>
    <row r="443" spans="1:73" s="22" customFormat="1" ht="292.5" customHeight="1" x14ac:dyDescent="0.45">
      <c r="A443" s="17"/>
      <c r="B443" s="18"/>
      <c r="C443" s="176"/>
      <c r="D443" s="19"/>
      <c r="E443" s="19"/>
      <c r="F443" s="20"/>
      <c r="G443" s="18"/>
      <c r="H443" s="18"/>
      <c r="I443" s="18"/>
      <c r="J443" s="18"/>
      <c r="K443" s="18"/>
      <c r="L443" s="18"/>
      <c r="M443" s="20"/>
      <c r="N443" s="21"/>
      <c r="O443" s="27"/>
      <c r="P443" s="18"/>
      <c r="Q443" s="23"/>
      <c r="R443" s="27"/>
      <c r="S443" s="27"/>
      <c r="T443" s="27"/>
      <c r="U443" s="27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21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1"/>
      <c r="BS443" s="24"/>
      <c r="BT443" s="25"/>
      <c r="BU443" s="26"/>
    </row>
    <row r="444" spans="1:73" s="22" customFormat="1" ht="177" customHeight="1" x14ac:dyDescent="0.45">
      <c r="A444" s="17"/>
      <c r="B444" s="18"/>
      <c r="C444" s="176"/>
      <c r="D444" s="19"/>
      <c r="E444" s="19"/>
      <c r="F444" s="20"/>
      <c r="G444" s="18"/>
      <c r="H444" s="18"/>
      <c r="I444" s="18"/>
      <c r="J444" s="18"/>
      <c r="K444" s="18"/>
      <c r="L444" s="18"/>
      <c r="M444" s="20"/>
      <c r="N444" s="21"/>
      <c r="O444" s="18"/>
      <c r="P444" s="18"/>
      <c r="Q444" s="27"/>
      <c r="R444" s="27"/>
      <c r="S444" s="27"/>
      <c r="T444" s="27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21"/>
      <c r="BG444" s="21"/>
      <c r="BH444" s="21"/>
      <c r="BI444" s="21"/>
      <c r="BJ444" s="21"/>
      <c r="BK444" s="21"/>
      <c r="BL444" s="21"/>
      <c r="BM444" s="21"/>
      <c r="BN444" s="21"/>
      <c r="BO444" s="21"/>
      <c r="BP444" s="21"/>
      <c r="BQ444" s="21"/>
      <c r="BR444" s="21"/>
      <c r="BS444" s="24"/>
      <c r="BT444" s="25"/>
      <c r="BU444" s="26"/>
    </row>
    <row r="445" spans="1:73" x14ac:dyDescent="0.45">
      <c r="Q445" s="27"/>
    </row>
  </sheetData>
  <mergeCells count="14">
    <mergeCell ref="M160:M161"/>
    <mergeCell ref="M5:M6"/>
    <mergeCell ref="M11:M12"/>
    <mergeCell ref="M23:M24"/>
    <mergeCell ref="M34:M35"/>
    <mergeCell ref="A1:BT1"/>
    <mergeCell ref="J3:J8"/>
    <mergeCell ref="J9:J16"/>
    <mergeCell ref="J17:J19"/>
    <mergeCell ref="J20:J25"/>
    <mergeCell ref="J26:J27"/>
    <mergeCell ref="J28:J30"/>
    <mergeCell ref="J31:J37"/>
    <mergeCell ref="A38:M38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27" sqref="N2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шаблон</vt:lpstr>
      <vt:lpstr>Лист1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2019-09-25T10:11:24Z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